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022-23" sheetId="3" r:id="rId1"/>
  </sheets>
  <definedNames>
    <definedName name="_xlnm.Print_Area" localSheetId="0">'2022-23'!$A$1:$F$28</definedName>
  </definedNames>
  <calcPr calcId="125725"/>
</workbook>
</file>

<file path=xl/calcChain.xml><?xml version="1.0" encoding="utf-8"?>
<calcChain xmlns="http://schemas.openxmlformats.org/spreadsheetml/2006/main">
  <c r="E20" i="3"/>
  <c r="D11"/>
  <c r="E12" l="1"/>
  <c r="E11"/>
  <c r="E13" s="1"/>
  <c r="E14" s="1"/>
  <c r="E18" l="1"/>
  <c r="E21" s="1"/>
  <c r="E22" s="1"/>
</calcChain>
</file>

<file path=xl/sharedStrings.xml><?xml version="1.0" encoding="utf-8"?>
<sst xmlns="http://schemas.openxmlformats.org/spreadsheetml/2006/main" count="55" uniqueCount="42">
  <si>
    <t>№ п/п</t>
  </si>
  <si>
    <t>Показник</t>
  </si>
  <si>
    <t>Одиниця виміру</t>
  </si>
  <si>
    <t>Фактичні показники роботи  до ввведеня  ІП</t>
  </si>
  <si>
    <t>Показники роботи після введеня  ІП</t>
  </si>
  <si>
    <t>3</t>
  </si>
  <si>
    <t>4</t>
  </si>
  <si>
    <t>5</t>
  </si>
  <si>
    <t>х</t>
  </si>
  <si>
    <t>грн.</t>
  </si>
  <si>
    <t>Термін окупності заходу ІП</t>
  </si>
  <si>
    <t>рік</t>
  </si>
  <si>
    <t>м3</t>
  </si>
  <si>
    <t>Гкал</t>
  </si>
  <si>
    <t>грн./м3</t>
  </si>
  <si>
    <t>грн./Гкал</t>
  </si>
  <si>
    <t xml:space="preserve">Розрахунок  економічної ефективності </t>
  </si>
  <si>
    <t>( без ПДВ )</t>
  </si>
  <si>
    <t>Економія теплоносія та теплової енергії від провадження ІП у порівняні з фактичними  умовами роботи</t>
  </si>
  <si>
    <t>Собівартість теплової енергії  (без ПДВ)</t>
  </si>
  <si>
    <t>Собівартість хім. підготовленої води   (без ПДВ)</t>
  </si>
  <si>
    <t>6</t>
  </si>
  <si>
    <t>7</t>
  </si>
  <si>
    <t>8</t>
  </si>
  <si>
    <t>9</t>
  </si>
  <si>
    <t>10</t>
  </si>
  <si>
    <t>11</t>
  </si>
  <si>
    <t xml:space="preserve">Гкал             </t>
  </si>
  <si>
    <t xml:space="preserve">     (т у.п)</t>
  </si>
  <si>
    <t>Ціна умовного палива (без ПДВ)</t>
  </si>
  <si>
    <t>грн./т.у.п</t>
  </si>
  <si>
    <t>Середня кількість теплоносія що втрачається з витоком при усуненні аварійних ситуацій за опалювальний період через несправність запірної арматури</t>
  </si>
  <si>
    <t>Середня кількість теплової енергії що втрачається з витоком при усуненні аварійних ситуацій за опалювальний період через несправність запірної арматури</t>
  </si>
  <si>
    <t>Амортизаційні відрахування у розрахунку на рік</t>
  </si>
  <si>
    <t>Зменшення витрат фактичної собівартості  за рахунок економії палива та хім. Підготовленої води від впровадження  ІП  у порівнянні з фактичними умовами роботи</t>
  </si>
  <si>
    <t xml:space="preserve">Вартість реалізації заходу ІП </t>
  </si>
  <si>
    <t>Економічний ефект від впровадження ІП відносно фактичних умов роботи існуючої теплової мережі</t>
  </si>
  <si>
    <t>1</t>
  </si>
  <si>
    <t>2</t>
  </si>
  <si>
    <t xml:space="preserve">заходу  з технічного  переоснащення    магістральної камери МК-13 по вул. Олександрійській  із встановленням запірної арматури на подаючому  та зворотному трубопроводі  Ду 500 мм  </t>
  </si>
  <si>
    <t>Анатолій  ПАНШИН</t>
  </si>
  <si>
    <t xml:space="preserve">           Директор  КП "ЧТЕ"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</si>
</sst>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2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vertical="top" wrapText="1"/>
    </xf>
    <xf numFmtId="0" fontId="1" fillId="0" borderId="1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" fontId="1" fillId="0" borderId="0" xfId="0" applyNumberFormat="1" applyFont="1" applyAlignment="1" applyProtection="1">
      <alignment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2" fontId="4" fillId="0" borderId="0" xfId="0" applyNumberFormat="1" applyFont="1" applyBorder="1" applyAlignment="1" applyProtection="1">
      <alignment horizontal="center" vertical="top" wrapText="1"/>
    </xf>
    <xf numFmtId="2" fontId="4" fillId="0" borderId="0" xfId="0" applyNumberFormat="1" applyFont="1" applyAlignment="1" applyProtection="1">
      <alignment vertical="top" wrapText="1"/>
    </xf>
    <xf numFmtId="49" fontId="3" fillId="0" borderId="0" xfId="0" applyNumberFormat="1" applyFont="1" applyBorder="1" applyAlignment="1" applyProtection="1">
      <alignment horizontal="center" vertical="top" wrapText="1"/>
    </xf>
    <xf numFmtId="49" fontId="3" fillId="0" borderId="0" xfId="0" applyNumberFormat="1" applyFon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Fill="1" applyBorder="1" applyAlignment="1" applyProtection="1">
      <alignment horizontal="center" vertical="top"/>
    </xf>
    <xf numFmtId="1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vertical="top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V29"/>
  <sheetViews>
    <sheetView tabSelected="1" view="pageLayout" topLeftCell="A22" zoomScale="85" zoomScaleNormal="100" zoomScalePageLayoutView="85" workbookViewId="0">
      <selection activeCell="C26" sqref="C26:D26"/>
    </sheetView>
  </sheetViews>
  <sheetFormatPr defaultColWidth="9.140625" defaultRowHeight="15.75"/>
  <cols>
    <col min="1" max="1" width="5.7109375" style="11" customWidth="1"/>
    <col min="2" max="2" width="54" style="11" customWidth="1"/>
    <col min="3" max="3" width="14.28515625" style="12" customWidth="1"/>
    <col min="4" max="4" width="16.42578125" style="12" customWidth="1"/>
    <col min="5" max="5" width="16" style="12" customWidth="1"/>
    <col min="6" max="6" width="3.5703125" style="19" customWidth="1"/>
    <col min="7" max="7" width="15" style="20" customWidth="1"/>
    <col min="8" max="14" width="0" style="20" hidden="1" customWidth="1"/>
    <col min="15" max="15" width="2.140625" style="20" hidden="1" customWidth="1"/>
    <col min="16" max="16" width="3.7109375" style="20" hidden="1" customWidth="1"/>
    <col min="17" max="17" width="6" style="20" hidden="1" customWidth="1"/>
    <col min="18" max="18" width="6.140625" style="20" hidden="1" customWidth="1"/>
    <col min="19" max="19" width="7.28515625" style="20" hidden="1" customWidth="1"/>
    <col min="20" max="22" width="9.140625" style="20"/>
    <col min="23" max="16384" width="9.140625" style="11"/>
  </cols>
  <sheetData>
    <row r="3" spans="1:22" s="10" customFormat="1">
      <c r="A3" s="39" t="s">
        <v>16</v>
      </c>
      <c r="B3" s="39"/>
      <c r="C3" s="39"/>
      <c r="D3" s="39"/>
      <c r="E3" s="39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s="10" customFormat="1" ht="35.25" customHeight="1">
      <c r="A4" s="32" t="s">
        <v>39</v>
      </c>
      <c r="B4" s="32"/>
      <c r="C4" s="32"/>
      <c r="D4" s="32"/>
      <c r="E4" s="32"/>
      <c r="F4" s="18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7" spans="1:22" ht="24.75" customHeight="1">
      <c r="E7" s="12" t="s">
        <v>17</v>
      </c>
      <c r="F7" s="16"/>
    </row>
    <row r="8" spans="1:22" s="13" customFormat="1" ht="63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14" customFormat="1">
      <c r="A9" s="2">
        <v>1</v>
      </c>
      <c r="B9" s="2">
        <v>2</v>
      </c>
      <c r="C9" s="2" t="s">
        <v>5</v>
      </c>
      <c r="D9" s="2" t="s">
        <v>6</v>
      </c>
      <c r="E9" s="2" t="s">
        <v>7</v>
      </c>
      <c r="F9" s="23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</row>
    <row r="10" spans="1:22" s="14" customFormat="1" ht="63">
      <c r="A10" s="15" t="s">
        <v>37</v>
      </c>
      <c r="B10" s="3" t="s">
        <v>31</v>
      </c>
      <c r="C10" s="4" t="s">
        <v>12</v>
      </c>
      <c r="D10" s="5">
        <v>218.6</v>
      </c>
      <c r="E10" s="6">
        <v>0</v>
      </c>
      <c r="F10" s="23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</row>
    <row r="11" spans="1:22" s="14" customFormat="1" ht="63">
      <c r="A11" s="15" t="s">
        <v>38</v>
      </c>
      <c r="B11" s="3" t="s">
        <v>32</v>
      </c>
      <c r="C11" s="4" t="s">
        <v>13</v>
      </c>
      <c r="D11" s="5">
        <f>D10*(61.6-5)/1000</f>
        <v>12.37276</v>
      </c>
      <c r="E11" s="7">
        <f>E10*(62-5)/1000</f>
        <v>0</v>
      </c>
      <c r="F11" s="23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</row>
    <row r="12" spans="1:22" s="14" customFormat="1" ht="20.45" customHeight="1">
      <c r="A12" s="36" t="s">
        <v>5</v>
      </c>
      <c r="B12" s="33" t="s">
        <v>18</v>
      </c>
      <c r="C12" s="4" t="s">
        <v>12</v>
      </c>
      <c r="D12" s="6" t="s">
        <v>8</v>
      </c>
      <c r="E12" s="5">
        <f>D10-E10</f>
        <v>218.6</v>
      </c>
      <c r="F12" s="23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</row>
    <row r="13" spans="1:22" s="14" customFormat="1" ht="20.45" customHeight="1">
      <c r="A13" s="37"/>
      <c r="B13" s="34"/>
      <c r="C13" s="27" t="s">
        <v>27</v>
      </c>
      <c r="D13" s="4" t="s">
        <v>8</v>
      </c>
      <c r="E13" s="5">
        <f>D11-E11</f>
        <v>12.37276</v>
      </c>
      <c r="F13" s="23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</row>
    <row r="14" spans="1:22" s="14" customFormat="1" ht="21" customHeight="1">
      <c r="A14" s="38"/>
      <c r="B14" s="35"/>
      <c r="C14" s="27" t="s">
        <v>28</v>
      </c>
      <c r="D14" s="4" t="s">
        <v>8</v>
      </c>
      <c r="E14" s="26">
        <f>E13*156/1000</f>
        <v>1.93015056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</row>
    <row r="15" spans="1:22" s="14" customFormat="1" ht="24" customHeight="1">
      <c r="A15" s="15" t="s">
        <v>6</v>
      </c>
      <c r="B15" s="3" t="s">
        <v>20</v>
      </c>
      <c r="C15" s="4" t="s">
        <v>14</v>
      </c>
      <c r="D15" s="4">
        <v>105.52</v>
      </c>
      <c r="E15" s="4">
        <v>105.52</v>
      </c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</row>
    <row r="16" spans="1:22" s="14" customFormat="1" ht="22.5" customHeight="1">
      <c r="A16" s="15" t="s">
        <v>7</v>
      </c>
      <c r="B16" s="3" t="s">
        <v>19</v>
      </c>
      <c r="C16" s="4" t="s">
        <v>15</v>
      </c>
      <c r="D16" s="4">
        <v>1609.51</v>
      </c>
      <c r="E16" s="4">
        <v>1609.51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14" customFormat="1" ht="22.5" customHeight="1">
      <c r="A17" s="15" t="s">
        <v>21</v>
      </c>
      <c r="B17" s="3" t="s">
        <v>29</v>
      </c>
      <c r="C17" s="4" t="s">
        <v>30</v>
      </c>
      <c r="D17" s="6">
        <v>5870</v>
      </c>
      <c r="E17" s="6">
        <v>5870</v>
      </c>
      <c r="F17" s="23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</row>
    <row r="18" spans="1:22" s="14" customFormat="1" ht="65.25" customHeight="1">
      <c r="A18" s="15" t="s">
        <v>22</v>
      </c>
      <c r="B18" s="3" t="s">
        <v>34</v>
      </c>
      <c r="C18" s="4" t="s">
        <v>9</v>
      </c>
      <c r="D18" s="4" t="s">
        <v>8</v>
      </c>
      <c r="E18" s="8">
        <f>E12*E15+E13*E16</f>
        <v>42980.752947599998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4"/>
      <c r="U18" s="24"/>
      <c r="V18" s="24"/>
    </row>
    <row r="19" spans="1:22" s="14" customFormat="1" ht="22.5" customHeight="1">
      <c r="A19" s="15" t="s">
        <v>23</v>
      </c>
      <c r="B19" s="3" t="s">
        <v>35</v>
      </c>
      <c r="C19" s="4" t="s">
        <v>9</v>
      </c>
      <c r="D19" s="4" t="s">
        <v>8</v>
      </c>
      <c r="E19" s="8">
        <v>850000</v>
      </c>
      <c r="F19" s="23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</row>
    <row r="20" spans="1:22" s="14" customFormat="1" ht="22.5" customHeight="1">
      <c r="A20" s="15" t="s">
        <v>24</v>
      </c>
      <c r="B20" s="3" t="s">
        <v>33</v>
      </c>
      <c r="C20" s="29" t="s">
        <v>9</v>
      </c>
      <c r="D20" s="30">
        <v>0</v>
      </c>
      <c r="E20" s="8">
        <f>E19/10</f>
        <v>85000</v>
      </c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2" s="14" customFormat="1" ht="31.5">
      <c r="A21" s="15" t="s">
        <v>25</v>
      </c>
      <c r="B21" s="3" t="s">
        <v>36</v>
      </c>
      <c r="C21" s="29" t="s">
        <v>9</v>
      </c>
      <c r="D21" s="30" t="s">
        <v>8</v>
      </c>
      <c r="E21" s="31">
        <f>E20+E18</f>
        <v>127980.75294760001</v>
      </c>
      <c r="F21" s="23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</row>
    <row r="22" spans="1:22" s="14" customFormat="1" ht="21.75" customHeight="1">
      <c r="A22" s="15" t="s">
        <v>26</v>
      </c>
      <c r="B22" s="3" t="s">
        <v>10</v>
      </c>
      <c r="C22" s="4" t="s">
        <v>11</v>
      </c>
      <c r="D22" s="4" t="s">
        <v>8</v>
      </c>
      <c r="E22" s="5">
        <f>E19/E21</f>
        <v>6.6416236849928598</v>
      </c>
      <c r="F22" s="23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</row>
    <row r="23" spans="1:22" ht="25.15" customHeight="1">
      <c r="B23" s="9"/>
    </row>
    <row r="24" spans="1:22" ht="25.15" customHeight="1">
      <c r="B24" s="9"/>
    </row>
    <row r="25" spans="1:22" ht="25.15" customHeight="1">
      <c r="B25" s="9"/>
    </row>
    <row r="26" spans="1:22" s="40" customFormat="1" ht="18.75">
      <c r="B26" s="44" t="s">
        <v>41</v>
      </c>
      <c r="C26" s="45" t="s">
        <v>40</v>
      </c>
      <c r="D26" s="45"/>
      <c r="E26" s="41"/>
      <c r="F26" s="42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</row>
    <row r="27" spans="1:22">
      <c r="B27" s="28"/>
    </row>
    <row r="28" spans="1:22">
      <c r="B28" s="28"/>
    </row>
    <row r="29" spans="1:22">
      <c r="B29" s="9"/>
    </row>
  </sheetData>
  <mergeCells count="5">
    <mergeCell ref="A4:E4"/>
    <mergeCell ref="B12:B14"/>
    <mergeCell ref="A12:A14"/>
    <mergeCell ref="A3:E3"/>
    <mergeCell ref="C26:D26"/>
  </mergeCells>
  <printOptions horizontalCentered="1"/>
  <pageMargins left="0.71" right="0.31496062992125984" top="0.74803149606299213" bottom="0.35433070866141736" header="0.31496062992125984" footer="0.31496062992125984"/>
  <pageSetup paperSize="9" scale="80" orientation="portrait" horizontalDpi="180" verticalDpi="180" r:id="rId1"/>
  <headerFooter>
    <oddHeader>&amp;C&amp;"Times New Roman,обычный"&amp;12 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2022-23</vt:lpstr>
      <vt:lpstr>'2022-23'!Область_печати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2022-07-27T11:29:42Z</dcterms:modified>
</cp:coreProperties>
</file>