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96" yWindow="36" windowWidth="11400" windowHeight="8892"/>
  </bookViews>
  <sheets>
    <sheet name="1 півріччя" sheetId="4" r:id="rId1"/>
  </sheets>
  <definedNames>
    <definedName name="Z_39D9BC59_74A8_4C4B_9399_167A80A9B8CE_.wvu.PrintTitles" localSheetId="0" hidden="1">'1 півріччя'!$4:$9</definedName>
    <definedName name="Z_A314A688_A1C1_4292_AD54_FF55A3D9A6D2_.wvu.PrintTitles" localSheetId="0" hidden="1">'1 півріччя'!$4:$9</definedName>
    <definedName name="Z_D4A9EE66_684D_4340_A087_70D37E8C95DD_.wvu.Rows" localSheetId="0" hidden="1">'1 півріччя'!#REF!,'1 півріччя'!#REF!,'1 півріччя'!#REF!,'1 півріччя'!#REF!,'1 півріччя'!#REF!,'1 півріччя'!#REF!</definedName>
    <definedName name="_xlnm.Print_Titles" localSheetId="0">'1 півріччя'!$4:$9</definedName>
  </definedNames>
  <calcPr calcId="152511"/>
  <customWorkbookViews>
    <customWorkbookView name="WiZaRd - Личное представление" guid="{C205A65F-82B2-4DDD-81FC-0873C52F1A8D}" mergeInterval="0" personalView="1" maximized="1" windowWidth="1362" windowHeight="622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X - Личное представление" guid="{FE5DC2F0-7DAC-42C7-98EA-A2FB2E80DB8D}" mergeInterval="0" personalView="1" maximized="1" xWindow="1" yWindow="1" windowWidth="1024" windowHeight="550" activeSheetId="1"/>
  </customWorkbookViews>
</workbook>
</file>

<file path=xl/calcChain.xml><?xml version="1.0" encoding="utf-8"?>
<calcChain xmlns="http://schemas.openxmlformats.org/spreadsheetml/2006/main">
  <c r="N75" i="4" l="1"/>
  <c r="M75" i="4"/>
  <c r="K75" i="4"/>
  <c r="Q74" i="4"/>
  <c r="R74" i="4"/>
  <c r="K74" i="4"/>
  <c r="M74" i="4"/>
  <c r="N74" i="4"/>
  <c r="P67" i="4"/>
  <c r="O67" i="4"/>
  <c r="O63" i="4"/>
  <c r="K67" i="4"/>
  <c r="M67" i="4"/>
  <c r="G63" i="4"/>
  <c r="H63" i="4"/>
  <c r="G67" i="4"/>
  <c r="Q45" i="4"/>
  <c r="P45" i="4"/>
  <c r="O51" i="4"/>
  <c r="O52" i="4"/>
  <c r="Q52" i="4"/>
  <c r="L52" i="4"/>
  <c r="M52" i="4"/>
  <c r="P52" i="4"/>
  <c r="M45" i="4"/>
  <c r="K51" i="4"/>
  <c r="L51" i="4"/>
  <c r="K52" i="4"/>
  <c r="L46" i="4"/>
  <c r="K46" i="4"/>
  <c r="K47" i="4"/>
  <c r="L47" i="4"/>
  <c r="K48" i="4"/>
  <c r="L48" i="4"/>
  <c r="G21" i="4"/>
  <c r="H21" i="4"/>
  <c r="G22" i="4"/>
  <c r="G23" i="4"/>
  <c r="D45" i="4" l="1"/>
  <c r="D44" i="4"/>
  <c r="C52" i="4"/>
  <c r="E45" i="4"/>
  <c r="C51" i="4"/>
  <c r="E70" i="4"/>
  <c r="C74" i="4"/>
  <c r="F70" i="4"/>
  <c r="D36" i="4" l="1"/>
  <c r="K22" i="4"/>
  <c r="K23" i="4"/>
  <c r="L22" i="4"/>
  <c r="L23" i="4"/>
  <c r="O22" i="4"/>
  <c r="O23" i="4"/>
  <c r="P22" i="4"/>
  <c r="P23" i="4"/>
  <c r="D18" i="4"/>
  <c r="C67" i="4" l="1"/>
  <c r="D63" i="4"/>
  <c r="E63" i="4"/>
  <c r="F73" i="4" l="1"/>
  <c r="L85" i="4" l="1"/>
  <c r="L86" i="4"/>
  <c r="L87" i="4"/>
  <c r="K88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72" i="4"/>
  <c r="M72" i="4"/>
  <c r="N72" i="4"/>
  <c r="M73" i="4"/>
  <c r="L50" i="4"/>
  <c r="L20" i="4"/>
  <c r="L19" i="4"/>
  <c r="K15" i="4"/>
  <c r="L15" i="4"/>
  <c r="L16" i="4"/>
  <c r="L17" i="4"/>
  <c r="H45" i="4"/>
  <c r="C93" i="4" l="1"/>
  <c r="C94" i="4"/>
  <c r="C104" i="4"/>
  <c r="G104" i="4" l="1"/>
  <c r="K104" i="4" s="1"/>
  <c r="F102" i="4"/>
  <c r="E76" i="4"/>
  <c r="E75" i="4"/>
  <c r="F68" i="4"/>
  <c r="F61" i="4" s="1"/>
  <c r="E61" i="4"/>
  <c r="E44" i="4" s="1"/>
  <c r="E78" i="4" s="1"/>
  <c r="E42" i="4"/>
  <c r="E10" i="4" s="1"/>
  <c r="D81" i="4"/>
  <c r="D80" i="4" s="1"/>
  <c r="D79" i="4" s="1"/>
  <c r="D70" i="4"/>
  <c r="D61" i="4"/>
  <c r="D54" i="4"/>
  <c r="D53" i="4" s="1"/>
  <c r="D31" i="4"/>
  <c r="D26" i="4"/>
  <c r="D13" i="4"/>
  <c r="D11" i="4" s="1"/>
  <c r="L60" i="4"/>
  <c r="M65" i="4"/>
  <c r="M66" i="4"/>
  <c r="C50" i="4"/>
  <c r="P17" i="4"/>
  <c r="L14" i="4"/>
  <c r="E105" i="4" l="1"/>
  <c r="F78" i="4"/>
  <c r="F105" i="4" s="1"/>
  <c r="D25" i="4"/>
  <c r="D24" i="4" s="1"/>
  <c r="D10" i="4" s="1"/>
  <c r="P93" i="4"/>
  <c r="G93" i="4"/>
  <c r="K93" i="4" s="1"/>
  <c r="G17" i="4"/>
  <c r="C17" i="4"/>
  <c r="K17" i="4" l="1"/>
  <c r="D78" i="4"/>
  <c r="D105" i="4" s="1"/>
  <c r="O17" i="4"/>
  <c r="M102" i="4"/>
  <c r="M77" i="4"/>
  <c r="M51" i="4"/>
  <c r="M43" i="4"/>
  <c r="L37" i="4"/>
  <c r="R82" i="4"/>
  <c r="Q82" i="4"/>
  <c r="P103" i="4"/>
  <c r="P104" i="4"/>
  <c r="O104" i="4"/>
  <c r="G103" i="4"/>
  <c r="H81" i="4"/>
  <c r="C85" i="4"/>
  <c r="P91" i="4"/>
  <c r="C91" i="4"/>
  <c r="C102" i="4"/>
  <c r="C99" i="4"/>
  <c r="C100" i="4"/>
  <c r="C101" i="4"/>
  <c r="R62" i="4"/>
  <c r="Q62" i="4"/>
  <c r="P62" i="4"/>
  <c r="L62" i="4"/>
  <c r="O103" i="4" l="1"/>
  <c r="K103" i="4"/>
  <c r="O91" i="4"/>
  <c r="K91" i="4"/>
  <c r="C62" i="4"/>
  <c r="O62" i="4" l="1"/>
  <c r="K62" i="4"/>
  <c r="C45" i="4"/>
  <c r="P51" i="4"/>
  <c r="P50" i="4"/>
  <c r="P48" i="4"/>
  <c r="C48" i="4"/>
  <c r="J102" i="4"/>
  <c r="G85" i="4"/>
  <c r="K85" i="4" s="1"/>
  <c r="P85" i="4"/>
  <c r="G95" i="4"/>
  <c r="P95" i="4"/>
  <c r="J73" i="4"/>
  <c r="L28" i="4"/>
  <c r="P102" i="4"/>
  <c r="G102" i="4"/>
  <c r="K102" i="4" s="1"/>
  <c r="P101" i="4"/>
  <c r="G101" i="4"/>
  <c r="K101" i="4" s="1"/>
  <c r="P100" i="4"/>
  <c r="G100" i="4"/>
  <c r="K100" i="4" s="1"/>
  <c r="P99" i="4"/>
  <c r="G99" i="4"/>
  <c r="K99" i="4" s="1"/>
  <c r="P98" i="4"/>
  <c r="G98" i="4"/>
  <c r="C98" i="4"/>
  <c r="P97" i="4"/>
  <c r="G97" i="4"/>
  <c r="P96" i="4"/>
  <c r="G96" i="4"/>
  <c r="C96" i="4"/>
  <c r="P94" i="4"/>
  <c r="G94" i="4"/>
  <c r="P92" i="4"/>
  <c r="G92" i="4"/>
  <c r="P90" i="4"/>
  <c r="G90" i="4"/>
  <c r="C90" i="4"/>
  <c r="P89" i="4"/>
  <c r="G89" i="4"/>
  <c r="C89" i="4"/>
  <c r="P88" i="4"/>
  <c r="O88" i="4"/>
  <c r="P87" i="4"/>
  <c r="G87" i="4"/>
  <c r="C87" i="4"/>
  <c r="P86" i="4"/>
  <c r="G86" i="4"/>
  <c r="C86" i="4"/>
  <c r="P84" i="4"/>
  <c r="L84" i="4"/>
  <c r="G84" i="4"/>
  <c r="C84" i="4"/>
  <c r="P83" i="4"/>
  <c r="L83" i="4"/>
  <c r="G83" i="4"/>
  <c r="C83" i="4"/>
  <c r="G82" i="4"/>
  <c r="C82" i="4"/>
  <c r="Q77" i="4"/>
  <c r="G77" i="4"/>
  <c r="C77" i="4"/>
  <c r="I76" i="4"/>
  <c r="G76" i="4" s="1"/>
  <c r="I75" i="4"/>
  <c r="Q73" i="4"/>
  <c r="G73" i="4"/>
  <c r="C73" i="4"/>
  <c r="G72" i="4"/>
  <c r="C72" i="4"/>
  <c r="P71" i="4"/>
  <c r="C71" i="4"/>
  <c r="I70" i="4"/>
  <c r="M70" i="4" s="1"/>
  <c r="R69" i="4"/>
  <c r="Q69" i="4"/>
  <c r="M69" i="4"/>
  <c r="G69" i="4"/>
  <c r="C69" i="4"/>
  <c r="Q68" i="4"/>
  <c r="C68" i="4"/>
  <c r="Q66" i="4"/>
  <c r="G66" i="4"/>
  <c r="C66" i="4"/>
  <c r="P64" i="4"/>
  <c r="L64" i="4"/>
  <c r="G64" i="4"/>
  <c r="C64" i="4"/>
  <c r="I63" i="4"/>
  <c r="P60" i="4"/>
  <c r="G60" i="4"/>
  <c r="C60" i="4"/>
  <c r="P59" i="4"/>
  <c r="L59" i="4"/>
  <c r="G59" i="4"/>
  <c r="C59" i="4"/>
  <c r="P58" i="4"/>
  <c r="L58" i="4"/>
  <c r="G58" i="4"/>
  <c r="C58" i="4"/>
  <c r="P57" i="4"/>
  <c r="L57" i="4"/>
  <c r="G57" i="4"/>
  <c r="C57" i="4"/>
  <c r="P56" i="4"/>
  <c r="L56" i="4"/>
  <c r="G56" i="4"/>
  <c r="C56" i="4"/>
  <c r="P55" i="4"/>
  <c r="L55" i="4"/>
  <c r="G55" i="4"/>
  <c r="C55" i="4"/>
  <c r="H54" i="4"/>
  <c r="H53" i="4" s="1"/>
  <c r="G51" i="4"/>
  <c r="G50" i="4"/>
  <c r="P49" i="4"/>
  <c r="L49" i="4"/>
  <c r="G49" i="4"/>
  <c r="C49" i="4"/>
  <c r="P47" i="4"/>
  <c r="G47" i="4"/>
  <c r="C47" i="4"/>
  <c r="P46" i="4"/>
  <c r="G46" i="4"/>
  <c r="C46" i="4"/>
  <c r="I42" i="4"/>
  <c r="G43" i="4"/>
  <c r="C43" i="4"/>
  <c r="P41" i="4"/>
  <c r="L41" i="4"/>
  <c r="G41" i="4"/>
  <c r="C41" i="4"/>
  <c r="Q40" i="4"/>
  <c r="P40" i="4"/>
  <c r="L40" i="4"/>
  <c r="G40" i="4"/>
  <c r="C40" i="4"/>
  <c r="P39" i="4"/>
  <c r="L39" i="4"/>
  <c r="G39" i="4"/>
  <c r="C39" i="4"/>
  <c r="P38" i="4"/>
  <c r="L38" i="4"/>
  <c r="G38" i="4"/>
  <c r="C38" i="4"/>
  <c r="P37" i="4"/>
  <c r="G37" i="4"/>
  <c r="C37" i="4"/>
  <c r="H36" i="4"/>
  <c r="P35" i="4"/>
  <c r="L35" i="4"/>
  <c r="G35" i="4"/>
  <c r="C35" i="4"/>
  <c r="P34" i="4"/>
  <c r="L34" i="4"/>
  <c r="G34" i="4"/>
  <c r="C34" i="4"/>
  <c r="P33" i="4"/>
  <c r="L33" i="4"/>
  <c r="G33" i="4"/>
  <c r="C33" i="4"/>
  <c r="P32" i="4"/>
  <c r="L32" i="4"/>
  <c r="G32" i="4"/>
  <c r="C32" i="4"/>
  <c r="H31" i="4"/>
  <c r="G31" i="4" s="1"/>
  <c r="P30" i="4"/>
  <c r="L30" i="4"/>
  <c r="G30" i="4"/>
  <c r="C30" i="4"/>
  <c r="P29" i="4"/>
  <c r="L29" i="4"/>
  <c r="G29" i="4"/>
  <c r="C29" i="4"/>
  <c r="P28" i="4"/>
  <c r="G28" i="4"/>
  <c r="C28" i="4"/>
  <c r="P27" i="4"/>
  <c r="L27" i="4"/>
  <c r="G27" i="4"/>
  <c r="C27" i="4"/>
  <c r="H26" i="4"/>
  <c r="P21" i="4"/>
  <c r="L21" i="4"/>
  <c r="C21" i="4"/>
  <c r="P20" i="4"/>
  <c r="G20" i="4"/>
  <c r="C20" i="4"/>
  <c r="P19" i="4"/>
  <c r="G19" i="4"/>
  <c r="C19" i="4"/>
  <c r="H18" i="4"/>
  <c r="G18" i="4" s="1"/>
  <c r="P16" i="4"/>
  <c r="G16" i="4"/>
  <c r="C16" i="4"/>
  <c r="P15" i="4"/>
  <c r="O15" i="4"/>
  <c r="P14" i="4"/>
  <c r="G14" i="4"/>
  <c r="C14" i="4"/>
  <c r="C13" i="4" s="1"/>
  <c r="H13" i="4"/>
  <c r="H11" i="4" s="1"/>
  <c r="P12" i="4"/>
  <c r="L12" i="4"/>
  <c r="G12" i="4"/>
  <c r="C12" i="4"/>
  <c r="N73" i="4" l="1"/>
  <c r="J70" i="4"/>
  <c r="G75" i="4"/>
  <c r="Q63" i="4"/>
  <c r="I61" i="4"/>
  <c r="Q61" i="4" s="1"/>
  <c r="K16" i="4"/>
  <c r="K98" i="4"/>
  <c r="K96" i="4"/>
  <c r="K73" i="4"/>
  <c r="K20" i="4"/>
  <c r="K27" i="4"/>
  <c r="O97" i="4"/>
  <c r="K97" i="4"/>
  <c r="K72" i="4"/>
  <c r="K87" i="4"/>
  <c r="O92" i="4"/>
  <c r="K92" i="4"/>
  <c r="O95" i="4"/>
  <c r="K95" i="4"/>
  <c r="K90" i="4"/>
  <c r="O50" i="4"/>
  <c r="K50" i="4"/>
  <c r="O94" i="4"/>
  <c r="K94" i="4"/>
  <c r="K86" i="4"/>
  <c r="K89" i="4"/>
  <c r="K19" i="4"/>
  <c r="O48" i="4"/>
  <c r="O71" i="4"/>
  <c r="M63" i="4"/>
  <c r="K60" i="4"/>
  <c r="K30" i="4"/>
  <c r="O73" i="4"/>
  <c r="K12" i="4"/>
  <c r="K38" i="4"/>
  <c r="O102" i="4"/>
  <c r="K77" i="4"/>
  <c r="M76" i="4"/>
  <c r="O85" i="4"/>
  <c r="O57" i="4"/>
  <c r="O55" i="4"/>
  <c r="K37" i="4"/>
  <c r="K35" i="4"/>
  <c r="C75" i="4"/>
  <c r="M42" i="4"/>
  <c r="O14" i="4"/>
  <c r="G81" i="4"/>
  <c r="C81" i="4"/>
  <c r="O68" i="4"/>
  <c r="K28" i="4"/>
  <c r="O21" i="4"/>
  <c r="O90" i="4"/>
  <c r="O87" i="4"/>
  <c r="O83" i="4"/>
  <c r="Q76" i="4"/>
  <c r="Q75" i="4"/>
  <c r="R73" i="4"/>
  <c r="K69" i="4"/>
  <c r="K66" i="4"/>
  <c r="C63" i="4"/>
  <c r="C61" i="4" s="1"/>
  <c r="K58" i="4"/>
  <c r="K41" i="4"/>
  <c r="O38" i="4"/>
  <c r="C36" i="4"/>
  <c r="O35" i="4"/>
  <c r="G13" i="4"/>
  <c r="O13" i="4" s="1"/>
  <c r="L13" i="4"/>
  <c r="C80" i="4"/>
  <c r="O98" i="4"/>
  <c r="O96" i="4"/>
  <c r="P70" i="4"/>
  <c r="K21" i="4"/>
  <c r="K32" i="4"/>
  <c r="K40" i="4"/>
  <c r="O47" i="4"/>
  <c r="K56" i="4"/>
  <c r="K29" i="4"/>
  <c r="K84" i="4"/>
  <c r="K43" i="4"/>
  <c r="O69" i="4"/>
  <c r="O100" i="4"/>
  <c r="O28" i="4"/>
  <c r="O37" i="4"/>
  <c r="O46" i="4"/>
  <c r="K49" i="4"/>
  <c r="G70" i="4"/>
  <c r="O77" i="4"/>
  <c r="O101" i="4"/>
  <c r="O12" i="4"/>
  <c r="K14" i="4"/>
  <c r="O58" i="4"/>
  <c r="O84" i="4"/>
  <c r="P81" i="4"/>
  <c r="K83" i="4"/>
  <c r="C76" i="4"/>
  <c r="Q70" i="4"/>
  <c r="C70" i="4"/>
  <c r="R61" i="4"/>
  <c r="R68" i="4"/>
  <c r="O64" i="4"/>
  <c r="P63" i="4"/>
  <c r="O59" i="4"/>
  <c r="K57" i="4"/>
  <c r="L54" i="4"/>
  <c r="P54" i="4"/>
  <c r="C53" i="4"/>
  <c r="C54" i="4"/>
  <c r="G45" i="4"/>
  <c r="K45" i="4" s="1"/>
  <c r="C42" i="4"/>
  <c r="K39" i="4"/>
  <c r="O39" i="4"/>
  <c r="P36" i="4"/>
  <c r="K34" i="4"/>
  <c r="K33" i="4"/>
  <c r="L31" i="4"/>
  <c r="H25" i="4"/>
  <c r="G25" i="4" s="1"/>
  <c r="O34" i="4"/>
  <c r="O33" i="4"/>
  <c r="C31" i="4"/>
  <c r="O31" i="4" s="1"/>
  <c r="P26" i="4"/>
  <c r="O30" i="4"/>
  <c r="O29" i="4"/>
  <c r="L26" i="4"/>
  <c r="O27" i="4"/>
  <c r="C26" i="4"/>
  <c r="O20" i="4"/>
  <c r="P11" i="4"/>
  <c r="P18" i="4"/>
  <c r="C18" i="4"/>
  <c r="K18" i="4" s="1"/>
  <c r="O16" i="4"/>
  <c r="P13" i="4"/>
  <c r="L11" i="4"/>
  <c r="I10" i="4"/>
  <c r="M10" i="4" s="1"/>
  <c r="Q42" i="4"/>
  <c r="G42" i="4"/>
  <c r="G53" i="4"/>
  <c r="G11" i="4"/>
  <c r="L18" i="4"/>
  <c r="L36" i="4"/>
  <c r="Q43" i="4"/>
  <c r="O19" i="4"/>
  <c r="O40" i="4"/>
  <c r="O49" i="4"/>
  <c r="L81" i="4"/>
  <c r="O86" i="4"/>
  <c r="O89" i="4"/>
  <c r="O99" i="4"/>
  <c r="O41" i="4"/>
  <c r="O43" i="4"/>
  <c r="L45" i="4"/>
  <c r="G54" i="4"/>
  <c r="K55" i="4"/>
  <c r="O56" i="4"/>
  <c r="K59" i="4"/>
  <c r="O60" i="4"/>
  <c r="K64" i="4"/>
  <c r="O66" i="4"/>
  <c r="P31" i="4"/>
  <c r="C11" i="4"/>
  <c r="G26" i="4"/>
  <c r="O32" i="4"/>
  <c r="L63" i="4"/>
  <c r="C79" i="4"/>
  <c r="H80" i="4"/>
  <c r="G36" i="4"/>
  <c r="H61" i="4"/>
  <c r="H44" i="4" s="1"/>
  <c r="O82" i="4"/>
  <c r="K70" i="4" l="1"/>
  <c r="R70" i="4"/>
  <c r="N70" i="4"/>
  <c r="O75" i="4"/>
  <c r="I44" i="4"/>
  <c r="Q44" i="4" s="1"/>
  <c r="M61" i="4"/>
  <c r="O76" i="4"/>
  <c r="K76" i="4"/>
  <c r="O70" i="4"/>
  <c r="K13" i="4"/>
  <c r="J78" i="4"/>
  <c r="H24" i="4"/>
  <c r="K81" i="4"/>
  <c r="O81" i="4"/>
  <c r="K63" i="4"/>
  <c r="G61" i="4"/>
  <c r="K61" i="4" s="1"/>
  <c r="C44" i="4"/>
  <c r="L53" i="4"/>
  <c r="P53" i="4"/>
  <c r="O45" i="4"/>
  <c r="K31" i="4"/>
  <c r="O18" i="4"/>
  <c r="K26" i="4"/>
  <c r="O26" i="4"/>
  <c r="L25" i="4"/>
  <c r="P25" i="4"/>
  <c r="C25" i="4"/>
  <c r="O53" i="4"/>
  <c r="K53" i="4"/>
  <c r="Q10" i="4"/>
  <c r="L80" i="4"/>
  <c r="H79" i="4"/>
  <c r="P80" i="4"/>
  <c r="G80" i="4"/>
  <c r="K42" i="4"/>
  <c r="O42" i="4"/>
  <c r="L61" i="4"/>
  <c r="P61" i="4"/>
  <c r="O11" i="4"/>
  <c r="K11" i="4"/>
  <c r="K36" i="4"/>
  <c r="O36" i="4"/>
  <c r="O54" i="4"/>
  <c r="K54" i="4"/>
  <c r="I78" i="4" l="1"/>
  <c r="G44" i="4"/>
  <c r="O44" i="4" s="1"/>
  <c r="M78" i="4"/>
  <c r="M44" i="4"/>
  <c r="H10" i="4"/>
  <c r="H78" i="4" s="1"/>
  <c r="H105" i="4" s="1"/>
  <c r="G24" i="4"/>
  <c r="P24" i="4"/>
  <c r="O61" i="4"/>
  <c r="P44" i="4"/>
  <c r="L44" i="4"/>
  <c r="R78" i="4"/>
  <c r="N78" i="4"/>
  <c r="K80" i="4"/>
  <c r="O80" i="4"/>
  <c r="C24" i="4"/>
  <c r="P79" i="4"/>
  <c r="G79" i="4"/>
  <c r="L79" i="4"/>
  <c r="L24" i="4"/>
  <c r="K25" i="4"/>
  <c r="O25" i="4"/>
  <c r="K44" i="4" l="1"/>
  <c r="Q78" i="4"/>
  <c r="I105" i="4"/>
  <c r="G105" i="4" s="1"/>
  <c r="G10" i="4"/>
  <c r="J105" i="4"/>
  <c r="N105" i="4" s="1"/>
  <c r="O24" i="4"/>
  <c r="G78" i="4"/>
  <c r="K79" i="4"/>
  <c r="O79" i="4"/>
  <c r="K24" i="4"/>
  <c r="C10" i="4"/>
  <c r="L10" i="4"/>
  <c r="P10" i="4"/>
  <c r="M105" i="4" l="1"/>
  <c r="Q105" i="4"/>
  <c r="R105" i="4"/>
  <c r="C78" i="4"/>
  <c r="O78" i="4" s="1"/>
  <c r="P78" i="4"/>
  <c r="L78" i="4"/>
  <c r="O10" i="4"/>
  <c r="K10" i="4"/>
  <c r="K78" i="4" l="1"/>
  <c r="C105" i="4"/>
  <c r="L105" i="4"/>
  <c r="P105" i="4"/>
  <c r="O105" i="4" l="1"/>
  <c r="K105" i="4"/>
</calcChain>
</file>

<file path=xl/sharedStrings.xml><?xml version="1.0" encoding="utf-8"?>
<sst xmlns="http://schemas.openxmlformats.org/spreadsheetml/2006/main" count="142" uniqueCount="118">
  <si>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</si>
  <si>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</si>
  <si>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</si>
  <si>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</si>
  <si>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</si>
  <si>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</si>
  <si>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</si>
  <si>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</si>
  <si>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</si>
  <si>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</si>
  <si>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</si>
  <si>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</si>
  <si>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</si>
  <si>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</si>
  <si>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</si>
  <si>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</si>
  <si>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</si>
  <si>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</si>
  <si>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</si>
  <si>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</si>
  <si>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</si>
  <si>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</si>
  <si>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</si>
  <si>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</si>
  <si>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</si>
  <si>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</si>
  <si>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</si>
  <si>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</si>
  <si>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</si>
  <si>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</si>
  <si>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</si>
  <si>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</si>
  <si>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</si>
  <si>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</si>
  <si>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</si>
  <si>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</si>
  <si>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</si>
  <si>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</si>
  <si>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</si>
  <si>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</si>
  <si>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</si>
  <si>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</si>
  <si>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</si>
  <si>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</si>
  <si>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</si>
  <si>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</si>
  <si>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</si>
  <si>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</si>
  <si>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</si>
  <si>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</si>
  <si>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</si>
  <si>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</si>
  <si>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</si>
  <si>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</si>
  <si>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</si>
  <si>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</si>
  <si>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</si>
  <si>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</si>
  <si>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</si>
  <si>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</si>
  <si>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</si>
  <si>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</si>
  <si>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</si>
  <si>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Субвенція з інших бюджетів на виконання інвестиційних проектів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</si>
  <si>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</si>
  <si>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</si>
  <si>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</si>
  <si>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</si>
  <si>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</si>
  <si>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</si>
  <si>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</si>
  <si>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</si>
  <si>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</si>
  <si>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Надходження коштів з рахунків виборчих фондів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</si>
  <si>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</si>
  <si>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</si>
  <si>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</si>
  <si>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</si>
  <si>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</si>
  <si>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</si>
  <si>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41030800/ 41050100</t>
  </si>
  <si>
    <t>41031000/ 41050200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</si>
  <si>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</si>
  <si>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
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</si>
  <si>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</si>
  <si>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41052000/  41033600</t>
  </si>
  <si>
    <t>Адміністпративні штрафи та інші санкції за порушення законодавства у сфері виробництва то обігу алкогольних напоїв та тютюнових виробів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</si>
  <si>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МБ-Дальник)</t>
  </si>
  <si>
    <t>Дотація з місцевого бюджету на здійснення переданих з ДБ видатків з утримання закладів освіти та охорони здоровя за рахунок відповідної додаткової дотації з ДБ (передано до іншого МБ) Дальник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</si>
  <si>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</si>
  <si>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</si>
  <si>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Штрафні санкції за порушення законодавства про патентування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</si>
  <si>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</si>
  <si>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</si>
  <si>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додаткові дотації</t>
  </si>
  <si>
    <t>41030000/
41040000/ 41050000</t>
  </si>
  <si>
    <t>Субвенції, дотації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</si>
  <si>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</si>
  <si>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</si>
  <si>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</si>
  <si>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Рентна плата за користування надрами для видобування корисних копалин</t>
  </si>
  <si>
    <t>Субвенція переданих видатків у сфері освіти за рахунок коштів освітньої субвенції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</si>
  <si>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</si>
  <si>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Ольга ЯКОВЕНКО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</si>
  <si>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</si>
  <si>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Темп росту 2022/2021, %</t>
  </si>
  <si>
    <t>Показники  бюджету Чорноморської міської територіальної громади  за доходами за І півріччя 2022 року  порівняно з аналогічними показниками за відповідний період попереднього бюджетного періоду із зазначенням динаміки їх зміни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</si>
  <si>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</si>
  <si>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</si>
  <si>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</si>
  <si>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</si>
  <si>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</si>
  <si>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</si>
  <si>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21110000</t>
  </si>
  <si>
    <t>Надходження коштів від відшкодування втрат сільськогосподарського і лісогосподарського виробництва  </t>
  </si>
  <si>
    <t>Фактично надійшло за  1 півріччя 2021 року, грн</t>
  </si>
  <si>
    <t>Відхилення, грн</t>
  </si>
  <si>
    <t>Фактично надійшло за   1 півріччя 2022 року,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</si>
</sst>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0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4" fillId="2" borderId="0" xfId="0" applyNumberFormat="1" applyFont="1" applyFill="1" applyBorder="1"/>
    <xf numFmtId="3" fontId="4" fillId="2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5" fontId="12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3" fontId="4" fillId="0" borderId="1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vertical="top"/>
    </xf>
    <xf numFmtId="3" fontId="12" fillId="2" borderId="1" xfId="0" applyNumberFormat="1" applyFont="1" applyFill="1" applyBorder="1" applyAlignment="1">
      <alignment horizontal="right" vertical="top"/>
    </xf>
    <xf numFmtId="3" fontId="11" fillId="0" borderId="1" xfId="0" applyNumberFormat="1" applyFont="1" applyFill="1" applyBorder="1" applyAlignment="1">
      <alignment horizontal="right" vertical="top"/>
    </xf>
    <xf numFmtId="3" fontId="11" fillId="2" borderId="1" xfId="0" applyNumberFormat="1" applyFont="1" applyFill="1" applyBorder="1" applyAlignment="1">
      <alignment horizontal="right" vertical="top"/>
    </xf>
    <xf numFmtId="3" fontId="12" fillId="0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3"/>
  <sheetViews>
    <sheetView tabSelected="1" showRuler="0" zoomScale="60" zoomScaleNormal="60" zoomScaleSheetLayoutView="75" workbookViewId="0">
      <pane xSplit="2" ySplit="9" topLeftCell="C10" activePane="bottomRight" state="frozen"/>
      <selection pane="topRight" activeCell="C1" sqref="C1"/>
      <selection pane="bottomLeft" activeCell="A14" sqref="A14"/>
      <selection pane="bottomRight" activeCell="G4" sqref="G4:J4"/>
    </sheetView>
  </sheetViews>
  <sheetFormatPr defaultRowHeight="13.2" x14ac:dyDescent="0.25"/>
  <cols>
    <col min="1" max="1" width="12.6640625" customWidth="1"/>
    <col min="2" max="2" width="86.33203125" customWidth="1"/>
    <col min="3" max="3" width="17.33203125" bestFit="1" customWidth="1"/>
    <col min="4" max="4" width="19.88671875" bestFit="1" customWidth="1"/>
    <col min="5" max="5" width="15.109375" customWidth="1"/>
    <col min="6" max="6" width="15.44140625" style="19" customWidth="1"/>
    <col min="7" max="7" width="17.33203125" bestFit="1" customWidth="1"/>
    <col min="8" max="8" width="19.88671875" bestFit="1" customWidth="1"/>
    <col min="9" max="9" width="13.44140625" bestFit="1" customWidth="1"/>
    <col min="10" max="10" width="14.44140625" style="19" customWidth="1"/>
    <col min="11" max="11" width="10.88671875" customWidth="1"/>
    <col min="12" max="12" width="11" customWidth="1"/>
    <col min="13" max="13" width="11.33203125" customWidth="1"/>
    <col min="14" max="14" width="11.109375" customWidth="1"/>
    <col min="15" max="15" width="14.44140625" customWidth="1"/>
    <col min="16" max="16" width="15.88671875" customWidth="1"/>
    <col min="17" max="17" width="15.33203125" customWidth="1"/>
    <col min="18" max="18" width="14.6640625" customWidth="1"/>
  </cols>
  <sheetData>
    <row r="1" spans="1:18" s="5" customFormat="1" ht="15.6" x14ac:dyDescent="0.3">
      <c r="A1" s="20"/>
      <c r="B1" s="20"/>
      <c r="C1" s="18"/>
      <c r="D1" s="6"/>
      <c r="E1" s="6"/>
      <c r="F1" s="1"/>
      <c r="G1" s="18"/>
      <c r="H1" s="6"/>
      <c r="I1" s="6"/>
      <c r="J1" s="1"/>
      <c r="K1" s="1"/>
      <c r="L1" s="6"/>
      <c r="M1" s="6"/>
      <c r="N1" s="6"/>
      <c r="O1" s="1"/>
      <c r="P1" s="6"/>
      <c r="Q1" s="6"/>
      <c r="R1" s="6"/>
    </row>
    <row r="2" spans="1:18" ht="49.5" customHeight="1" x14ac:dyDescent="0.25">
      <c r="A2" s="71" t="s">
        <v>106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3" spans="1:18" ht="16.2" customHeight="1" x14ac:dyDescent="0.25">
      <c r="A3" s="37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6"/>
      <c r="N3" s="6"/>
      <c r="Q3" s="6"/>
      <c r="R3" s="6"/>
    </row>
    <row r="4" spans="1:18" s="6" customFormat="1" ht="36" customHeight="1" x14ac:dyDescent="0.25">
      <c r="A4" s="73" t="s">
        <v>5</v>
      </c>
      <c r="B4" s="73"/>
      <c r="C4" s="74" t="s">
        <v>115</v>
      </c>
      <c r="D4" s="74"/>
      <c r="E4" s="74"/>
      <c r="F4" s="74"/>
      <c r="G4" s="74" t="s">
        <v>117</v>
      </c>
      <c r="H4" s="74"/>
      <c r="I4" s="74"/>
      <c r="J4" s="74"/>
      <c r="K4" s="67" t="s">
        <v>105</v>
      </c>
      <c r="L4" s="67"/>
      <c r="M4" s="67"/>
      <c r="N4" s="67"/>
      <c r="O4" s="67" t="s">
        <v>116</v>
      </c>
      <c r="P4" s="67"/>
      <c r="Q4" s="67"/>
      <c r="R4" s="67"/>
    </row>
    <row r="5" spans="1:18" s="6" customFormat="1" ht="20.399999999999999" customHeight="1" x14ac:dyDescent="0.3">
      <c r="A5" s="73"/>
      <c r="B5" s="73"/>
      <c r="C5" s="74" t="s">
        <v>20</v>
      </c>
      <c r="D5" s="75" t="s">
        <v>6</v>
      </c>
      <c r="E5" s="75"/>
      <c r="F5" s="75"/>
      <c r="G5" s="74" t="s">
        <v>20</v>
      </c>
      <c r="H5" s="75" t="s">
        <v>6</v>
      </c>
      <c r="I5" s="75"/>
      <c r="J5" s="75"/>
      <c r="K5" s="67" t="s">
        <v>20</v>
      </c>
      <c r="L5" s="66" t="s">
        <v>6</v>
      </c>
      <c r="M5" s="66"/>
      <c r="N5" s="66"/>
      <c r="O5" s="67" t="s">
        <v>20</v>
      </c>
      <c r="P5" s="66" t="s">
        <v>6</v>
      </c>
      <c r="Q5" s="66"/>
      <c r="R5" s="66"/>
    </row>
    <row r="6" spans="1:18" s="6" customFormat="1" ht="17.25" customHeight="1" x14ac:dyDescent="0.25">
      <c r="A6" s="73"/>
      <c r="B6" s="73"/>
      <c r="C6" s="74"/>
      <c r="D6" s="68" t="s">
        <v>21</v>
      </c>
      <c r="E6" s="68" t="s">
        <v>22</v>
      </c>
      <c r="F6" s="68"/>
      <c r="G6" s="74"/>
      <c r="H6" s="68" t="s">
        <v>21</v>
      </c>
      <c r="I6" s="68" t="s">
        <v>22</v>
      </c>
      <c r="J6" s="68"/>
      <c r="K6" s="67"/>
      <c r="L6" s="70" t="s">
        <v>21</v>
      </c>
      <c r="M6" s="70" t="s">
        <v>22</v>
      </c>
      <c r="N6" s="70"/>
      <c r="O6" s="67"/>
      <c r="P6" s="70" t="s">
        <v>21</v>
      </c>
      <c r="Q6" s="70" t="s">
        <v>22</v>
      </c>
      <c r="R6" s="70"/>
    </row>
    <row r="7" spans="1:18" s="6" customFormat="1" ht="22.5" customHeight="1" x14ac:dyDescent="0.25">
      <c r="A7" s="73"/>
      <c r="B7" s="73"/>
      <c r="C7" s="74"/>
      <c r="D7" s="68"/>
      <c r="E7" s="68" t="s">
        <v>37</v>
      </c>
      <c r="F7" s="64" t="s">
        <v>38</v>
      </c>
      <c r="G7" s="74"/>
      <c r="H7" s="68"/>
      <c r="I7" s="68" t="s">
        <v>37</v>
      </c>
      <c r="J7" s="64" t="s">
        <v>38</v>
      </c>
      <c r="K7" s="67"/>
      <c r="L7" s="70"/>
      <c r="M7" s="70" t="s">
        <v>37</v>
      </c>
      <c r="N7" s="65" t="s">
        <v>38</v>
      </c>
      <c r="O7" s="67"/>
      <c r="P7" s="70"/>
      <c r="Q7" s="70" t="s">
        <v>37</v>
      </c>
      <c r="R7" s="65" t="s">
        <v>38</v>
      </c>
    </row>
    <row r="8" spans="1:18" s="6" customFormat="1" ht="36.75" customHeight="1" x14ac:dyDescent="0.25">
      <c r="A8" s="73"/>
      <c r="B8" s="73"/>
      <c r="C8" s="74"/>
      <c r="D8" s="68"/>
      <c r="E8" s="68"/>
      <c r="F8" s="64" t="s">
        <v>39</v>
      </c>
      <c r="G8" s="74"/>
      <c r="H8" s="68"/>
      <c r="I8" s="68"/>
      <c r="J8" s="64" t="s">
        <v>39</v>
      </c>
      <c r="K8" s="67"/>
      <c r="L8" s="70"/>
      <c r="M8" s="70"/>
      <c r="N8" s="65" t="s">
        <v>39</v>
      </c>
      <c r="O8" s="67"/>
      <c r="P8" s="70"/>
      <c r="Q8" s="70"/>
      <c r="R8" s="65" t="s">
        <v>39</v>
      </c>
    </row>
    <row r="9" spans="1:18" s="6" customFormat="1" ht="15.6" x14ac:dyDescent="0.3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44">
        <v>11</v>
      </c>
      <c r="L9" s="44">
        <v>12</v>
      </c>
      <c r="M9" s="44">
        <v>13</v>
      </c>
      <c r="N9" s="44">
        <v>14</v>
      </c>
      <c r="O9" s="44">
        <v>15</v>
      </c>
      <c r="P9" s="44">
        <v>16</v>
      </c>
      <c r="Q9" s="44">
        <v>17</v>
      </c>
      <c r="R9" s="44">
        <v>18</v>
      </c>
    </row>
    <row r="10" spans="1:18" s="6" customFormat="1" ht="16.5" customHeight="1" x14ac:dyDescent="0.25">
      <c r="A10" s="23">
        <v>10000000</v>
      </c>
      <c r="B10" s="24" t="s">
        <v>7</v>
      </c>
      <c r="C10" s="56">
        <f>D10+E10</f>
        <v>333323783.25</v>
      </c>
      <c r="D10" s="56">
        <f>D11+D18+D24+D42+D16+D17</f>
        <v>333127404.17000002</v>
      </c>
      <c r="E10" s="56">
        <f>E42+E40</f>
        <v>196379.08</v>
      </c>
      <c r="F10" s="56"/>
      <c r="G10" s="56">
        <f>H10+I10</f>
        <v>311145526.88</v>
      </c>
      <c r="H10" s="56">
        <f>H11+H18+H24+H42+H16+H17</f>
        <v>311019490.49000001</v>
      </c>
      <c r="I10" s="56">
        <f>I42+I40</f>
        <v>126036.39</v>
      </c>
      <c r="J10" s="56"/>
      <c r="K10" s="49">
        <f>G10/C10*100</f>
        <v>93.346332459761555</v>
      </c>
      <c r="L10" s="49">
        <f>H10/D10*100</f>
        <v>93.363525965363692</v>
      </c>
      <c r="M10" s="49">
        <f>I10/E10*100</f>
        <v>64.180150961090149</v>
      </c>
      <c r="N10" s="49"/>
      <c r="O10" s="42">
        <f>G10-C10</f>
        <v>-22178256.370000005</v>
      </c>
      <c r="P10" s="42">
        <f>H10-D10</f>
        <v>-22107913.680000007</v>
      </c>
      <c r="Q10" s="42">
        <f>I10-E10</f>
        <v>-70342.689999999988</v>
      </c>
      <c r="R10" s="42"/>
    </row>
    <row r="11" spans="1:18" s="8" customFormat="1" ht="33.75" customHeight="1" x14ac:dyDescent="0.25">
      <c r="A11" s="25">
        <v>11000000</v>
      </c>
      <c r="B11" s="23" t="s">
        <v>24</v>
      </c>
      <c r="C11" s="56">
        <f>D11+E11</f>
        <v>190298721.29000002</v>
      </c>
      <c r="D11" s="56">
        <f>D12+D13</f>
        <v>190298721.29000002</v>
      </c>
      <c r="E11" s="56"/>
      <c r="F11" s="56"/>
      <c r="G11" s="56">
        <f>H11+I11</f>
        <v>212878414.72999999</v>
      </c>
      <c r="H11" s="56">
        <f>H12+H13</f>
        <v>212878414.72999999</v>
      </c>
      <c r="I11" s="56"/>
      <c r="J11" s="56"/>
      <c r="K11" s="49">
        <f t="shared" ref="K11:L105" si="0">G11/C11*100</f>
        <v>111.8653942007263</v>
      </c>
      <c r="L11" s="49">
        <f t="shared" si="0"/>
        <v>111.8653942007263</v>
      </c>
      <c r="M11" s="49"/>
      <c r="N11" s="49"/>
      <c r="O11" s="42">
        <f t="shared" ref="O11:P105" si="1">G11-C11</f>
        <v>22579693.439999968</v>
      </c>
      <c r="P11" s="42">
        <f t="shared" si="1"/>
        <v>22579693.439999968</v>
      </c>
      <c r="Q11" s="42"/>
      <c r="R11" s="42"/>
    </row>
    <row r="12" spans="1:18" s="8" customFormat="1" ht="18" customHeight="1" x14ac:dyDescent="0.25">
      <c r="A12" s="26">
        <v>11010000</v>
      </c>
      <c r="B12" s="27" t="s">
        <v>62</v>
      </c>
      <c r="C12" s="57">
        <f>D12+E12</f>
        <v>189928088.77000001</v>
      </c>
      <c r="D12" s="57">
        <v>189928088.77000001</v>
      </c>
      <c r="E12" s="57"/>
      <c r="F12" s="57"/>
      <c r="G12" s="57">
        <f>H12+I12</f>
        <v>207613262.28</v>
      </c>
      <c r="H12" s="57">
        <v>207613262.28</v>
      </c>
      <c r="I12" s="57"/>
      <c r="J12" s="57"/>
      <c r="K12" s="50">
        <f t="shared" si="0"/>
        <v>109.31151027977566</v>
      </c>
      <c r="L12" s="50">
        <f t="shared" si="0"/>
        <v>109.31151027977566</v>
      </c>
      <c r="M12" s="50"/>
      <c r="N12" s="50"/>
      <c r="O12" s="43">
        <f t="shared" si="1"/>
        <v>17685173.50999999</v>
      </c>
      <c r="P12" s="43">
        <f t="shared" si="1"/>
        <v>17685173.50999999</v>
      </c>
      <c r="Q12" s="43"/>
      <c r="R12" s="43"/>
    </row>
    <row r="13" spans="1:18" s="21" customFormat="1" ht="18" customHeight="1" x14ac:dyDescent="0.3">
      <c r="A13" s="23">
        <v>11020000</v>
      </c>
      <c r="B13" s="23" t="s">
        <v>32</v>
      </c>
      <c r="C13" s="56">
        <f>C14</f>
        <v>370632.52</v>
      </c>
      <c r="D13" s="56">
        <f>D14</f>
        <v>370632.52</v>
      </c>
      <c r="E13" s="56"/>
      <c r="F13" s="56"/>
      <c r="G13" s="56">
        <f>G14</f>
        <v>5265152.45</v>
      </c>
      <c r="H13" s="56">
        <f>H14</f>
        <v>5265152.45</v>
      </c>
      <c r="I13" s="56"/>
      <c r="J13" s="56"/>
      <c r="K13" s="49">
        <f t="shared" si="0"/>
        <v>1420.5856652837695</v>
      </c>
      <c r="L13" s="49">
        <f t="shared" si="0"/>
        <v>1420.5856652837695</v>
      </c>
      <c r="M13" s="49"/>
      <c r="N13" s="49"/>
      <c r="O13" s="42">
        <f t="shared" si="1"/>
        <v>4894519.93</v>
      </c>
      <c r="P13" s="42">
        <f t="shared" si="1"/>
        <v>4894519.93</v>
      </c>
      <c r="Q13" s="42"/>
      <c r="R13" s="42"/>
    </row>
    <row r="14" spans="1:18" s="8" customFormat="1" ht="30" customHeight="1" x14ac:dyDescent="0.25">
      <c r="A14" s="26">
        <v>11020200</v>
      </c>
      <c r="B14" s="27" t="s">
        <v>8</v>
      </c>
      <c r="C14" s="57">
        <f t="shared" ref="C14" si="2">D14+E14</f>
        <v>370632.52</v>
      </c>
      <c r="D14" s="57">
        <v>370632.52</v>
      </c>
      <c r="E14" s="57"/>
      <c r="F14" s="57"/>
      <c r="G14" s="57">
        <f t="shared" ref="G14:G25" si="3">H14+I14</f>
        <v>5265152.45</v>
      </c>
      <c r="H14" s="57">
        <v>5265152.45</v>
      </c>
      <c r="I14" s="57"/>
      <c r="J14" s="57"/>
      <c r="K14" s="50">
        <f>G14/C14*100</f>
        <v>1420.5856652837695</v>
      </c>
      <c r="L14" s="50">
        <f>H14/D14*100</f>
        <v>1420.5856652837695</v>
      </c>
      <c r="M14" s="50"/>
      <c r="N14" s="50"/>
      <c r="O14" s="43">
        <f t="shared" si="1"/>
        <v>4894519.93</v>
      </c>
      <c r="P14" s="43">
        <f t="shared" si="1"/>
        <v>4894519.93</v>
      </c>
      <c r="Q14" s="43"/>
      <c r="R14" s="43"/>
    </row>
    <row r="15" spans="1:18" s="8" customFormat="1" ht="1.5" hidden="1" customHeight="1" x14ac:dyDescent="0.25">
      <c r="A15" s="26">
        <v>11023200</v>
      </c>
      <c r="B15" s="27" t="s">
        <v>66</v>
      </c>
      <c r="C15" s="57"/>
      <c r="D15" s="57"/>
      <c r="E15" s="57"/>
      <c r="F15" s="57"/>
      <c r="G15" s="57"/>
      <c r="H15" s="57"/>
      <c r="I15" s="57"/>
      <c r="J15" s="57"/>
      <c r="K15" s="50" t="e">
        <f t="shared" ref="K15:K17" si="4">G15/C15*100</f>
        <v>#DIV/0!</v>
      </c>
      <c r="L15" s="50" t="e">
        <f t="shared" ref="L15:L17" si="5">H15/D15*100</f>
        <v>#DIV/0!</v>
      </c>
      <c r="M15" s="50"/>
      <c r="N15" s="50"/>
      <c r="O15" s="43">
        <f t="shared" si="1"/>
        <v>0</v>
      </c>
      <c r="P15" s="43">
        <f t="shared" si="1"/>
        <v>0</v>
      </c>
      <c r="Q15" s="43"/>
      <c r="R15" s="43"/>
    </row>
    <row r="16" spans="1:18" s="8" customFormat="1" ht="27.75" hidden="1" customHeight="1" x14ac:dyDescent="0.25">
      <c r="A16" s="26">
        <v>13020200</v>
      </c>
      <c r="B16" s="27" t="s">
        <v>64</v>
      </c>
      <c r="C16" s="57">
        <f t="shared" ref="C16:C25" si="6">D16+E16</f>
        <v>0</v>
      </c>
      <c r="D16" s="57">
        <v>0</v>
      </c>
      <c r="E16" s="57"/>
      <c r="F16" s="57"/>
      <c r="G16" s="57">
        <f t="shared" si="3"/>
        <v>0</v>
      </c>
      <c r="H16" s="57">
        <v>0</v>
      </c>
      <c r="I16" s="57"/>
      <c r="J16" s="57"/>
      <c r="K16" s="50" t="e">
        <f t="shared" si="4"/>
        <v>#DIV/0!</v>
      </c>
      <c r="L16" s="50" t="e">
        <f t="shared" si="5"/>
        <v>#DIV/0!</v>
      </c>
      <c r="M16" s="50"/>
      <c r="N16" s="50"/>
      <c r="O16" s="43">
        <f t="shared" si="1"/>
        <v>0</v>
      </c>
      <c r="P16" s="43">
        <f t="shared" si="1"/>
        <v>0</v>
      </c>
      <c r="Q16" s="43"/>
      <c r="R16" s="43"/>
    </row>
    <row r="17" spans="1:18" s="8" customFormat="1" ht="22.5" customHeight="1" x14ac:dyDescent="0.25">
      <c r="A17" s="26">
        <v>13030001</v>
      </c>
      <c r="B17" s="27" t="s">
        <v>100</v>
      </c>
      <c r="C17" s="57">
        <f t="shared" si="6"/>
        <v>4906.1400000000003</v>
      </c>
      <c r="D17" s="57">
        <v>4906.1400000000003</v>
      </c>
      <c r="E17" s="57"/>
      <c r="F17" s="57"/>
      <c r="G17" s="57">
        <f t="shared" si="3"/>
        <v>3951.24</v>
      </c>
      <c r="H17" s="57">
        <v>3951.24</v>
      </c>
      <c r="I17" s="57"/>
      <c r="J17" s="57"/>
      <c r="K17" s="50">
        <f t="shared" si="4"/>
        <v>80.536633687583304</v>
      </c>
      <c r="L17" s="50">
        <f t="shared" si="5"/>
        <v>80.536633687583304</v>
      </c>
      <c r="M17" s="50"/>
      <c r="N17" s="50"/>
      <c r="O17" s="43">
        <f t="shared" si="1"/>
        <v>-954.90000000000055</v>
      </c>
      <c r="P17" s="43">
        <f t="shared" si="1"/>
        <v>-954.90000000000055</v>
      </c>
      <c r="Q17" s="43"/>
      <c r="R17" s="43"/>
    </row>
    <row r="18" spans="1:18" s="6" customFormat="1" ht="18" customHeight="1" x14ac:dyDescent="0.25">
      <c r="A18" s="31">
        <v>14000000</v>
      </c>
      <c r="B18" s="32" t="s">
        <v>41</v>
      </c>
      <c r="C18" s="56">
        <f t="shared" si="6"/>
        <v>17705826.41</v>
      </c>
      <c r="D18" s="56">
        <f>D21+D19+D20</f>
        <v>17705826.41</v>
      </c>
      <c r="E18" s="56"/>
      <c r="F18" s="56"/>
      <c r="G18" s="56">
        <f t="shared" si="3"/>
        <v>10844236.520000001</v>
      </c>
      <c r="H18" s="56">
        <f>H21+H19+H20</f>
        <v>10844236.520000001</v>
      </c>
      <c r="I18" s="56"/>
      <c r="J18" s="56"/>
      <c r="K18" s="49">
        <f t="shared" si="0"/>
        <v>61.246712064653074</v>
      </c>
      <c r="L18" s="49">
        <f t="shared" si="0"/>
        <v>61.246712064653074</v>
      </c>
      <c r="M18" s="49"/>
      <c r="N18" s="49"/>
      <c r="O18" s="42">
        <f t="shared" si="1"/>
        <v>-6861589.8899999987</v>
      </c>
      <c r="P18" s="42">
        <f t="shared" si="1"/>
        <v>-6861589.8899999987</v>
      </c>
      <c r="Q18" s="42"/>
      <c r="R18" s="42"/>
    </row>
    <row r="19" spans="1:18" s="6" customFormat="1" ht="31.2" x14ac:dyDescent="0.25">
      <c r="A19" s="38">
        <v>14020000</v>
      </c>
      <c r="B19" s="38" t="s">
        <v>74</v>
      </c>
      <c r="C19" s="57">
        <f t="shared" si="6"/>
        <v>2211104.75</v>
      </c>
      <c r="D19" s="57">
        <v>2211104.75</v>
      </c>
      <c r="E19" s="57"/>
      <c r="F19" s="57"/>
      <c r="G19" s="57">
        <f t="shared" si="3"/>
        <v>596610.38</v>
      </c>
      <c r="H19" s="57">
        <v>596610.38</v>
      </c>
      <c r="I19" s="57"/>
      <c r="J19" s="57"/>
      <c r="K19" s="50">
        <f t="shared" si="0"/>
        <v>26.982456620383992</v>
      </c>
      <c r="L19" s="50">
        <f t="shared" si="0"/>
        <v>26.982456620383992</v>
      </c>
      <c r="M19" s="50"/>
      <c r="N19" s="50"/>
      <c r="O19" s="43">
        <f t="shared" si="1"/>
        <v>-1614494.37</v>
      </c>
      <c r="P19" s="43">
        <f t="shared" si="1"/>
        <v>-1614494.37</v>
      </c>
      <c r="Q19" s="43"/>
      <c r="R19" s="43"/>
    </row>
    <row r="20" spans="1:18" s="6" customFormat="1" ht="31.2" x14ac:dyDescent="0.25">
      <c r="A20" s="38">
        <v>14030000</v>
      </c>
      <c r="B20" s="38" t="s">
        <v>75</v>
      </c>
      <c r="C20" s="57">
        <f t="shared" si="6"/>
        <v>7509330.5099999998</v>
      </c>
      <c r="D20" s="57">
        <v>7509330.5099999998</v>
      </c>
      <c r="E20" s="57"/>
      <c r="F20" s="57"/>
      <c r="G20" s="57">
        <f t="shared" si="3"/>
        <v>2020614.18</v>
      </c>
      <c r="H20" s="57">
        <v>2020614.18</v>
      </c>
      <c r="I20" s="57"/>
      <c r="J20" s="57"/>
      <c r="K20" s="50">
        <f t="shared" ref="K20" si="7">G20/C20*100</f>
        <v>26.908046959834774</v>
      </c>
      <c r="L20" s="50">
        <f t="shared" ref="L20" si="8">H20/D20*100</f>
        <v>26.908046959834774</v>
      </c>
      <c r="M20" s="50"/>
      <c r="N20" s="50"/>
      <c r="O20" s="43">
        <f t="shared" si="1"/>
        <v>-5488716.3300000001</v>
      </c>
      <c r="P20" s="43">
        <f t="shared" si="1"/>
        <v>-5488716.3300000001</v>
      </c>
      <c r="Q20" s="43"/>
      <c r="R20" s="43"/>
    </row>
    <row r="21" spans="1:18" s="6" customFormat="1" ht="31.2" x14ac:dyDescent="0.25">
      <c r="A21" s="55">
        <v>14040000</v>
      </c>
      <c r="B21" s="55" t="s">
        <v>42</v>
      </c>
      <c r="C21" s="56">
        <f t="shared" si="6"/>
        <v>7985391.1500000004</v>
      </c>
      <c r="D21" s="56">
        <v>7985391.1500000004</v>
      </c>
      <c r="E21" s="56"/>
      <c r="F21" s="56"/>
      <c r="G21" s="56">
        <f>H21+I21</f>
        <v>8227011.9600000009</v>
      </c>
      <c r="H21" s="56">
        <f>H22+H23</f>
        <v>8227011.9600000009</v>
      </c>
      <c r="I21" s="56"/>
      <c r="J21" s="56"/>
      <c r="K21" s="49">
        <f t="shared" si="0"/>
        <v>103.0257855308691</v>
      </c>
      <c r="L21" s="49">
        <f t="shared" si="0"/>
        <v>103.0257855308691</v>
      </c>
      <c r="M21" s="49"/>
      <c r="N21" s="49"/>
      <c r="O21" s="42">
        <f t="shared" si="1"/>
        <v>241620.81000000052</v>
      </c>
      <c r="P21" s="42">
        <f t="shared" si="1"/>
        <v>241620.81000000052</v>
      </c>
      <c r="Q21" s="42"/>
      <c r="R21" s="42"/>
    </row>
    <row r="22" spans="1:18" s="6" customFormat="1" ht="72" customHeight="1" x14ac:dyDescent="0.25">
      <c r="A22" s="54" t="s">
        <v>107</v>
      </c>
      <c r="B22" s="54" t="s">
        <v>108</v>
      </c>
      <c r="C22" s="57"/>
      <c r="D22" s="57"/>
      <c r="E22" s="57"/>
      <c r="F22" s="57"/>
      <c r="G22" s="56">
        <f t="shared" ref="G22:G23" si="9">H22+I22</f>
        <v>829659.98</v>
      </c>
      <c r="H22" s="57">
        <v>829659.98</v>
      </c>
      <c r="I22" s="57"/>
      <c r="J22" s="57"/>
      <c r="K22" s="51" t="e">
        <f t="shared" si="0"/>
        <v>#DIV/0!</v>
      </c>
      <c r="L22" s="51" t="e">
        <f t="shared" si="0"/>
        <v>#DIV/0!</v>
      </c>
      <c r="M22" s="50"/>
      <c r="N22" s="50"/>
      <c r="O22" s="42">
        <f t="shared" si="1"/>
        <v>829659.98</v>
      </c>
      <c r="P22" s="42">
        <f t="shared" si="1"/>
        <v>829659.98</v>
      </c>
      <c r="Q22" s="43"/>
      <c r="R22" s="43"/>
    </row>
    <row r="23" spans="1:18" s="6" customFormat="1" ht="52.5" customHeight="1" x14ac:dyDescent="0.25">
      <c r="A23" s="54" t="s">
        <v>109</v>
      </c>
      <c r="B23" s="54" t="s">
        <v>110</v>
      </c>
      <c r="C23" s="57"/>
      <c r="D23" s="57"/>
      <c r="E23" s="57"/>
      <c r="F23" s="57"/>
      <c r="G23" s="56">
        <f t="shared" si="9"/>
        <v>7397351.9800000004</v>
      </c>
      <c r="H23" s="57">
        <v>7397351.9800000004</v>
      </c>
      <c r="I23" s="57"/>
      <c r="J23" s="57"/>
      <c r="K23" s="51" t="e">
        <f t="shared" si="0"/>
        <v>#DIV/0!</v>
      </c>
      <c r="L23" s="51" t="e">
        <f t="shared" si="0"/>
        <v>#DIV/0!</v>
      </c>
      <c r="M23" s="50"/>
      <c r="N23" s="50"/>
      <c r="O23" s="42">
        <f t="shared" si="1"/>
        <v>7397351.9800000004</v>
      </c>
      <c r="P23" s="42">
        <f t="shared" si="1"/>
        <v>7397351.9800000004</v>
      </c>
      <c r="Q23" s="43"/>
      <c r="R23" s="43"/>
    </row>
    <row r="24" spans="1:18" s="9" customFormat="1" ht="15.6" x14ac:dyDescent="0.3">
      <c r="A24" s="25">
        <v>18000000</v>
      </c>
      <c r="B24" s="23" t="s">
        <v>9</v>
      </c>
      <c r="C24" s="56">
        <f t="shared" si="6"/>
        <v>125117950.33000001</v>
      </c>
      <c r="D24" s="56">
        <f>D25+D39+D41+D40</f>
        <v>125117950.33000001</v>
      </c>
      <c r="E24" s="56"/>
      <c r="F24" s="56"/>
      <c r="G24" s="56">
        <f t="shared" si="3"/>
        <v>87292888</v>
      </c>
      <c r="H24" s="56">
        <f>H25+H39+H41+H40</f>
        <v>87292888</v>
      </c>
      <c r="I24" s="56"/>
      <c r="J24" s="56"/>
      <c r="K24" s="49">
        <f t="shared" si="0"/>
        <v>69.768476681214821</v>
      </c>
      <c r="L24" s="49">
        <f t="shared" si="0"/>
        <v>69.768476681214821</v>
      </c>
      <c r="M24" s="49"/>
      <c r="N24" s="49"/>
      <c r="O24" s="42">
        <f t="shared" si="1"/>
        <v>-37825062.330000013</v>
      </c>
      <c r="P24" s="42">
        <f t="shared" si="1"/>
        <v>-37825062.330000013</v>
      </c>
      <c r="Q24" s="42"/>
      <c r="R24" s="42"/>
    </row>
    <row r="25" spans="1:18" s="9" customFormat="1" ht="15.6" x14ac:dyDescent="0.3">
      <c r="A25" s="33">
        <v>18010000</v>
      </c>
      <c r="B25" s="33" t="s">
        <v>43</v>
      </c>
      <c r="C25" s="56">
        <f t="shared" si="6"/>
        <v>92916710.180000022</v>
      </c>
      <c r="D25" s="56">
        <f>D26+D31+D36</f>
        <v>92916710.180000022</v>
      </c>
      <c r="E25" s="56"/>
      <c r="F25" s="56"/>
      <c r="G25" s="56">
        <f t="shared" si="3"/>
        <v>53314783.75</v>
      </c>
      <c r="H25" s="56">
        <f>H26+H31+H36</f>
        <v>53314783.75</v>
      </c>
      <c r="I25" s="56"/>
      <c r="J25" s="56"/>
      <c r="K25" s="49">
        <f t="shared" si="0"/>
        <v>57.379112590961931</v>
      </c>
      <c r="L25" s="49">
        <f t="shared" si="0"/>
        <v>57.379112590961931</v>
      </c>
      <c r="M25" s="49"/>
      <c r="N25" s="49"/>
      <c r="O25" s="42">
        <f t="shared" si="1"/>
        <v>-39601926.430000022</v>
      </c>
      <c r="P25" s="42">
        <f t="shared" si="1"/>
        <v>-39601926.430000022</v>
      </c>
      <c r="Q25" s="42"/>
      <c r="R25" s="42"/>
    </row>
    <row r="26" spans="1:18" s="9" customFormat="1" ht="15.6" x14ac:dyDescent="0.3">
      <c r="A26" s="33"/>
      <c r="B26" s="33" t="s">
        <v>36</v>
      </c>
      <c r="C26" s="56">
        <f>SUM(C27:C30)</f>
        <v>9389186.4800000004</v>
      </c>
      <c r="D26" s="56">
        <f>SUM(D27:D30)</f>
        <v>9389186.4800000004</v>
      </c>
      <c r="E26" s="56"/>
      <c r="F26" s="56"/>
      <c r="G26" s="56">
        <f>SUM(G27:G30)</f>
        <v>7127714.9799999995</v>
      </c>
      <c r="H26" s="56">
        <f>SUM(H27:H30)</f>
        <v>7127714.9799999995</v>
      </c>
      <c r="I26" s="56"/>
      <c r="J26" s="56"/>
      <c r="K26" s="49">
        <f t="shared" si="0"/>
        <v>75.914084731225813</v>
      </c>
      <c r="L26" s="49">
        <f t="shared" si="0"/>
        <v>75.914084731225813</v>
      </c>
      <c r="M26" s="49"/>
      <c r="N26" s="49"/>
      <c r="O26" s="42">
        <f t="shared" si="1"/>
        <v>-2261471.5000000009</v>
      </c>
      <c r="P26" s="42">
        <f t="shared" si="1"/>
        <v>-2261471.5000000009</v>
      </c>
      <c r="Q26" s="42"/>
      <c r="R26" s="42"/>
    </row>
    <row r="27" spans="1:18" s="6" customFormat="1" ht="31.2" x14ac:dyDescent="0.25">
      <c r="A27" s="34">
        <v>18010100</v>
      </c>
      <c r="B27" s="34" t="s">
        <v>44</v>
      </c>
      <c r="C27" s="57">
        <f t="shared" ref="C27:C30" si="10">D27</f>
        <v>29782.53</v>
      </c>
      <c r="D27" s="57">
        <v>29782.53</v>
      </c>
      <c r="E27" s="57"/>
      <c r="F27" s="57"/>
      <c r="G27" s="57">
        <f t="shared" ref="G27:G39" si="11">H27</f>
        <v>10434.83</v>
      </c>
      <c r="H27" s="57">
        <v>10434.83</v>
      </c>
      <c r="I27" s="57"/>
      <c r="J27" s="57"/>
      <c r="K27" s="50">
        <f t="shared" si="0"/>
        <v>35.036748053305075</v>
      </c>
      <c r="L27" s="50">
        <f t="shared" si="0"/>
        <v>35.036748053305075</v>
      </c>
      <c r="M27" s="50"/>
      <c r="N27" s="50"/>
      <c r="O27" s="43">
        <f t="shared" si="1"/>
        <v>-19347.699999999997</v>
      </c>
      <c r="P27" s="43">
        <f t="shared" si="1"/>
        <v>-19347.699999999997</v>
      </c>
      <c r="Q27" s="43"/>
      <c r="R27" s="43"/>
    </row>
    <row r="28" spans="1:18" s="6" customFormat="1" ht="31.2" x14ac:dyDescent="0.25">
      <c r="A28" s="34">
        <v>18010200</v>
      </c>
      <c r="B28" s="34" t="s">
        <v>45</v>
      </c>
      <c r="C28" s="57">
        <f t="shared" si="10"/>
        <v>225032.52</v>
      </c>
      <c r="D28" s="57">
        <v>225032.52</v>
      </c>
      <c r="E28" s="57"/>
      <c r="F28" s="57"/>
      <c r="G28" s="57">
        <f t="shared" si="11"/>
        <v>43199.49</v>
      </c>
      <c r="H28" s="57">
        <v>43199.49</v>
      </c>
      <c r="I28" s="57"/>
      <c r="J28" s="57"/>
      <c r="K28" s="50">
        <f t="shared" si="0"/>
        <v>19.196998727117307</v>
      </c>
      <c r="L28" s="50">
        <f t="shared" si="0"/>
        <v>19.196998727117307</v>
      </c>
      <c r="M28" s="50"/>
      <c r="N28" s="50"/>
      <c r="O28" s="43">
        <f t="shared" si="1"/>
        <v>-181833.03</v>
      </c>
      <c r="P28" s="43">
        <f t="shared" si="1"/>
        <v>-181833.03</v>
      </c>
      <c r="Q28" s="43"/>
      <c r="R28" s="43"/>
    </row>
    <row r="29" spans="1:18" s="6" customFormat="1" ht="31.2" x14ac:dyDescent="0.25">
      <c r="A29" s="34">
        <v>18010300</v>
      </c>
      <c r="B29" s="34" t="s">
        <v>46</v>
      </c>
      <c r="C29" s="57">
        <f t="shared" si="10"/>
        <v>1490744.66</v>
      </c>
      <c r="D29" s="57">
        <v>1490744.66</v>
      </c>
      <c r="E29" s="57"/>
      <c r="F29" s="57"/>
      <c r="G29" s="57">
        <f t="shared" si="11"/>
        <v>372507.89</v>
      </c>
      <c r="H29" s="57">
        <v>372507.89</v>
      </c>
      <c r="I29" s="57"/>
      <c r="J29" s="57"/>
      <c r="K29" s="50">
        <f t="shared" si="0"/>
        <v>24.988041211564699</v>
      </c>
      <c r="L29" s="50">
        <f t="shared" si="0"/>
        <v>24.988041211564699</v>
      </c>
      <c r="M29" s="50"/>
      <c r="N29" s="50"/>
      <c r="O29" s="43">
        <f t="shared" si="1"/>
        <v>-1118236.77</v>
      </c>
      <c r="P29" s="43">
        <f t="shared" si="1"/>
        <v>-1118236.77</v>
      </c>
      <c r="Q29" s="43"/>
      <c r="R29" s="43"/>
    </row>
    <row r="30" spans="1:18" s="6" customFormat="1" ht="31.2" x14ac:dyDescent="0.25">
      <c r="A30" s="34">
        <v>18010400</v>
      </c>
      <c r="B30" s="34" t="s">
        <v>47</v>
      </c>
      <c r="C30" s="57">
        <f t="shared" si="10"/>
        <v>7643626.7699999996</v>
      </c>
      <c r="D30" s="57">
        <v>7643626.7699999996</v>
      </c>
      <c r="E30" s="57"/>
      <c r="F30" s="57"/>
      <c r="G30" s="57">
        <f t="shared" si="11"/>
        <v>6701572.7699999996</v>
      </c>
      <c r="H30" s="57">
        <v>6701572.7699999996</v>
      </c>
      <c r="I30" s="57"/>
      <c r="J30" s="57"/>
      <c r="K30" s="50">
        <f t="shared" si="0"/>
        <v>87.675300896461749</v>
      </c>
      <c r="L30" s="50">
        <f t="shared" si="0"/>
        <v>87.675300896461749</v>
      </c>
      <c r="M30" s="50"/>
      <c r="N30" s="50"/>
      <c r="O30" s="43">
        <f t="shared" si="1"/>
        <v>-942054</v>
      </c>
      <c r="P30" s="43">
        <f t="shared" si="1"/>
        <v>-942054</v>
      </c>
      <c r="Q30" s="43"/>
      <c r="R30" s="43"/>
    </row>
    <row r="31" spans="1:18" s="9" customFormat="1" ht="15.6" x14ac:dyDescent="0.3">
      <c r="A31" s="33"/>
      <c r="B31" s="33" t="s">
        <v>55</v>
      </c>
      <c r="C31" s="56">
        <f>D31</f>
        <v>83315736.200000018</v>
      </c>
      <c r="D31" s="56">
        <f>D32+D33+D34+D35</f>
        <v>83315736.200000018</v>
      </c>
      <c r="E31" s="56"/>
      <c r="F31" s="56"/>
      <c r="G31" s="56">
        <f>H31</f>
        <v>46082918.770000003</v>
      </c>
      <c r="H31" s="56">
        <f>H32+H33+H34+H35</f>
        <v>46082918.770000003</v>
      </c>
      <c r="I31" s="56"/>
      <c r="J31" s="56"/>
      <c r="K31" s="49">
        <f t="shared" si="0"/>
        <v>55.311182343006159</v>
      </c>
      <c r="L31" s="49">
        <f t="shared" si="0"/>
        <v>55.311182343006159</v>
      </c>
      <c r="M31" s="49"/>
      <c r="N31" s="49"/>
      <c r="O31" s="42">
        <f t="shared" si="1"/>
        <v>-37232817.430000015</v>
      </c>
      <c r="P31" s="42">
        <f t="shared" si="1"/>
        <v>-37232817.430000015</v>
      </c>
      <c r="Q31" s="42"/>
      <c r="R31" s="42"/>
    </row>
    <row r="32" spans="1:18" s="6" customFormat="1" ht="15.6" x14ac:dyDescent="0.25">
      <c r="A32" s="34">
        <v>18010500</v>
      </c>
      <c r="B32" s="34" t="s">
        <v>48</v>
      </c>
      <c r="C32" s="57">
        <f t="shared" ref="C32:C35" si="12">D32</f>
        <v>34258304.460000001</v>
      </c>
      <c r="D32" s="57">
        <v>34258304.460000001</v>
      </c>
      <c r="E32" s="57"/>
      <c r="F32" s="57"/>
      <c r="G32" s="57">
        <f t="shared" si="11"/>
        <v>12958336.82</v>
      </c>
      <c r="H32" s="57">
        <v>12958336.82</v>
      </c>
      <c r="I32" s="57"/>
      <c r="J32" s="57"/>
      <c r="K32" s="50">
        <f t="shared" si="0"/>
        <v>37.825388688252673</v>
      </c>
      <c r="L32" s="50">
        <f t="shared" si="0"/>
        <v>37.825388688252673</v>
      </c>
      <c r="M32" s="50"/>
      <c r="N32" s="50"/>
      <c r="O32" s="43">
        <f t="shared" si="1"/>
        <v>-21299967.640000001</v>
      </c>
      <c r="P32" s="43">
        <f t="shared" si="1"/>
        <v>-21299967.640000001</v>
      </c>
      <c r="Q32" s="43"/>
      <c r="R32" s="43"/>
    </row>
    <row r="33" spans="1:18" s="6" customFormat="1" ht="15.6" x14ac:dyDescent="0.25">
      <c r="A33" s="34">
        <v>18010600</v>
      </c>
      <c r="B33" s="34" t="s">
        <v>49</v>
      </c>
      <c r="C33" s="57">
        <f t="shared" si="12"/>
        <v>45765593.840000004</v>
      </c>
      <c r="D33" s="57">
        <v>45765593.840000004</v>
      </c>
      <c r="E33" s="57"/>
      <c r="F33" s="57"/>
      <c r="G33" s="57">
        <f t="shared" si="11"/>
        <v>30634487.350000001</v>
      </c>
      <c r="H33" s="57">
        <v>30634487.350000001</v>
      </c>
      <c r="I33" s="57"/>
      <c r="J33" s="57"/>
      <c r="K33" s="50">
        <f t="shared" si="0"/>
        <v>66.93781240357221</v>
      </c>
      <c r="L33" s="50">
        <f t="shared" si="0"/>
        <v>66.93781240357221</v>
      </c>
      <c r="M33" s="50"/>
      <c r="N33" s="50"/>
      <c r="O33" s="43">
        <f t="shared" si="1"/>
        <v>-15131106.490000002</v>
      </c>
      <c r="P33" s="43">
        <f t="shared" si="1"/>
        <v>-15131106.490000002</v>
      </c>
      <c r="Q33" s="43"/>
      <c r="R33" s="43"/>
    </row>
    <row r="34" spans="1:18" s="6" customFormat="1" ht="15.6" x14ac:dyDescent="0.25">
      <c r="A34" s="34">
        <v>18010700</v>
      </c>
      <c r="B34" s="34" t="s">
        <v>50</v>
      </c>
      <c r="C34" s="57">
        <f t="shared" si="12"/>
        <v>378965.73</v>
      </c>
      <c r="D34" s="57">
        <v>378965.73</v>
      </c>
      <c r="E34" s="57"/>
      <c r="F34" s="57"/>
      <c r="G34" s="57">
        <f t="shared" si="11"/>
        <v>361906.52</v>
      </c>
      <c r="H34" s="57">
        <v>361906.52</v>
      </c>
      <c r="I34" s="57"/>
      <c r="J34" s="57"/>
      <c r="K34" s="50">
        <f t="shared" si="0"/>
        <v>95.498482145074178</v>
      </c>
      <c r="L34" s="50">
        <f t="shared" si="0"/>
        <v>95.498482145074178</v>
      </c>
      <c r="M34" s="50"/>
      <c r="N34" s="50"/>
      <c r="O34" s="43">
        <f t="shared" si="1"/>
        <v>-17059.209999999963</v>
      </c>
      <c r="P34" s="43">
        <f t="shared" si="1"/>
        <v>-17059.209999999963</v>
      </c>
      <c r="Q34" s="43"/>
      <c r="R34" s="43"/>
    </row>
    <row r="35" spans="1:18" s="6" customFormat="1" ht="15.6" x14ac:dyDescent="0.25">
      <c r="A35" s="34">
        <v>18010900</v>
      </c>
      <c r="B35" s="34" t="s">
        <v>51</v>
      </c>
      <c r="C35" s="57">
        <f t="shared" si="12"/>
        <v>2912872.17</v>
      </c>
      <c r="D35" s="57">
        <v>2912872.17</v>
      </c>
      <c r="E35" s="57"/>
      <c r="F35" s="57"/>
      <c r="G35" s="57">
        <f t="shared" si="11"/>
        <v>2128188.08</v>
      </c>
      <c r="H35" s="57">
        <v>2128188.08</v>
      </c>
      <c r="I35" s="57"/>
      <c r="J35" s="57"/>
      <c r="K35" s="50">
        <f t="shared" si="0"/>
        <v>73.061499296757688</v>
      </c>
      <c r="L35" s="50">
        <f t="shared" si="0"/>
        <v>73.061499296757688</v>
      </c>
      <c r="M35" s="50"/>
      <c r="N35" s="50"/>
      <c r="O35" s="43">
        <f t="shared" si="1"/>
        <v>-784684.08999999985</v>
      </c>
      <c r="P35" s="43">
        <f t="shared" si="1"/>
        <v>-784684.08999999985</v>
      </c>
      <c r="Q35" s="43"/>
      <c r="R35" s="43"/>
    </row>
    <row r="36" spans="1:18" s="9" customFormat="1" ht="15.6" x14ac:dyDescent="0.3">
      <c r="A36" s="33"/>
      <c r="B36" s="33" t="s">
        <v>56</v>
      </c>
      <c r="C36" s="56">
        <f>C37+C38</f>
        <v>211787.5</v>
      </c>
      <c r="D36" s="56">
        <f>D37+D38</f>
        <v>211787.5</v>
      </c>
      <c r="E36" s="56"/>
      <c r="F36" s="56"/>
      <c r="G36" s="56">
        <f>G37+G38</f>
        <v>104150</v>
      </c>
      <c r="H36" s="56">
        <f>H37+H38</f>
        <v>104150</v>
      </c>
      <c r="I36" s="56"/>
      <c r="J36" s="56"/>
      <c r="K36" s="49">
        <f t="shared" si="0"/>
        <v>49.176651124358138</v>
      </c>
      <c r="L36" s="49">
        <f t="shared" si="0"/>
        <v>49.176651124358138</v>
      </c>
      <c r="M36" s="49"/>
      <c r="N36" s="49"/>
      <c r="O36" s="42">
        <f t="shared" si="1"/>
        <v>-107637.5</v>
      </c>
      <c r="P36" s="42">
        <f t="shared" si="1"/>
        <v>-107637.5</v>
      </c>
      <c r="Q36" s="42"/>
      <c r="R36" s="42"/>
    </row>
    <row r="37" spans="1:18" s="6" customFormat="1" ht="15.6" x14ac:dyDescent="0.25">
      <c r="A37" s="34">
        <v>18011000</v>
      </c>
      <c r="B37" s="34" t="s">
        <v>52</v>
      </c>
      <c r="C37" s="57">
        <f t="shared" ref="C37:C39" si="13">D37</f>
        <v>22916.66</v>
      </c>
      <c r="D37" s="57">
        <v>22916.66</v>
      </c>
      <c r="E37" s="57"/>
      <c r="F37" s="57"/>
      <c r="G37" s="57">
        <f t="shared" si="11"/>
        <v>4150</v>
      </c>
      <c r="H37" s="57">
        <v>4150</v>
      </c>
      <c r="I37" s="57"/>
      <c r="J37" s="57"/>
      <c r="K37" s="50">
        <f t="shared" si="0"/>
        <v>18.109096177191617</v>
      </c>
      <c r="L37" s="50">
        <f t="shared" si="0"/>
        <v>18.109096177191617</v>
      </c>
      <c r="M37" s="50"/>
      <c r="N37" s="50"/>
      <c r="O37" s="43">
        <f t="shared" si="1"/>
        <v>-18766.66</v>
      </c>
      <c r="P37" s="43">
        <f t="shared" si="1"/>
        <v>-18766.66</v>
      </c>
      <c r="Q37" s="43"/>
      <c r="R37" s="43"/>
    </row>
    <row r="38" spans="1:18" s="6" customFormat="1" ht="15.6" x14ac:dyDescent="0.25">
      <c r="A38" s="34">
        <v>18011100</v>
      </c>
      <c r="B38" s="34" t="s">
        <v>53</v>
      </c>
      <c r="C38" s="57">
        <f t="shared" si="13"/>
        <v>188870.84</v>
      </c>
      <c r="D38" s="57">
        <v>188870.84</v>
      </c>
      <c r="E38" s="57"/>
      <c r="F38" s="57"/>
      <c r="G38" s="57">
        <f t="shared" si="11"/>
        <v>100000</v>
      </c>
      <c r="H38" s="57">
        <v>100000</v>
      </c>
      <c r="I38" s="57"/>
      <c r="J38" s="57"/>
      <c r="K38" s="50">
        <f t="shared" si="0"/>
        <v>52.946235639127778</v>
      </c>
      <c r="L38" s="50">
        <f t="shared" si="0"/>
        <v>52.946235639127778</v>
      </c>
      <c r="M38" s="50"/>
      <c r="N38" s="50"/>
      <c r="O38" s="43">
        <f t="shared" si="1"/>
        <v>-88870.84</v>
      </c>
      <c r="P38" s="43">
        <f t="shared" si="1"/>
        <v>-88870.84</v>
      </c>
      <c r="Q38" s="43"/>
      <c r="R38" s="43"/>
    </row>
    <row r="39" spans="1:18" s="9" customFormat="1" ht="15" customHeight="1" x14ac:dyDescent="0.3">
      <c r="A39" s="33">
        <v>18030000</v>
      </c>
      <c r="B39" s="33" t="s">
        <v>54</v>
      </c>
      <c r="C39" s="56">
        <f t="shared" si="13"/>
        <v>47950.69</v>
      </c>
      <c r="D39" s="56">
        <v>47950.69</v>
      </c>
      <c r="E39" s="56"/>
      <c r="F39" s="56"/>
      <c r="G39" s="56">
        <f t="shared" si="11"/>
        <v>59878.75</v>
      </c>
      <c r="H39" s="56">
        <v>59878.75</v>
      </c>
      <c r="I39" s="56"/>
      <c r="J39" s="56"/>
      <c r="K39" s="49">
        <f t="shared" si="0"/>
        <v>124.87567957833348</v>
      </c>
      <c r="L39" s="49">
        <f t="shared" si="0"/>
        <v>124.87567957833348</v>
      </c>
      <c r="M39" s="49"/>
      <c r="N39" s="49"/>
      <c r="O39" s="42">
        <f t="shared" si="1"/>
        <v>11928.059999999998</v>
      </c>
      <c r="P39" s="42">
        <f t="shared" si="1"/>
        <v>11928.059999999998</v>
      </c>
      <c r="Q39" s="42"/>
      <c r="R39" s="42"/>
    </row>
    <row r="40" spans="1:18" s="9" customFormat="1" ht="15.6" hidden="1" x14ac:dyDescent="0.3">
      <c r="A40" s="33">
        <v>18040000</v>
      </c>
      <c r="B40" s="33" t="s">
        <v>57</v>
      </c>
      <c r="C40" s="56">
        <f>D40+E40</f>
        <v>0</v>
      </c>
      <c r="D40" s="56"/>
      <c r="E40" s="56"/>
      <c r="F40" s="56"/>
      <c r="G40" s="56">
        <f>H40+I40</f>
        <v>0</v>
      </c>
      <c r="H40" s="56"/>
      <c r="I40" s="56"/>
      <c r="J40" s="56"/>
      <c r="K40" s="51" t="e">
        <f t="shared" si="0"/>
        <v>#DIV/0!</v>
      </c>
      <c r="L40" s="51" t="e">
        <f t="shared" si="0"/>
        <v>#DIV/0!</v>
      </c>
      <c r="M40" s="49"/>
      <c r="N40" s="49"/>
      <c r="O40" s="42">
        <f t="shared" si="1"/>
        <v>0</v>
      </c>
      <c r="P40" s="42">
        <f t="shared" si="1"/>
        <v>0</v>
      </c>
      <c r="Q40" s="42">
        <f>I40-E40</f>
        <v>0</v>
      </c>
      <c r="R40" s="42"/>
    </row>
    <row r="41" spans="1:18" s="9" customFormat="1" ht="15.6" x14ac:dyDescent="0.3">
      <c r="A41" s="25">
        <v>18050000</v>
      </c>
      <c r="B41" s="23" t="s">
        <v>30</v>
      </c>
      <c r="C41" s="56">
        <f t="shared" ref="C41:C54" si="14">D41+E41</f>
        <v>32153289.460000001</v>
      </c>
      <c r="D41" s="56">
        <v>32153289.460000001</v>
      </c>
      <c r="E41" s="56"/>
      <c r="F41" s="56"/>
      <c r="G41" s="56">
        <f t="shared" ref="G41:G60" si="15">H41+I41</f>
        <v>33918225.5</v>
      </c>
      <c r="H41" s="56">
        <v>33918225.5</v>
      </c>
      <c r="I41" s="56"/>
      <c r="J41" s="56"/>
      <c r="K41" s="49">
        <f t="shared" si="0"/>
        <v>105.48913056686051</v>
      </c>
      <c r="L41" s="49">
        <f t="shared" si="0"/>
        <v>105.48913056686051</v>
      </c>
      <c r="M41" s="49"/>
      <c r="N41" s="49"/>
      <c r="O41" s="42">
        <f t="shared" si="1"/>
        <v>1764936.0399999991</v>
      </c>
      <c r="P41" s="42">
        <f t="shared" si="1"/>
        <v>1764936.0399999991</v>
      </c>
      <c r="Q41" s="42"/>
      <c r="R41" s="42"/>
    </row>
    <row r="42" spans="1:18" s="9" customFormat="1" ht="15.6" x14ac:dyDescent="0.3">
      <c r="A42" s="25">
        <v>19000000</v>
      </c>
      <c r="B42" s="23" t="s">
        <v>31</v>
      </c>
      <c r="C42" s="56">
        <f t="shared" si="14"/>
        <v>196379.08</v>
      </c>
      <c r="D42" s="56"/>
      <c r="E42" s="56">
        <f>E43</f>
        <v>196379.08</v>
      </c>
      <c r="F42" s="56"/>
      <c r="G42" s="56">
        <f t="shared" si="15"/>
        <v>126036.39</v>
      </c>
      <c r="H42" s="56"/>
      <c r="I42" s="56">
        <f>I43</f>
        <v>126036.39</v>
      </c>
      <c r="J42" s="56"/>
      <c r="K42" s="49">
        <f t="shared" si="0"/>
        <v>64.180150961090149</v>
      </c>
      <c r="L42" s="49"/>
      <c r="M42" s="49">
        <f>I42/E42*100</f>
        <v>64.180150961090149</v>
      </c>
      <c r="N42" s="49"/>
      <c r="O42" s="42">
        <f t="shared" si="1"/>
        <v>-70342.689999999988</v>
      </c>
      <c r="P42" s="42"/>
      <c r="Q42" s="42">
        <f>I42-E42</f>
        <v>-70342.689999999988</v>
      </c>
      <c r="R42" s="42"/>
    </row>
    <row r="43" spans="1:18" s="6" customFormat="1" ht="15.6" x14ac:dyDescent="0.25">
      <c r="A43" s="26">
        <v>19010000</v>
      </c>
      <c r="B43" s="27" t="s">
        <v>29</v>
      </c>
      <c r="C43" s="57">
        <f t="shared" si="14"/>
        <v>196379.08</v>
      </c>
      <c r="D43" s="57"/>
      <c r="E43" s="57">
        <v>196379.08</v>
      </c>
      <c r="F43" s="57"/>
      <c r="G43" s="57">
        <f t="shared" si="15"/>
        <v>126036.39</v>
      </c>
      <c r="H43" s="57"/>
      <c r="I43" s="57">
        <v>126036.39</v>
      </c>
      <c r="J43" s="57"/>
      <c r="K43" s="50">
        <f t="shared" si="0"/>
        <v>64.180150961090149</v>
      </c>
      <c r="L43" s="49"/>
      <c r="M43" s="50">
        <f>I43/E43*100</f>
        <v>64.180150961090149</v>
      </c>
      <c r="N43" s="50"/>
      <c r="O43" s="43">
        <f t="shared" si="1"/>
        <v>-70342.689999999988</v>
      </c>
      <c r="P43" s="43"/>
      <c r="Q43" s="43">
        <f>I43-E43</f>
        <v>-70342.689999999988</v>
      </c>
      <c r="R43" s="43"/>
    </row>
    <row r="44" spans="1:18" s="6" customFormat="1" ht="15.6" x14ac:dyDescent="0.25">
      <c r="A44" s="25">
        <v>20000000</v>
      </c>
      <c r="B44" s="24" t="s">
        <v>10</v>
      </c>
      <c r="C44" s="56">
        <f t="shared" si="14"/>
        <v>14559097.809999999</v>
      </c>
      <c r="D44" s="56">
        <f>D45+D53+D61</f>
        <v>7278703.3499999996</v>
      </c>
      <c r="E44" s="56">
        <f>E45+E61+E69+E51</f>
        <v>7280394.46</v>
      </c>
      <c r="F44" s="56"/>
      <c r="G44" s="56">
        <f t="shared" si="15"/>
        <v>9502951.1699999999</v>
      </c>
      <c r="H44" s="56">
        <f>H45+H53+H61</f>
        <v>6972661.2999999998</v>
      </c>
      <c r="I44" s="56">
        <f>I45+I61+I69+I51</f>
        <v>2530289.8699999996</v>
      </c>
      <c r="J44" s="56"/>
      <c r="K44" s="49">
        <f t="shared" si="0"/>
        <v>65.271566233127743</v>
      </c>
      <c r="L44" s="49">
        <f t="shared" si="0"/>
        <v>95.795376796060808</v>
      </c>
      <c r="M44" s="49">
        <f>I44/E44*100</f>
        <v>34.754845824658787</v>
      </c>
      <c r="N44" s="49"/>
      <c r="O44" s="42">
        <f t="shared" si="1"/>
        <v>-5056146.6399999987</v>
      </c>
      <c r="P44" s="42">
        <f t="shared" si="1"/>
        <v>-306042.04999999981</v>
      </c>
      <c r="Q44" s="42">
        <f>I44-E44</f>
        <v>-4750104.59</v>
      </c>
      <c r="R44" s="42"/>
    </row>
    <row r="45" spans="1:18" s="6" customFormat="1" ht="15.6" x14ac:dyDescent="0.25">
      <c r="A45" s="25">
        <v>21000000</v>
      </c>
      <c r="B45" s="23" t="s">
        <v>19</v>
      </c>
      <c r="C45" s="56">
        <f t="shared" si="14"/>
        <v>1310331.6200000001</v>
      </c>
      <c r="D45" s="56">
        <f>D46+D49+D47+D50+D51</f>
        <v>1115614.3700000001</v>
      </c>
      <c r="E45" s="56">
        <f>E46+E49+E47+E50+E51+E52</f>
        <v>194717.25</v>
      </c>
      <c r="F45" s="56"/>
      <c r="G45" s="56">
        <f t="shared" si="15"/>
        <v>1581270.3399999999</v>
      </c>
      <c r="H45" s="56">
        <f>H46+H49+H47+H50+H51</f>
        <v>1581270.3399999999</v>
      </c>
      <c r="I45" s="56"/>
      <c r="J45" s="56"/>
      <c r="K45" s="49">
        <f t="shared" si="0"/>
        <v>120.67711073018292</v>
      </c>
      <c r="L45" s="49">
        <f t="shared" si="0"/>
        <v>141.7398684099058</v>
      </c>
      <c r="M45" s="61" t="e">
        <f>M46+M49+M47+M50+M51+M52</f>
        <v>#DIV/0!</v>
      </c>
      <c r="N45" s="49"/>
      <c r="O45" s="42">
        <f t="shared" si="1"/>
        <v>270938.71999999974</v>
      </c>
      <c r="P45" s="42">
        <f>H45-D45</f>
        <v>465655.96999999974</v>
      </c>
      <c r="Q45" s="42">
        <f>I45-E45</f>
        <v>-194717.25</v>
      </c>
      <c r="R45" s="42"/>
    </row>
    <row r="46" spans="1:18" s="6" customFormat="1" ht="33.75" customHeight="1" x14ac:dyDescent="0.25">
      <c r="A46" s="26">
        <v>21010300</v>
      </c>
      <c r="B46" s="27" t="s">
        <v>25</v>
      </c>
      <c r="C46" s="57">
        <f t="shared" si="14"/>
        <v>496715</v>
      </c>
      <c r="D46" s="57">
        <v>496715</v>
      </c>
      <c r="E46" s="57"/>
      <c r="F46" s="57"/>
      <c r="G46" s="57">
        <f t="shared" si="15"/>
        <v>1300510</v>
      </c>
      <c r="H46" s="57">
        <v>1300510</v>
      </c>
      <c r="I46" s="57"/>
      <c r="J46" s="57"/>
      <c r="K46" s="50">
        <f t="shared" ref="K46:K48" si="16">G46/C46*100</f>
        <v>261.82217166785784</v>
      </c>
      <c r="L46" s="50">
        <f>H46/D46*100</f>
        <v>261.82217166785784</v>
      </c>
      <c r="M46" s="50"/>
      <c r="N46" s="50"/>
      <c r="O46" s="43">
        <f t="shared" si="1"/>
        <v>803795</v>
      </c>
      <c r="P46" s="43">
        <f t="shared" si="1"/>
        <v>803795</v>
      </c>
      <c r="Q46" s="43"/>
      <c r="R46" s="43"/>
    </row>
    <row r="47" spans="1:18" s="6" customFormat="1" ht="15.6" hidden="1" x14ac:dyDescent="0.25">
      <c r="A47" s="26">
        <v>21050000</v>
      </c>
      <c r="B47" s="27" t="s">
        <v>77</v>
      </c>
      <c r="C47" s="57">
        <f t="shared" si="14"/>
        <v>0</v>
      </c>
      <c r="D47" s="57">
        <v>0</v>
      </c>
      <c r="E47" s="57"/>
      <c r="F47" s="57"/>
      <c r="G47" s="57">
        <f t="shared" si="15"/>
        <v>0</v>
      </c>
      <c r="H47" s="57">
        <v>0</v>
      </c>
      <c r="I47" s="57"/>
      <c r="J47" s="57"/>
      <c r="K47" s="50" t="e">
        <f t="shared" si="16"/>
        <v>#DIV/0!</v>
      </c>
      <c r="L47" s="50" t="e">
        <f t="shared" ref="L47:L48" si="17">H47/D47*100</f>
        <v>#DIV/0!</v>
      </c>
      <c r="M47" s="50"/>
      <c r="N47" s="50"/>
      <c r="O47" s="43">
        <f t="shared" si="1"/>
        <v>0</v>
      </c>
      <c r="P47" s="43">
        <f t="shared" si="1"/>
        <v>0</v>
      </c>
      <c r="Q47" s="43"/>
      <c r="R47" s="43"/>
    </row>
    <row r="48" spans="1:18" s="6" customFormat="1" ht="15.6" hidden="1" x14ac:dyDescent="0.25">
      <c r="A48" s="26">
        <v>21080900</v>
      </c>
      <c r="B48" s="27" t="s">
        <v>91</v>
      </c>
      <c r="C48" s="57">
        <f t="shared" si="14"/>
        <v>0</v>
      </c>
      <c r="D48" s="57"/>
      <c r="E48" s="57"/>
      <c r="F48" s="57"/>
      <c r="G48" s="57"/>
      <c r="H48" s="57"/>
      <c r="I48" s="57"/>
      <c r="J48" s="57"/>
      <c r="K48" s="50" t="e">
        <f t="shared" si="16"/>
        <v>#DIV/0!</v>
      </c>
      <c r="L48" s="50" t="e">
        <f t="shared" si="17"/>
        <v>#DIV/0!</v>
      </c>
      <c r="M48" s="50"/>
      <c r="N48" s="50"/>
      <c r="O48" s="43">
        <f t="shared" si="1"/>
        <v>0</v>
      </c>
      <c r="P48" s="43">
        <f t="shared" si="1"/>
        <v>0</v>
      </c>
      <c r="Q48" s="43"/>
      <c r="R48" s="43"/>
    </row>
    <row r="49" spans="1:18" s="6" customFormat="1" ht="16.5" customHeight="1" x14ac:dyDescent="0.25">
      <c r="A49" s="26">
        <v>21081100</v>
      </c>
      <c r="B49" s="27" t="s">
        <v>12</v>
      </c>
      <c r="C49" s="57">
        <f t="shared" si="14"/>
        <v>477548.06</v>
      </c>
      <c r="D49" s="57">
        <v>477548.06</v>
      </c>
      <c r="E49" s="57"/>
      <c r="F49" s="57"/>
      <c r="G49" s="57">
        <f t="shared" si="15"/>
        <v>213118.86</v>
      </c>
      <c r="H49" s="57">
        <v>213118.86</v>
      </c>
      <c r="I49" s="57"/>
      <c r="J49" s="57"/>
      <c r="K49" s="50">
        <f t="shared" si="0"/>
        <v>44.627730243527736</v>
      </c>
      <c r="L49" s="50">
        <f t="shared" si="0"/>
        <v>44.627730243527736</v>
      </c>
      <c r="M49" s="50"/>
      <c r="N49" s="50"/>
      <c r="O49" s="43">
        <f t="shared" si="1"/>
        <v>-264429.2</v>
      </c>
      <c r="P49" s="43">
        <f t="shared" si="1"/>
        <v>-264429.2</v>
      </c>
      <c r="Q49" s="43"/>
      <c r="R49" s="43"/>
    </row>
    <row r="50" spans="1:18" s="6" customFormat="1" ht="16.5" customHeight="1" x14ac:dyDescent="0.25">
      <c r="A50" s="26">
        <v>21081500</v>
      </c>
      <c r="B50" s="27" t="s">
        <v>86</v>
      </c>
      <c r="C50" s="57">
        <f t="shared" si="14"/>
        <v>137151.31</v>
      </c>
      <c r="D50" s="57">
        <v>137151.31</v>
      </c>
      <c r="E50" s="57"/>
      <c r="F50" s="57"/>
      <c r="G50" s="57">
        <f t="shared" si="15"/>
        <v>64541.48</v>
      </c>
      <c r="H50" s="57">
        <v>64541.48</v>
      </c>
      <c r="I50" s="57"/>
      <c r="J50" s="57"/>
      <c r="K50" s="50">
        <f t="shared" ref="K50" si="18">G50/C50*100</f>
        <v>47.058595357200751</v>
      </c>
      <c r="L50" s="50">
        <f t="shared" ref="L50" si="19">H50/D50*100</f>
        <v>47.058595357200751</v>
      </c>
      <c r="M50" s="50"/>
      <c r="N50" s="50"/>
      <c r="O50" s="43">
        <f t="shared" si="1"/>
        <v>-72609.829999999987</v>
      </c>
      <c r="P50" s="43">
        <f t="shared" si="1"/>
        <v>-72609.829999999987</v>
      </c>
      <c r="Q50" s="43"/>
      <c r="R50" s="43"/>
    </row>
    <row r="51" spans="1:18" s="6" customFormat="1" ht="53.25" customHeight="1" x14ac:dyDescent="0.25">
      <c r="A51" s="26">
        <v>21082400</v>
      </c>
      <c r="B51" s="27" t="s">
        <v>102</v>
      </c>
      <c r="C51" s="57">
        <f t="shared" si="14"/>
        <v>4200</v>
      </c>
      <c r="D51" s="57">
        <v>4200</v>
      </c>
      <c r="E51" s="57"/>
      <c r="F51" s="57"/>
      <c r="G51" s="57">
        <f t="shared" si="15"/>
        <v>3100</v>
      </c>
      <c r="H51" s="57">
        <v>3100</v>
      </c>
      <c r="I51" s="57"/>
      <c r="J51" s="57"/>
      <c r="K51" s="50">
        <f t="shared" ref="K51:K52" si="20">G51/C51*100</f>
        <v>73.80952380952381</v>
      </c>
      <c r="L51" s="50">
        <f t="shared" ref="L51" si="21">H51/D51*100</f>
        <v>73.80952380952381</v>
      </c>
      <c r="M51" s="52" t="e">
        <f>I51/E51*100</f>
        <v>#DIV/0!</v>
      </c>
      <c r="N51" s="50"/>
      <c r="O51" s="43">
        <f>G51-C51</f>
        <v>-1100</v>
      </c>
      <c r="P51" s="43">
        <f t="shared" si="1"/>
        <v>-1100</v>
      </c>
      <c r="Q51" s="43"/>
      <c r="R51" s="43"/>
    </row>
    <row r="52" spans="1:18" s="6" customFormat="1" ht="37.5" customHeight="1" x14ac:dyDescent="0.25">
      <c r="A52" s="26" t="s">
        <v>113</v>
      </c>
      <c r="B52" s="27" t="s">
        <v>114</v>
      </c>
      <c r="C52" s="57">
        <f>D52+E52</f>
        <v>194717.25</v>
      </c>
      <c r="D52" s="57"/>
      <c r="E52" s="57">
        <v>194717.25</v>
      </c>
      <c r="F52" s="57"/>
      <c r="G52" s="57"/>
      <c r="H52" s="57"/>
      <c r="I52" s="57"/>
      <c r="J52" s="57"/>
      <c r="K52" s="52">
        <f t="shared" si="20"/>
        <v>0</v>
      </c>
      <c r="L52" s="52" t="e">
        <f>H52/D52*100</f>
        <v>#DIV/0!</v>
      </c>
      <c r="M52" s="52">
        <f>I52/E52*100</f>
        <v>0</v>
      </c>
      <c r="N52" s="50"/>
      <c r="O52" s="43">
        <f>G52-C52</f>
        <v>-194717.25</v>
      </c>
      <c r="P52" s="60">
        <f t="shared" ref="P52" si="22">H52-D52</f>
        <v>0</v>
      </c>
      <c r="Q52" s="43">
        <f>I52-E52</f>
        <v>-194717.25</v>
      </c>
      <c r="R52" s="43"/>
    </row>
    <row r="53" spans="1:18" s="6" customFormat="1" ht="31.2" x14ac:dyDescent="0.25">
      <c r="A53" s="25">
        <v>22000000</v>
      </c>
      <c r="B53" s="23" t="s">
        <v>18</v>
      </c>
      <c r="C53" s="56">
        <f t="shared" si="14"/>
        <v>3908025.4899999998</v>
      </c>
      <c r="D53" s="56">
        <f>D54+D59+D60</f>
        <v>3908025.4899999998</v>
      </c>
      <c r="E53" s="56"/>
      <c r="F53" s="56"/>
      <c r="G53" s="56">
        <f t="shared" si="15"/>
        <v>4705383.45</v>
      </c>
      <c r="H53" s="56">
        <f>H54+H59+H60</f>
        <v>4705383.45</v>
      </c>
      <c r="I53" s="56"/>
      <c r="J53" s="56"/>
      <c r="K53" s="49">
        <f t="shared" si="0"/>
        <v>120.40309005251653</v>
      </c>
      <c r="L53" s="49">
        <f t="shared" si="0"/>
        <v>120.40309005251653</v>
      </c>
      <c r="M53" s="49"/>
      <c r="N53" s="49"/>
      <c r="O53" s="42">
        <f t="shared" si="1"/>
        <v>797357.96000000043</v>
      </c>
      <c r="P53" s="42">
        <f t="shared" si="1"/>
        <v>797357.96000000043</v>
      </c>
      <c r="Q53" s="42"/>
      <c r="R53" s="42"/>
    </row>
    <row r="54" spans="1:18" s="9" customFormat="1" ht="15.6" x14ac:dyDescent="0.3">
      <c r="A54" s="25">
        <v>22010000</v>
      </c>
      <c r="B54" s="25" t="s">
        <v>34</v>
      </c>
      <c r="C54" s="56">
        <f t="shared" si="14"/>
        <v>1990447.81</v>
      </c>
      <c r="D54" s="56">
        <f>D55+D56+D57+D58</f>
        <v>1990447.81</v>
      </c>
      <c r="E54" s="56"/>
      <c r="F54" s="56"/>
      <c r="G54" s="56">
        <f t="shared" si="15"/>
        <v>3098846.99</v>
      </c>
      <c r="H54" s="56">
        <f>H55+H56+H57+H58</f>
        <v>3098846.99</v>
      </c>
      <c r="I54" s="56"/>
      <c r="J54" s="56"/>
      <c r="K54" s="49">
        <f t="shared" si="0"/>
        <v>155.68592024525375</v>
      </c>
      <c r="L54" s="49">
        <f t="shared" si="0"/>
        <v>155.68592024525375</v>
      </c>
      <c r="M54" s="49"/>
      <c r="N54" s="49"/>
      <c r="O54" s="42">
        <f t="shared" si="1"/>
        <v>1108399.1800000002</v>
      </c>
      <c r="P54" s="42">
        <f t="shared" si="1"/>
        <v>1108399.1800000002</v>
      </c>
      <c r="Q54" s="42"/>
      <c r="R54" s="42"/>
    </row>
    <row r="55" spans="1:18" s="9" customFormat="1" ht="31.2" x14ac:dyDescent="0.3">
      <c r="A55" s="26">
        <v>22010300</v>
      </c>
      <c r="B55" s="27" t="s">
        <v>69</v>
      </c>
      <c r="C55" s="57">
        <f>D55</f>
        <v>91865</v>
      </c>
      <c r="D55" s="57">
        <v>91865</v>
      </c>
      <c r="E55" s="56"/>
      <c r="F55" s="56"/>
      <c r="G55" s="57">
        <f>H55</f>
        <v>34730</v>
      </c>
      <c r="H55" s="57">
        <v>34730</v>
      </c>
      <c r="I55" s="56"/>
      <c r="J55" s="56"/>
      <c r="K55" s="50">
        <f>G55/C55*100</f>
        <v>37.805475425896695</v>
      </c>
      <c r="L55" s="50">
        <f>H55/D55*100</f>
        <v>37.805475425896695</v>
      </c>
      <c r="M55" s="49"/>
      <c r="N55" s="49"/>
      <c r="O55" s="43">
        <f t="shared" si="1"/>
        <v>-57135</v>
      </c>
      <c r="P55" s="43">
        <f t="shared" si="1"/>
        <v>-57135</v>
      </c>
      <c r="Q55" s="42"/>
      <c r="R55" s="42"/>
    </row>
    <row r="56" spans="1:18" s="6" customFormat="1" ht="15.6" x14ac:dyDescent="0.25">
      <c r="A56" s="26">
        <v>22012500</v>
      </c>
      <c r="B56" s="27" t="s">
        <v>58</v>
      </c>
      <c r="C56" s="57">
        <f t="shared" ref="C56:C60" si="23">D56+E56</f>
        <v>1622150.3</v>
      </c>
      <c r="D56" s="57">
        <v>1622150.3</v>
      </c>
      <c r="E56" s="57"/>
      <c r="F56" s="57"/>
      <c r="G56" s="57">
        <f t="shared" si="15"/>
        <v>2985672.99</v>
      </c>
      <c r="H56" s="57">
        <v>2985672.99</v>
      </c>
      <c r="I56" s="57"/>
      <c r="J56" s="57"/>
      <c r="K56" s="50">
        <f t="shared" si="0"/>
        <v>184.05649525817677</v>
      </c>
      <c r="L56" s="50">
        <f t="shared" si="0"/>
        <v>184.05649525817677</v>
      </c>
      <c r="M56" s="50"/>
      <c r="N56" s="50"/>
      <c r="O56" s="43">
        <f t="shared" si="1"/>
        <v>1363522.6900000002</v>
      </c>
      <c r="P56" s="43">
        <f t="shared" si="1"/>
        <v>1363522.6900000002</v>
      </c>
      <c r="Q56" s="43"/>
      <c r="R56" s="43"/>
    </row>
    <row r="57" spans="1:18" s="6" customFormat="1" ht="31.2" x14ac:dyDescent="0.25">
      <c r="A57" s="26">
        <v>22012600</v>
      </c>
      <c r="B57" s="27" t="s">
        <v>65</v>
      </c>
      <c r="C57" s="57">
        <f t="shared" si="23"/>
        <v>203405</v>
      </c>
      <c r="D57" s="57">
        <v>203405</v>
      </c>
      <c r="E57" s="57"/>
      <c r="F57" s="57"/>
      <c r="G57" s="57">
        <f t="shared" si="15"/>
        <v>67520</v>
      </c>
      <c r="H57" s="57">
        <v>67520</v>
      </c>
      <c r="I57" s="57"/>
      <c r="J57" s="57"/>
      <c r="K57" s="50">
        <f t="shared" si="0"/>
        <v>33.194857550207715</v>
      </c>
      <c r="L57" s="50">
        <f t="shared" si="0"/>
        <v>33.194857550207715</v>
      </c>
      <c r="M57" s="50"/>
      <c r="N57" s="50"/>
      <c r="O57" s="43">
        <f t="shared" si="1"/>
        <v>-135885</v>
      </c>
      <c r="P57" s="43">
        <f t="shared" si="1"/>
        <v>-135885</v>
      </c>
      <c r="Q57" s="43"/>
      <c r="R57" s="43"/>
    </row>
    <row r="58" spans="1:18" s="6" customFormat="1" ht="79.5" customHeight="1" x14ac:dyDescent="0.25">
      <c r="A58" s="26">
        <v>22012900</v>
      </c>
      <c r="B58" s="27" t="s">
        <v>70</v>
      </c>
      <c r="C58" s="57">
        <f t="shared" si="23"/>
        <v>73027.509999999995</v>
      </c>
      <c r="D58" s="57">
        <v>73027.509999999995</v>
      </c>
      <c r="E58" s="57"/>
      <c r="F58" s="57"/>
      <c r="G58" s="57">
        <f t="shared" si="15"/>
        <v>10924</v>
      </c>
      <c r="H58" s="57">
        <v>10924</v>
      </c>
      <c r="I58" s="57"/>
      <c r="J58" s="57"/>
      <c r="K58" s="50">
        <f t="shared" si="0"/>
        <v>14.958746368320652</v>
      </c>
      <c r="L58" s="50">
        <f t="shared" si="0"/>
        <v>14.958746368320652</v>
      </c>
      <c r="M58" s="50"/>
      <c r="N58" s="50"/>
      <c r="O58" s="43">
        <f t="shared" si="1"/>
        <v>-62103.509999999995</v>
      </c>
      <c r="P58" s="43">
        <f t="shared" si="1"/>
        <v>-62103.509999999995</v>
      </c>
      <c r="Q58" s="43"/>
      <c r="R58" s="43"/>
    </row>
    <row r="59" spans="1:18" s="21" customFormat="1" ht="31.2" x14ac:dyDescent="0.3">
      <c r="A59" s="25">
        <v>22080400</v>
      </c>
      <c r="B59" s="23" t="s">
        <v>40</v>
      </c>
      <c r="C59" s="56">
        <f t="shared" si="23"/>
        <v>1905244.07</v>
      </c>
      <c r="D59" s="56">
        <v>1905244.07</v>
      </c>
      <c r="E59" s="56"/>
      <c r="F59" s="56"/>
      <c r="G59" s="56">
        <f t="shared" si="15"/>
        <v>1595383.63</v>
      </c>
      <c r="H59" s="56">
        <v>1595383.63</v>
      </c>
      <c r="I59" s="56"/>
      <c r="J59" s="56"/>
      <c r="K59" s="49">
        <f t="shared" si="0"/>
        <v>83.736443803758959</v>
      </c>
      <c r="L59" s="49">
        <f t="shared" si="0"/>
        <v>83.736443803758959</v>
      </c>
      <c r="M59" s="49"/>
      <c r="N59" s="49"/>
      <c r="O59" s="42">
        <f t="shared" si="1"/>
        <v>-309860.44000000018</v>
      </c>
      <c r="P59" s="42">
        <f t="shared" si="1"/>
        <v>-309860.44000000018</v>
      </c>
      <c r="Q59" s="42"/>
      <c r="R59" s="42"/>
    </row>
    <row r="60" spans="1:18" s="21" customFormat="1" ht="15.6" x14ac:dyDescent="0.3">
      <c r="A60" s="25">
        <v>22090000</v>
      </c>
      <c r="B60" s="25" t="s">
        <v>11</v>
      </c>
      <c r="C60" s="56">
        <f t="shared" si="23"/>
        <v>12333.61</v>
      </c>
      <c r="D60" s="56">
        <v>12333.61</v>
      </c>
      <c r="E60" s="56"/>
      <c r="F60" s="56"/>
      <c r="G60" s="56">
        <f t="shared" si="15"/>
        <v>11152.83</v>
      </c>
      <c r="H60" s="56">
        <v>11152.83</v>
      </c>
      <c r="I60" s="56"/>
      <c r="J60" s="56"/>
      <c r="K60" s="49">
        <f t="shared" si="0"/>
        <v>90.426322868973472</v>
      </c>
      <c r="L60" s="49">
        <f t="shared" si="0"/>
        <v>90.426322868973472</v>
      </c>
      <c r="M60" s="49"/>
      <c r="N60" s="49"/>
      <c r="O60" s="42">
        <f t="shared" si="1"/>
        <v>-1180.7800000000007</v>
      </c>
      <c r="P60" s="42">
        <f t="shared" si="1"/>
        <v>-1180.7800000000007</v>
      </c>
      <c r="Q60" s="42"/>
      <c r="R60" s="42"/>
    </row>
    <row r="61" spans="1:18" s="6" customFormat="1" ht="15.6" x14ac:dyDescent="0.25">
      <c r="A61" s="25">
        <v>24000000</v>
      </c>
      <c r="B61" s="25" t="s">
        <v>13</v>
      </c>
      <c r="C61" s="56">
        <f>C63+C68+C62</f>
        <v>3567893.24</v>
      </c>
      <c r="D61" s="56">
        <f>D63</f>
        <v>2255063.4900000002</v>
      </c>
      <c r="E61" s="56">
        <f>E63+E68</f>
        <v>1312829.75</v>
      </c>
      <c r="F61" s="61">
        <f>F63+F68</f>
        <v>0</v>
      </c>
      <c r="G61" s="56">
        <f>G63+G68</f>
        <v>1039933.8300000001</v>
      </c>
      <c r="H61" s="56">
        <f>H63</f>
        <v>686007.51</v>
      </c>
      <c r="I61" s="56">
        <f>I63+I68+I67</f>
        <v>353926.32</v>
      </c>
      <c r="J61" s="56"/>
      <c r="K61" s="49">
        <f t="shared" si="0"/>
        <v>29.146999645090276</v>
      </c>
      <c r="L61" s="49">
        <f t="shared" si="0"/>
        <v>30.420762565758181</v>
      </c>
      <c r="M61" s="49">
        <f>I61/E61*100</f>
        <v>26.959041718851967</v>
      </c>
      <c r="N61" s="49"/>
      <c r="O61" s="42">
        <f t="shared" si="1"/>
        <v>-2527959.41</v>
      </c>
      <c r="P61" s="42">
        <f t="shared" si="1"/>
        <v>-1569055.9800000002</v>
      </c>
      <c r="Q61" s="42">
        <f>I61-E61</f>
        <v>-958903.42999999993</v>
      </c>
      <c r="R61" s="62">
        <f>J61-F61</f>
        <v>0</v>
      </c>
    </row>
    <row r="62" spans="1:18" s="6" customFormat="1" ht="31.2" hidden="1" x14ac:dyDescent="0.25">
      <c r="A62" s="25">
        <v>24030000</v>
      </c>
      <c r="B62" s="27" t="s">
        <v>93</v>
      </c>
      <c r="C62" s="56">
        <f>D62</f>
        <v>0</v>
      </c>
      <c r="D62" s="56"/>
      <c r="E62" s="56"/>
      <c r="F62" s="56"/>
      <c r="G62" s="56"/>
      <c r="H62" s="56"/>
      <c r="I62" s="56"/>
      <c r="J62" s="56"/>
      <c r="K62" s="51" t="e">
        <f t="shared" si="0"/>
        <v>#DIV/0!</v>
      </c>
      <c r="L62" s="51" t="e">
        <f t="shared" si="0"/>
        <v>#DIV/0!</v>
      </c>
      <c r="M62" s="49">
        <v>0</v>
      </c>
      <c r="N62" s="49">
        <v>0</v>
      </c>
      <c r="O62" s="42">
        <f t="shared" si="1"/>
        <v>0</v>
      </c>
      <c r="P62" s="42">
        <f t="shared" si="1"/>
        <v>0</v>
      </c>
      <c r="Q62" s="42">
        <f>I62-E62</f>
        <v>0</v>
      </c>
      <c r="R62" s="42">
        <f>J62-F62</f>
        <v>0</v>
      </c>
    </row>
    <row r="63" spans="1:18" s="6" customFormat="1" ht="15.6" x14ac:dyDescent="0.25">
      <c r="A63" s="25">
        <v>24060000</v>
      </c>
      <c r="B63" s="25" t="s">
        <v>1</v>
      </c>
      <c r="C63" s="56">
        <f t="shared" ref="C63:C64" si="24">D63+E63</f>
        <v>3567893.24</v>
      </c>
      <c r="D63" s="56">
        <f>D64+D66+D67</f>
        <v>2255063.4900000002</v>
      </c>
      <c r="E63" s="56">
        <f>E64+E66+E67</f>
        <v>1312829.75</v>
      </c>
      <c r="F63" s="56"/>
      <c r="G63" s="56">
        <f>H63+I63</f>
        <v>1039933.8300000001</v>
      </c>
      <c r="H63" s="56">
        <f>H64+H66+H67</f>
        <v>686007.51</v>
      </c>
      <c r="I63" s="56">
        <f>I64+I66</f>
        <v>353926.32</v>
      </c>
      <c r="J63" s="56"/>
      <c r="K63" s="49">
        <f t="shared" si="0"/>
        <v>29.146999645090276</v>
      </c>
      <c r="L63" s="49">
        <f t="shared" si="0"/>
        <v>30.420762565758181</v>
      </c>
      <c r="M63" s="49">
        <f>I63/E63*100</f>
        <v>26.959041718851967</v>
      </c>
      <c r="N63" s="49"/>
      <c r="O63" s="42">
        <f>G63-C63</f>
        <v>-2527959.41</v>
      </c>
      <c r="P63" s="42">
        <f t="shared" si="1"/>
        <v>-1569055.9800000002</v>
      </c>
      <c r="Q63" s="42">
        <f>I63-E63</f>
        <v>-958903.42999999993</v>
      </c>
      <c r="R63" s="42"/>
    </row>
    <row r="64" spans="1:18" s="6" customFormat="1" ht="20.25" customHeight="1" x14ac:dyDescent="0.25">
      <c r="A64" s="26">
        <v>24060300</v>
      </c>
      <c r="B64" s="26" t="s">
        <v>1</v>
      </c>
      <c r="C64" s="57">
        <f t="shared" si="24"/>
        <v>2255063.4900000002</v>
      </c>
      <c r="D64" s="57">
        <v>2255063.4900000002</v>
      </c>
      <c r="E64" s="57"/>
      <c r="F64" s="57"/>
      <c r="G64" s="57">
        <f t="shared" ref="G64:G75" si="25">H64+I64</f>
        <v>678637.36</v>
      </c>
      <c r="H64" s="57">
        <v>678637.36</v>
      </c>
      <c r="I64" s="57"/>
      <c r="J64" s="57"/>
      <c r="K64" s="50">
        <f t="shared" si="0"/>
        <v>30.093935847455892</v>
      </c>
      <c r="L64" s="50">
        <f t="shared" si="0"/>
        <v>30.093935847455892</v>
      </c>
      <c r="M64" s="49"/>
      <c r="N64" s="50"/>
      <c r="O64" s="43">
        <f t="shared" si="1"/>
        <v>-1576426.1300000004</v>
      </c>
      <c r="P64" s="43">
        <f t="shared" si="1"/>
        <v>-1576426.1300000004</v>
      </c>
      <c r="Q64" s="43"/>
      <c r="R64" s="43"/>
    </row>
    <row r="65" spans="1:18" s="6" customFormat="1" ht="15.75" hidden="1" customHeight="1" x14ac:dyDescent="0.25">
      <c r="A65" s="26">
        <v>24060600</v>
      </c>
      <c r="B65" s="26" t="s">
        <v>73</v>
      </c>
      <c r="C65" s="57"/>
      <c r="D65" s="57"/>
      <c r="E65" s="57"/>
      <c r="F65" s="57"/>
      <c r="G65" s="57"/>
      <c r="H65" s="57"/>
      <c r="I65" s="57"/>
      <c r="J65" s="57"/>
      <c r="K65" s="50"/>
      <c r="L65" s="50"/>
      <c r="M65" s="49" t="e">
        <f t="shared" ref="M65:M66" si="26">I65/E65*100</f>
        <v>#DIV/0!</v>
      </c>
      <c r="N65" s="50"/>
      <c r="O65" s="43"/>
      <c r="P65" s="43"/>
      <c r="Q65" s="43"/>
      <c r="R65" s="43"/>
    </row>
    <row r="66" spans="1:18" s="8" customFormat="1" ht="31.2" x14ac:dyDescent="0.25">
      <c r="A66" s="26">
        <v>24062100</v>
      </c>
      <c r="B66" s="27" t="s">
        <v>23</v>
      </c>
      <c r="C66" s="57">
        <f t="shared" ref="C66:C75" si="27">D66+E66</f>
        <v>1312829.75</v>
      </c>
      <c r="D66" s="57"/>
      <c r="E66" s="57">
        <v>1312829.75</v>
      </c>
      <c r="F66" s="57"/>
      <c r="G66" s="57">
        <f t="shared" si="25"/>
        <v>353926.32</v>
      </c>
      <c r="H66" s="57"/>
      <c r="I66" s="57">
        <v>353926.32</v>
      </c>
      <c r="J66" s="57"/>
      <c r="K66" s="50">
        <f t="shared" si="0"/>
        <v>26.959041718851967</v>
      </c>
      <c r="L66" s="50"/>
      <c r="M66" s="50">
        <f t="shared" si="26"/>
        <v>26.959041718851967</v>
      </c>
      <c r="N66" s="50"/>
      <c r="O66" s="43">
        <f t="shared" si="1"/>
        <v>-958903.42999999993</v>
      </c>
      <c r="P66" s="43"/>
      <c r="Q66" s="43">
        <f>I66-E66</f>
        <v>-958903.42999999993</v>
      </c>
      <c r="R66" s="43"/>
    </row>
    <row r="67" spans="1:18" s="8" customFormat="1" ht="93.6" x14ac:dyDescent="0.25">
      <c r="A67" s="45">
        <v>24062200</v>
      </c>
      <c r="B67" s="27" t="s">
        <v>104</v>
      </c>
      <c r="C67" s="57">
        <f t="shared" si="27"/>
        <v>0</v>
      </c>
      <c r="D67" s="57"/>
      <c r="E67" s="57"/>
      <c r="F67" s="57"/>
      <c r="G67" s="57">
        <f t="shared" si="25"/>
        <v>7370.15</v>
      </c>
      <c r="H67" s="57">
        <v>7370.15</v>
      </c>
      <c r="I67" s="57"/>
      <c r="J67" s="57"/>
      <c r="K67" s="52" t="e">
        <f t="shared" ref="K67" si="28">G67/C67*100</f>
        <v>#DIV/0!</v>
      </c>
      <c r="L67" s="52"/>
      <c r="M67" s="52" t="e">
        <f t="shared" ref="M67" si="29">I67/E67*100</f>
        <v>#DIV/0!</v>
      </c>
      <c r="N67" s="50"/>
      <c r="O67" s="43">
        <f>G67-C67</f>
        <v>7370.15</v>
      </c>
      <c r="P67" s="43">
        <f t="shared" si="1"/>
        <v>7370.15</v>
      </c>
      <c r="Q67" s="43"/>
      <c r="R67" s="43"/>
    </row>
    <row r="68" spans="1:18" s="8" customFormat="1" ht="31.2" hidden="1" x14ac:dyDescent="0.25">
      <c r="A68" s="25">
        <v>24170000</v>
      </c>
      <c r="B68" s="23" t="s">
        <v>35</v>
      </c>
      <c r="C68" s="56">
        <f t="shared" si="27"/>
        <v>0</v>
      </c>
      <c r="D68" s="56"/>
      <c r="E68" s="56"/>
      <c r="F68" s="56">
        <f>E68</f>
        <v>0</v>
      </c>
      <c r="G68" s="56"/>
      <c r="H68" s="56"/>
      <c r="I68" s="56"/>
      <c r="J68" s="56"/>
      <c r="K68" s="49"/>
      <c r="L68" s="49"/>
      <c r="M68" s="49"/>
      <c r="N68" s="49"/>
      <c r="O68" s="42">
        <f t="shared" si="1"/>
        <v>0</v>
      </c>
      <c r="P68" s="42"/>
      <c r="Q68" s="42">
        <f t="shared" ref="Q68:R70" si="30">I68-E68</f>
        <v>0</v>
      </c>
      <c r="R68" s="42">
        <f t="shared" si="30"/>
        <v>0</v>
      </c>
    </row>
    <row r="69" spans="1:18" s="6" customFormat="1" ht="15.6" x14ac:dyDescent="0.25">
      <c r="A69" s="25">
        <v>25000000</v>
      </c>
      <c r="B69" s="23" t="s">
        <v>0</v>
      </c>
      <c r="C69" s="56">
        <f t="shared" si="27"/>
        <v>5772847.46</v>
      </c>
      <c r="D69" s="56"/>
      <c r="E69" s="56">
        <v>5772847.46</v>
      </c>
      <c r="F69" s="56"/>
      <c r="G69" s="56">
        <f t="shared" si="25"/>
        <v>2176363.5499999998</v>
      </c>
      <c r="H69" s="56"/>
      <c r="I69" s="56">
        <v>2176363.5499999998</v>
      </c>
      <c r="J69" s="56"/>
      <c r="K69" s="49">
        <f t="shared" si="0"/>
        <v>37.700000997428049</v>
      </c>
      <c r="L69" s="49"/>
      <c r="M69" s="49">
        <f>I69/E69*100</f>
        <v>37.700000997428049</v>
      </c>
      <c r="N69" s="49"/>
      <c r="O69" s="42">
        <f t="shared" si="1"/>
        <v>-3596483.91</v>
      </c>
      <c r="P69" s="42"/>
      <c r="Q69" s="42">
        <f t="shared" si="30"/>
        <v>-3596483.91</v>
      </c>
      <c r="R69" s="62">
        <f t="shared" si="30"/>
        <v>0</v>
      </c>
    </row>
    <row r="70" spans="1:18" s="6" customFormat="1" ht="15.6" x14ac:dyDescent="0.25">
      <c r="A70" s="23">
        <v>30000000</v>
      </c>
      <c r="B70" s="28" t="s">
        <v>2</v>
      </c>
      <c r="C70" s="56">
        <f t="shared" si="27"/>
        <v>3053934</v>
      </c>
      <c r="D70" s="61">
        <f>D71+D72+D73</f>
        <v>0</v>
      </c>
      <c r="E70" s="56">
        <f>E71+E72+E73+E74</f>
        <v>3053934</v>
      </c>
      <c r="F70" s="56">
        <f>F71+F72+F73+F74</f>
        <v>3053934</v>
      </c>
      <c r="G70" s="56">
        <f t="shared" si="25"/>
        <v>3394715.7</v>
      </c>
      <c r="H70" s="56"/>
      <c r="I70" s="56">
        <f>I71+I72+I73</f>
        <v>3394715.7</v>
      </c>
      <c r="J70" s="56">
        <f>J71+J72+J73</f>
        <v>3394715.7</v>
      </c>
      <c r="K70" s="49">
        <f t="shared" si="0"/>
        <v>111.15877749813848</v>
      </c>
      <c r="L70" s="49"/>
      <c r="M70" s="49">
        <f t="shared" ref="M70" si="31">I70/E70*100</f>
        <v>111.15877749813848</v>
      </c>
      <c r="N70" s="49">
        <f t="shared" ref="N70" si="32">J70/F70*100</f>
        <v>111.15877749813848</v>
      </c>
      <c r="O70" s="42">
        <f t="shared" si="1"/>
        <v>340781.70000000019</v>
      </c>
      <c r="P70" s="62">
        <f t="shared" si="1"/>
        <v>0</v>
      </c>
      <c r="Q70" s="42">
        <f t="shared" si="30"/>
        <v>340781.70000000019</v>
      </c>
      <c r="R70" s="42">
        <f t="shared" si="30"/>
        <v>340781.70000000019</v>
      </c>
    </row>
    <row r="71" spans="1:18" s="8" customFormat="1" ht="46.8" hidden="1" x14ac:dyDescent="0.25">
      <c r="A71" s="27">
        <v>31010200</v>
      </c>
      <c r="B71" s="27" t="s">
        <v>26</v>
      </c>
      <c r="C71" s="57">
        <f t="shared" si="27"/>
        <v>0</v>
      </c>
      <c r="D71" s="57"/>
      <c r="E71" s="57"/>
      <c r="F71" s="57"/>
      <c r="G71" s="57"/>
      <c r="H71" s="57"/>
      <c r="I71" s="57"/>
      <c r="J71" s="57"/>
      <c r="K71" s="49"/>
      <c r="L71" s="49"/>
      <c r="M71" s="49"/>
      <c r="N71" s="49"/>
      <c r="O71" s="43">
        <f t="shared" si="1"/>
        <v>0</v>
      </c>
      <c r="P71" s="43">
        <f t="shared" si="1"/>
        <v>0</v>
      </c>
      <c r="Q71" s="43"/>
      <c r="R71" s="43"/>
    </row>
    <row r="72" spans="1:18" s="8" customFormat="1" ht="31.2" hidden="1" x14ac:dyDescent="0.25">
      <c r="A72" s="26">
        <v>31030000</v>
      </c>
      <c r="B72" s="27" t="s">
        <v>27</v>
      </c>
      <c r="C72" s="57">
        <f t="shared" si="27"/>
        <v>0</v>
      </c>
      <c r="D72" s="57"/>
      <c r="E72" s="57">
        <v>0</v>
      </c>
      <c r="F72" s="57">
        <v>0</v>
      </c>
      <c r="G72" s="57">
        <f t="shared" si="25"/>
        <v>0</v>
      </c>
      <c r="H72" s="57"/>
      <c r="I72" s="57">
        <v>0</v>
      </c>
      <c r="J72" s="57">
        <v>0</v>
      </c>
      <c r="K72" s="49" t="e">
        <f t="shared" ref="K72:K73" si="33">G72/C72*100</f>
        <v>#DIV/0!</v>
      </c>
      <c r="L72" s="49" t="e">
        <f t="shared" ref="L72" si="34">H72/D72*100</f>
        <v>#DIV/0!</v>
      </c>
      <c r="M72" s="49" t="e">
        <f t="shared" ref="M72:M73" si="35">I72/E72*100</f>
        <v>#DIV/0!</v>
      </c>
      <c r="N72" s="49" t="e">
        <f t="shared" ref="N72:N73" si="36">J72/F72*100</f>
        <v>#DIV/0!</v>
      </c>
      <c r="O72" s="43"/>
      <c r="P72" s="43"/>
      <c r="Q72" s="43"/>
      <c r="R72" s="43"/>
    </row>
    <row r="73" spans="1:18" s="8" customFormat="1" ht="36.75" customHeight="1" x14ac:dyDescent="0.25">
      <c r="A73" s="26">
        <v>33010000</v>
      </c>
      <c r="B73" s="27" t="s">
        <v>28</v>
      </c>
      <c r="C73" s="57">
        <f t="shared" si="27"/>
        <v>2800200</v>
      </c>
      <c r="D73" s="57"/>
      <c r="E73" s="57">
        <v>2800200</v>
      </c>
      <c r="F73" s="57">
        <f>E73</f>
        <v>2800200</v>
      </c>
      <c r="G73" s="57">
        <f t="shared" si="25"/>
        <v>3394715.7</v>
      </c>
      <c r="H73" s="57"/>
      <c r="I73" s="57">
        <v>3394715.7</v>
      </c>
      <c r="J73" s="57">
        <f>I73</f>
        <v>3394715.7</v>
      </c>
      <c r="K73" s="50">
        <f t="shared" si="33"/>
        <v>121.23118705806728</v>
      </c>
      <c r="L73" s="50"/>
      <c r="M73" s="50">
        <f t="shared" si="35"/>
        <v>121.23118705806728</v>
      </c>
      <c r="N73" s="50">
        <f t="shared" si="36"/>
        <v>121.23118705806728</v>
      </c>
      <c r="O73" s="43">
        <f t="shared" si="1"/>
        <v>594515.70000000019</v>
      </c>
      <c r="P73" s="43"/>
      <c r="Q73" s="43">
        <f>I73-E73</f>
        <v>594515.70000000019</v>
      </c>
      <c r="R73" s="43">
        <f>J73-F73</f>
        <v>594515.70000000019</v>
      </c>
    </row>
    <row r="74" spans="1:18" s="8" customFormat="1" ht="36.75" customHeight="1" x14ac:dyDescent="0.25">
      <c r="A74" s="26" t="s">
        <v>111</v>
      </c>
      <c r="B74" s="27" t="s">
        <v>112</v>
      </c>
      <c r="C74" s="57">
        <f t="shared" si="27"/>
        <v>253734</v>
      </c>
      <c r="D74" s="57"/>
      <c r="E74" s="57">
        <v>253734</v>
      </c>
      <c r="F74" s="57">
        <v>253734</v>
      </c>
      <c r="G74" s="57"/>
      <c r="H74" s="57"/>
      <c r="I74" s="57"/>
      <c r="J74" s="57"/>
      <c r="K74" s="50">
        <f t="shared" ref="K74:K75" si="37">G74/C74*100</f>
        <v>0</v>
      </c>
      <c r="L74" s="50"/>
      <c r="M74" s="50">
        <f t="shared" ref="M74:M75" si="38">I74/E74*100</f>
        <v>0</v>
      </c>
      <c r="N74" s="50">
        <f t="shared" ref="N74:N75" si="39">J74/F74*100</f>
        <v>0</v>
      </c>
      <c r="O74" s="43"/>
      <c r="P74" s="43"/>
      <c r="Q74" s="43">
        <f>I74-E74</f>
        <v>-253734</v>
      </c>
      <c r="R74" s="43">
        <f>J74-F74</f>
        <v>-253734</v>
      </c>
    </row>
    <row r="75" spans="1:18" s="21" customFormat="1" ht="15" customHeight="1" x14ac:dyDescent="0.3">
      <c r="A75" s="23">
        <v>50000000</v>
      </c>
      <c r="B75" s="28" t="s">
        <v>14</v>
      </c>
      <c r="C75" s="61">
        <f t="shared" si="27"/>
        <v>0</v>
      </c>
      <c r="D75" s="61"/>
      <c r="E75" s="61">
        <f>E77</f>
        <v>0</v>
      </c>
      <c r="F75" s="56"/>
      <c r="G75" s="56">
        <f t="shared" si="25"/>
        <v>8984238.9399999995</v>
      </c>
      <c r="H75" s="56"/>
      <c r="I75" s="56">
        <f>I77</f>
        <v>8984238.9399999995</v>
      </c>
      <c r="J75" s="56"/>
      <c r="K75" s="51" t="e">
        <f t="shared" si="37"/>
        <v>#DIV/0!</v>
      </c>
      <c r="L75" s="51"/>
      <c r="M75" s="51" t="e">
        <f t="shared" si="38"/>
        <v>#DIV/0!</v>
      </c>
      <c r="N75" s="51" t="e">
        <f t="shared" si="39"/>
        <v>#DIV/0!</v>
      </c>
      <c r="O75" s="42">
        <f t="shared" si="1"/>
        <v>8984238.9399999995</v>
      </c>
      <c r="P75" s="42"/>
      <c r="Q75" s="42">
        <f>I75-E75</f>
        <v>8984238.9399999995</v>
      </c>
      <c r="R75" s="42"/>
    </row>
    <row r="76" spans="1:18" s="21" customFormat="1" ht="18.75" customHeight="1" x14ac:dyDescent="0.3">
      <c r="A76" s="23">
        <v>50100000</v>
      </c>
      <c r="B76" s="23" t="s">
        <v>33</v>
      </c>
      <c r="C76" s="61">
        <f>E76</f>
        <v>0</v>
      </c>
      <c r="D76" s="61"/>
      <c r="E76" s="61">
        <f>E77</f>
        <v>0</v>
      </c>
      <c r="F76" s="56"/>
      <c r="G76" s="56">
        <f>I76</f>
        <v>8984238.9399999995</v>
      </c>
      <c r="H76" s="56"/>
      <c r="I76" s="56">
        <f>I77</f>
        <v>8984238.9399999995</v>
      </c>
      <c r="J76" s="56"/>
      <c r="K76" s="51" t="e">
        <f>G76/C76*100</f>
        <v>#DIV/0!</v>
      </c>
      <c r="L76" s="51"/>
      <c r="M76" s="51" t="e">
        <f>I76/E76*100</f>
        <v>#DIV/0!</v>
      </c>
      <c r="N76" s="49"/>
      <c r="O76" s="42">
        <f t="shared" si="1"/>
        <v>8984238.9399999995</v>
      </c>
      <c r="P76" s="42"/>
      <c r="Q76" s="42">
        <f>I76-E76</f>
        <v>8984238.9399999995</v>
      </c>
      <c r="R76" s="42"/>
    </row>
    <row r="77" spans="1:18" s="8" customFormat="1" ht="33" customHeight="1" x14ac:dyDescent="0.25">
      <c r="A77" s="26">
        <v>50110000</v>
      </c>
      <c r="B77" s="27" t="s">
        <v>15</v>
      </c>
      <c r="C77" s="63">
        <f>D77+E77</f>
        <v>0</v>
      </c>
      <c r="D77" s="63"/>
      <c r="E77" s="63">
        <v>0</v>
      </c>
      <c r="F77" s="57"/>
      <c r="G77" s="57">
        <f>H77+I77</f>
        <v>8984238.9399999995</v>
      </c>
      <c r="H77" s="57"/>
      <c r="I77" s="57">
        <v>8984238.9399999995</v>
      </c>
      <c r="J77" s="57"/>
      <c r="K77" s="52" t="e">
        <f>G77/C77*100</f>
        <v>#DIV/0!</v>
      </c>
      <c r="L77" s="52"/>
      <c r="M77" s="52" t="e">
        <f>I77/E77*100</f>
        <v>#DIV/0!</v>
      </c>
      <c r="N77" s="50"/>
      <c r="O77" s="43">
        <f t="shared" si="1"/>
        <v>8984238.9399999995</v>
      </c>
      <c r="P77" s="43"/>
      <c r="Q77" s="43">
        <f>I77-E77</f>
        <v>8984238.9399999995</v>
      </c>
      <c r="R77" s="43"/>
    </row>
    <row r="78" spans="1:18" s="48" customFormat="1" ht="21.6" customHeight="1" x14ac:dyDescent="0.25">
      <c r="A78" s="46"/>
      <c r="B78" s="46" t="s">
        <v>3</v>
      </c>
      <c r="C78" s="58">
        <f>D78+E78</f>
        <v>350936815.06000006</v>
      </c>
      <c r="D78" s="58">
        <f>D10+D44+D70</f>
        <v>340406107.52000004</v>
      </c>
      <c r="E78" s="58">
        <f>E10+E44+E70+E75</f>
        <v>10530707.539999999</v>
      </c>
      <c r="F78" s="58">
        <f>F10+F44+F70+F75</f>
        <v>3053934</v>
      </c>
      <c r="G78" s="58">
        <f>H78+I78</f>
        <v>333027432.69</v>
      </c>
      <c r="H78" s="58">
        <f>H10+H44+H70</f>
        <v>317992151.79000002</v>
      </c>
      <c r="I78" s="58">
        <f>I10+I44+I70+I75</f>
        <v>15035280.899999999</v>
      </c>
      <c r="J78" s="58">
        <f>J10+J44+J70+J75</f>
        <v>3394715.7</v>
      </c>
      <c r="K78" s="53">
        <f t="shared" si="0"/>
        <v>94.896693193349321</v>
      </c>
      <c r="L78" s="53">
        <f t="shared" si="0"/>
        <v>93.415524799688527</v>
      </c>
      <c r="M78" s="53">
        <f>I78/E78*100</f>
        <v>142.77560024233662</v>
      </c>
      <c r="N78" s="53">
        <f>J78/F78*100</f>
        <v>111.15877749813848</v>
      </c>
      <c r="O78" s="47">
        <f>G78-C78</f>
        <v>-17909382.370000064</v>
      </c>
      <c r="P78" s="47">
        <f t="shared" si="1"/>
        <v>-22413955.730000019</v>
      </c>
      <c r="Q78" s="47">
        <f>I78-E78</f>
        <v>4504573.3599999994</v>
      </c>
      <c r="R78" s="47">
        <f>J78-F78</f>
        <v>340781.70000000019</v>
      </c>
    </row>
    <row r="79" spans="1:18" s="8" customFormat="1" ht="15.6" x14ac:dyDescent="0.25">
      <c r="A79" s="23">
        <v>40000000</v>
      </c>
      <c r="B79" s="28" t="s">
        <v>16</v>
      </c>
      <c r="C79" s="56">
        <f>D79+E79</f>
        <v>87293432</v>
      </c>
      <c r="D79" s="56">
        <f t="shared" ref="D79:D80" si="40">D80</f>
        <v>87293432</v>
      </c>
      <c r="E79" s="56"/>
      <c r="F79" s="56"/>
      <c r="G79" s="56">
        <f>H79+I79</f>
        <v>95583804.879999995</v>
      </c>
      <c r="H79" s="56">
        <f t="shared" ref="H79:H80" si="41">H80</f>
        <v>95583804.879999995</v>
      </c>
      <c r="I79" s="56"/>
      <c r="J79" s="56"/>
      <c r="K79" s="49">
        <f t="shared" si="0"/>
        <v>109.49713247612947</v>
      </c>
      <c r="L79" s="49">
        <f t="shared" si="0"/>
        <v>109.49713247612947</v>
      </c>
      <c r="M79" s="49"/>
      <c r="N79" s="49"/>
      <c r="O79" s="42">
        <f t="shared" si="1"/>
        <v>8290372.8799999952</v>
      </c>
      <c r="P79" s="42">
        <f t="shared" si="1"/>
        <v>8290372.8799999952</v>
      </c>
      <c r="Q79" s="42"/>
      <c r="R79" s="42"/>
    </row>
    <row r="80" spans="1:18" s="8" customFormat="1" ht="15.6" x14ac:dyDescent="0.25">
      <c r="A80" s="25">
        <v>41000000</v>
      </c>
      <c r="B80" s="23" t="s">
        <v>4</v>
      </c>
      <c r="C80" s="56">
        <f>D80+E80</f>
        <v>87293432</v>
      </c>
      <c r="D80" s="56">
        <f t="shared" si="40"/>
        <v>87293432</v>
      </c>
      <c r="E80" s="56"/>
      <c r="F80" s="56"/>
      <c r="G80" s="56">
        <f>H80+I80</f>
        <v>95583804.879999995</v>
      </c>
      <c r="H80" s="56">
        <f t="shared" si="41"/>
        <v>95583804.879999995</v>
      </c>
      <c r="I80" s="56"/>
      <c r="J80" s="56"/>
      <c r="K80" s="49">
        <f t="shared" si="0"/>
        <v>109.49713247612947</v>
      </c>
      <c r="L80" s="49">
        <f t="shared" si="0"/>
        <v>109.49713247612947</v>
      </c>
      <c r="M80" s="49"/>
      <c r="N80" s="49"/>
      <c r="O80" s="42">
        <f t="shared" si="1"/>
        <v>8290372.8799999952</v>
      </c>
      <c r="P80" s="42">
        <f t="shared" si="1"/>
        <v>8290372.8799999952</v>
      </c>
      <c r="Q80" s="42"/>
      <c r="R80" s="42"/>
    </row>
    <row r="81" spans="1:22" s="8" customFormat="1" ht="51.75" customHeight="1" x14ac:dyDescent="0.25">
      <c r="A81" s="23" t="s">
        <v>95</v>
      </c>
      <c r="B81" s="23" t="s">
        <v>96</v>
      </c>
      <c r="C81" s="56">
        <f>SUM(C82:C102)</f>
        <v>87138757</v>
      </c>
      <c r="D81" s="56">
        <f t="shared" ref="D81:H81" si="42">SUM(D82:D104)</f>
        <v>87293432</v>
      </c>
      <c r="E81" s="56"/>
      <c r="F81" s="56"/>
      <c r="G81" s="56">
        <f t="shared" si="42"/>
        <v>95583804.879999995</v>
      </c>
      <c r="H81" s="56">
        <f t="shared" si="42"/>
        <v>95583804.879999995</v>
      </c>
      <c r="I81" s="56"/>
      <c r="J81" s="56"/>
      <c r="K81" s="49">
        <f t="shared" si="0"/>
        <v>109.69149454358178</v>
      </c>
      <c r="L81" s="49">
        <f t="shared" si="0"/>
        <v>109.49713247612947</v>
      </c>
      <c r="M81" s="49"/>
      <c r="N81" s="49"/>
      <c r="O81" s="42">
        <f t="shared" si="1"/>
        <v>8445047.8799999952</v>
      </c>
      <c r="P81" s="42">
        <f t="shared" si="1"/>
        <v>8290372.8799999952</v>
      </c>
      <c r="Q81" s="42"/>
      <c r="R81" s="42"/>
    </row>
    <row r="82" spans="1:22" s="8" customFormat="1" ht="24.75" hidden="1" customHeight="1" x14ac:dyDescent="0.25">
      <c r="A82" s="26">
        <v>41030400</v>
      </c>
      <c r="B82" s="27" t="s">
        <v>63</v>
      </c>
      <c r="C82" s="57">
        <f>D82+E82</f>
        <v>0</v>
      </c>
      <c r="D82" s="57"/>
      <c r="E82" s="57"/>
      <c r="F82" s="57"/>
      <c r="G82" s="57">
        <f>H82+I82</f>
        <v>0</v>
      </c>
      <c r="H82" s="57"/>
      <c r="I82" s="57"/>
      <c r="J82" s="57"/>
      <c r="K82" s="50"/>
      <c r="L82" s="50"/>
      <c r="M82" s="50"/>
      <c r="N82" s="50"/>
      <c r="O82" s="43">
        <f>G82-C82</f>
        <v>0</v>
      </c>
      <c r="P82" s="43"/>
      <c r="Q82" s="42">
        <f t="shared" ref="Q82" si="43">I82-E82</f>
        <v>0</v>
      </c>
      <c r="R82" s="42">
        <f t="shared" ref="R82" si="44">J82-F82</f>
        <v>0</v>
      </c>
    </row>
    <row r="83" spans="1:22" s="8" customFormat="1" ht="28.5" customHeight="1" x14ac:dyDescent="0.3">
      <c r="A83" s="30">
        <v>41033900</v>
      </c>
      <c r="B83" s="27" t="s">
        <v>59</v>
      </c>
      <c r="C83" s="57">
        <f>D83</f>
        <v>85949900</v>
      </c>
      <c r="D83" s="57">
        <v>85949900</v>
      </c>
      <c r="E83" s="57"/>
      <c r="F83" s="57"/>
      <c r="G83" s="57">
        <f>H83</f>
        <v>93176200</v>
      </c>
      <c r="H83" s="57">
        <v>93176200</v>
      </c>
      <c r="I83" s="57"/>
      <c r="J83" s="57"/>
      <c r="K83" s="50">
        <f t="shared" ref="K83:L84" si="45">G83/C83*100</f>
        <v>108.40757231829241</v>
      </c>
      <c r="L83" s="50">
        <f t="shared" si="45"/>
        <v>108.40757231829241</v>
      </c>
      <c r="M83" s="50"/>
      <c r="N83" s="50"/>
      <c r="O83" s="43">
        <f t="shared" ref="O83:P85" si="46">G83-C83</f>
        <v>7226300</v>
      </c>
      <c r="P83" s="43">
        <f t="shared" si="46"/>
        <v>7226300</v>
      </c>
      <c r="Q83" s="43"/>
      <c r="R83" s="43"/>
      <c r="S83" s="22"/>
      <c r="T83" s="22"/>
      <c r="U83" s="22"/>
      <c r="V83" s="22"/>
    </row>
    <row r="84" spans="1:22" s="8" customFormat="1" ht="28.5" hidden="1" customHeight="1" x14ac:dyDescent="0.3">
      <c r="A84" s="30">
        <v>41034200</v>
      </c>
      <c r="B84" s="27" t="s">
        <v>76</v>
      </c>
      <c r="C84" s="57">
        <f>D84</f>
        <v>0</v>
      </c>
      <c r="D84" s="57"/>
      <c r="E84" s="57"/>
      <c r="F84" s="57"/>
      <c r="G84" s="57">
        <f>H84</f>
        <v>0</v>
      </c>
      <c r="H84" s="57"/>
      <c r="I84" s="57"/>
      <c r="J84" s="57"/>
      <c r="K84" s="50" t="e">
        <f t="shared" si="45"/>
        <v>#DIV/0!</v>
      </c>
      <c r="L84" s="50" t="e">
        <f t="shared" si="45"/>
        <v>#DIV/0!</v>
      </c>
      <c r="M84" s="50"/>
      <c r="N84" s="50"/>
      <c r="O84" s="43">
        <f t="shared" si="46"/>
        <v>0</v>
      </c>
      <c r="P84" s="43">
        <f t="shared" si="46"/>
        <v>0</v>
      </c>
      <c r="Q84" s="43"/>
      <c r="R84" s="43"/>
      <c r="S84" s="22"/>
      <c r="T84" s="22"/>
      <c r="U84" s="22"/>
      <c r="V84" s="22"/>
    </row>
    <row r="85" spans="1:22" s="8" customFormat="1" ht="37.5" hidden="1" customHeight="1" x14ac:dyDescent="0.3">
      <c r="A85" s="30">
        <v>41034500</v>
      </c>
      <c r="B85" s="27" t="s">
        <v>99</v>
      </c>
      <c r="C85" s="57">
        <f>D85+E85</f>
        <v>0</v>
      </c>
      <c r="D85" s="57">
        <v>0</v>
      </c>
      <c r="E85" s="57"/>
      <c r="F85" s="57"/>
      <c r="G85" s="57">
        <f>H85</f>
        <v>0</v>
      </c>
      <c r="H85" s="57">
        <v>0</v>
      </c>
      <c r="I85" s="57"/>
      <c r="J85" s="57"/>
      <c r="K85" s="50" t="e">
        <f t="shared" ref="K85:K104" si="47">G85/C85*100</f>
        <v>#DIV/0!</v>
      </c>
      <c r="L85" s="50" t="e">
        <f t="shared" ref="L85:L104" si="48">H85/D85*100</f>
        <v>#DIV/0!</v>
      </c>
      <c r="M85" s="50"/>
      <c r="N85" s="50"/>
      <c r="O85" s="43">
        <f t="shared" si="46"/>
        <v>0</v>
      </c>
      <c r="P85" s="43">
        <f t="shared" si="46"/>
        <v>0</v>
      </c>
      <c r="Q85" s="43"/>
      <c r="R85" s="43"/>
      <c r="S85" s="22"/>
      <c r="T85" s="22"/>
      <c r="U85" s="22"/>
      <c r="V85" s="22"/>
    </row>
    <row r="86" spans="1:22" s="8" customFormat="1" ht="81.75" hidden="1" customHeight="1" x14ac:dyDescent="0.3">
      <c r="A86" s="30">
        <v>41035800</v>
      </c>
      <c r="B86" s="27" t="s">
        <v>61</v>
      </c>
      <c r="C86" s="57">
        <f>D86</f>
        <v>0</v>
      </c>
      <c r="D86" s="57"/>
      <c r="E86" s="57"/>
      <c r="F86" s="57"/>
      <c r="G86" s="57">
        <f>H86</f>
        <v>0</v>
      </c>
      <c r="H86" s="57"/>
      <c r="I86" s="57"/>
      <c r="J86" s="57"/>
      <c r="K86" s="50" t="e">
        <f t="shared" si="47"/>
        <v>#DIV/0!</v>
      </c>
      <c r="L86" s="50" t="e">
        <f t="shared" si="48"/>
        <v>#DIV/0!</v>
      </c>
      <c r="M86" s="50"/>
      <c r="N86" s="50"/>
      <c r="O86" s="43">
        <f>G86-C86</f>
        <v>0</v>
      </c>
      <c r="P86" s="43">
        <f>H86-D86</f>
        <v>0</v>
      </c>
      <c r="Q86" s="43"/>
      <c r="R86" s="43"/>
      <c r="S86" s="22"/>
      <c r="T86" s="22"/>
      <c r="U86" s="22"/>
      <c r="V86" s="22"/>
    </row>
    <row r="87" spans="1:22" s="8" customFormat="1" ht="64.5" hidden="1" customHeight="1" x14ac:dyDescent="0.25">
      <c r="A87" s="27" t="s">
        <v>80</v>
      </c>
      <c r="B87" s="29" t="s">
        <v>60</v>
      </c>
      <c r="C87" s="57">
        <f>D87+E87</f>
        <v>0</v>
      </c>
      <c r="D87" s="59"/>
      <c r="E87" s="59"/>
      <c r="F87" s="59"/>
      <c r="G87" s="57">
        <f>H87+I87</f>
        <v>0</v>
      </c>
      <c r="H87" s="59"/>
      <c r="I87" s="59"/>
      <c r="J87" s="59"/>
      <c r="K87" s="50" t="e">
        <f t="shared" si="47"/>
        <v>#DIV/0!</v>
      </c>
      <c r="L87" s="50" t="e">
        <f t="shared" si="48"/>
        <v>#DIV/0!</v>
      </c>
      <c r="M87" s="50"/>
      <c r="N87" s="50"/>
      <c r="O87" s="43">
        <f t="shared" si="1"/>
        <v>0</v>
      </c>
      <c r="P87" s="43">
        <f t="shared" si="1"/>
        <v>0</v>
      </c>
      <c r="Q87" s="43"/>
      <c r="R87" s="43"/>
    </row>
    <row r="88" spans="1:22" s="8" customFormat="1" ht="31.5" hidden="1" customHeight="1" x14ac:dyDescent="0.25">
      <c r="A88" s="26">
        <v>41030900</v>
      </c>
      <c r="B88" s="29" t="s">
        <v>67</v>
      </c>
      <c r="C88" s="57"/>
      <c r="D88" s="59"/>
      <c r="E88" s="59"/>
      <c r="F88" s="59"/>
      <c r="G88" s="57"/>
      <c r="H88" s="59"/>
      <c r="I88" s="59"/>
      <c r="J88" s="59"/>
      <c r="K88" s="50" t="e">
        <f t="shared" si="47"/>
        <v>#DIV/0!</v>
      </c>
      <c r="L88" s="50" t="e">
        <f t="shared" si="48"/>
        <v>#DIV/0!</v>
      </c>
      <c r="M88" s="50"/>
      <c r="N88" s="50"/>
      <c r="O88" s="43">
        <f t="shared" si="1"/>
        <v>0</v>
      </c>
      <c r="P88" s="43">
        <f t="shared" si="1"/>
        <v>0</v>
      </c>
      <c r="Q88" s="43"/>
      <c r="R88" s="43"/>
    </row>
    <row r="89" spans="1:22" s="8" customFormat="1" ht="51.75" hidden="1" customHeight="1" x14ac:dyDescent="0.3">
      <c r="A89" s="35" t="s">
        <v>81</v>
      </c>
      <c r="B89" s="39" t="s">
        <v>82</v>
      </c>
      <c r="C89" s="57">
        <f>D89+E89</f>
        <v>0</v>
      </c>
      <c r="D89" s="57"/>
      <c r="E89" s="57"/>
      <c r="F89" s="57"/>
      <c r="G89" s="57">
        <f t="shared" ref="G89:G95" si="49">H89+I89</f>
        <v>0</v>
      </c>
      <c r="H89" s="57"/>
      <c r="I89" s="57"/>
      <c r="J89" s="57"/>
      <c r="K89" s="50" t="e">
        <f t="shared" si="47"/>
        <v>#DIV/0!</v>
      </c>
      <c r="L89" s="50" t="e">
        <f t="shared" si="48"/>
        <v>#DIV/0!</v>
      </c>
      <c r="M89" s="50"/>
      <c r="N89" s="50"/>
      <c r="O89" s="43">
        <f t="shared" si="1"/>
        <v>0</v>
      </c>
      <c r="P89" s="43">
        <f t="shared" si="1"/>
        <v>0</v>
      </c>
      <c r="Q89" s="43"/>
      <c r="R89" s="43"/>
      <c r="S89" s="22"/>
      <c r="T89" s="22"/>
      <c r="U89" s="22"/>
      <c r="V89" s="22"/>
    </row>
    <row r="90" spans="1:22" s="8" customFormat="1" ht="147" hidden="1" customHeight="1" x14ac:dyDescent="0.25">
      <c r="A90" s="27" t="s">
        <v>78</v>
      </c>
      <c r="B90" s="39" t="s">
        <v>79</v>
      </c>
      <c r="C90" s="57">
        <f>D90+E90</f>
        <v>0</v>
      </c>
      <c r="D90" s="57"/>
      <c r="E90" s="57"/>
      <c r="F90" s="57"/>
      <c r="G90" s="57">
        <f t="shared" si="49"/>
        <v>0</v>
      </c>
      <c r="H90" s="57"/>
      <c r="I90" s="57"/>
      <c r="J90" s="57"/>
      <c r="K90" s="50" t="e">
        <f t="shared" si="47"/>
        <v>#DIV/0!</v>
      </c>
      <c r="L90" s="50" t="e">
        <f t="shared" si="48"/>
        <v>#DIV/0!</v>
      </c>
      <c r="M90" s="50"/>
      <c r="N90" s="50"/>
      <c r="O90" s="43">
        <f>G90-C90</f>
        <v>0</v>
      </c>
      <c r="P90" s="43">
        <f>H90-D90</f>
        <v>0</v>
      </c>
      <c r="Q90" s="43"/>
      <c r="R90" s="43"/>
    </row>
    <row r="91" spans="1:22" s="8" customFormat="1" ht="27" hidden="1" customHeight="1" x14ac:dyDescent="0.25">
      <c r="A91" s="27">
        <v>41020900</v>
      </c>
      <c r="B91" s="39" t="s">
        <v>94</v>
      </c>
      <c r="C91" s="57">
        <f>D91+E91</f>
        <v>0</v>
      </c>
      <c r="D91" s="57"/>
      <c r="E91" s="57"/>
      <c r="F91" s="57"/>
      <c r="G91" s="57"/>
      <c r="H91" s="57"/>
      <c r="I91" s="57"/>
      <c r="J91" s="57"/>
      <c r="K91" s="50" t="e">
        <f t="shared" si="47"/>
        <v>#DIV/0!</v>
      </c>
      <c r="L91" s="50" t="e">
        <f t="shared" si="48"/>
        <v>#DIV/0!</v>
      </c>
      <c r="M91" s="50"/>
      <c r="N91" s="50"/>
      <c r="O91" s="43">
        <f>G91-C91</f>
        <v>0</v>
      </c>
      <c r="P91" s="43">
        <f>H91-D91</f>
        <v>0</v>
      </c>
      <c r="Q91" s="43"/>
      <c r="R91" s="43"/>
    </row>
    <row r="92" spans="1:22" s="8" customFormat="1" ht="51.75" hidden="1" customHeight="1" x14ac:dyDescent="0.25">
      <c r="A92" s="27">
        <v>41040201</v>
      </c>
      <c r="B92" s="39" t="s">
        <v>88</v>
      </c>
      <c r="C92" s="57"/>
      <c r="D92" s="57">
        <v>0</v>
      </c>
      <c r="E92" s="57"/>
      <c r="F92" s="57"/>
      <c r="G92" s="57">
        <f t="shared" si="49"/>
        <v>0</v>
      </c>
      <c r="H92" s="57">
        <v>0</v>
      </c>
      <c r="I92" s="57"/>
      <c r="J92" s="57"/>
      <c r="K92" s="50" t="e">
        <f t="shared" si="47"/>
        <v>#DIV/0!</v>
      </c>
      <c r="L92" s="50" t="e">
        <f t="shared" si="48"/>
        <v>#DIV/0!</v>
      </c>
      <c r="M92" s="50"/>
      <c r="N92" s="50"/>
      <c r="O92" s="43">
        <f t="shared" ref="O92:P95" si="50">G92-C92</f>
        <v>0</v>
      </c>
      <c r="P92" s="43">
        <f t="shared" si="50"/>
        <v>0</v>
      </c>
      <c r="Q92" s="43"/>
      <c r="R92" s="43"/>
    </row>
    <row r="93" spans="1:22" s="8" customFormat="1" ht="21.75" customHeight="1" x14ac:dyDescent="0.25">
      <c r="A93" s="27">
        <v>41051000</v>
      </c>
      <c r="B93" s="39" t="s">
        <v>101</v>
      </c>
      <c r="C93" s="57">
        <f>D93</f>
        <v>1056000</v>
      </c>
      <c r="D93" s="57">
        <v>1056000</v>
      </c>
      <c r="E93" s="57"/>
      <c r="F93" s="57"/>
      <c r="G93" s="57">
        <f t="shared" si="49"/>
        <v>886500</v>
      </c>
      <c r="H93" s="57">
        <v>886500</v>
      </c>
      <c r="I93" s="57"/>
      <c r="J93" s="57"/>
      <c r="K93" s="50">
        <f t="shared" si="47"/>
        <v>83.94886363636364</v>
      </c>
      <c r="L93" s="50">
        <f t="shared" si="48"/>
        <v>83.94886363636364</v>
      </c>
      <c r="M93" s="50"/>
      <c r="N93" s="50"/>
      <c r="O93" s="43"/>
      <c r="P93" s="43">
        <f t="shared" si="50"/>
        <v>-169500</v>
      </c>
      <c r="Q93" s="43"/>
      <c r="R93" s="43"/>
    </row>
    <row r="94" spans="1:22" s="8" customFormat="1" ht="36.75" customHeight="1" x14ac:dyDescent="0.25">
      <c r="A94" s="27">
        <v>41051200</v>
      </c>
      <c r="B94" s="39" t="s">
        <v>89</v>
      </c>
      <c r="C94" s="57">
        <f>D94</f>
        <v>132857</v>
      </c>
      <c r="D94" s="57">
        <v>132857</v>
      </c>
      <c r="E94" s="57"/>
      <c r="F94" s="57"/>
      <c r="G94" s="57">
        <f t="shared" si="49"/>
        <v>140445</v>
      </c>
      <c r="H94" s="57">
        <v>140445</v>
      </c>
      <c r="I94" s="57"/>
      <c r="J94" s="57"/>
      <c r="K94" s="50">
        <f t="shared" si="47"/>
        <v>105.71140399075698</v>
      </c>
      <c r="L94" s="50">
        <f t="shared" si="48"/>
        <v>105.71140399075698</v>
      </c>
      <c r="M94" s="50"/>
      <c r="N94" s="50"/>
      <c r="O94" s="43">
        <f t="shared" si="50"/>
        <v>7588</v>
      </c>
      <c r="P94" s="43">
        <f t="shared" si="50"/>
        <v>7588</v>
      </c>
      <c r="Q94" s="43"/>
      <c r="R94" s="43"/>
    </row>
    <row r="95" spans="1:22" s="8" customFormat="1" ht="49.5" hidden="1" customHeight="1" x14ac:dyDescent="0.25">
      <c r="A95" s="27">
        <v>41051400</v>
      </c>
      <c r="B95" s="39" t="s">
        <v>90</v>
      </c>
      <c r="C95" s="57"/>
      <c r="D95" s="57">
        <v>0</v>
      </c>
      <c r="E95" s="57"/>
      <c r="F95" s="57"/>
      <c r="G95" s="57">
        <f t="shared" si="49"/>
        <v>0</v>
      </c>
      <c r="H95" s="57">
        <v>0</v>
      </c>
      <c r="I95" s="57"/>
      <c r="J95" s="57"/>
      <c r="K95" s="50" t="e">
        <f t="shared" si="47"/>
        <v>#DIV/0!</v>
      </c>
      <c r="L95" s="50" t="e">
        <f t="shared" si="48"/>
        <v>#DIV/0!</v>
      </c>
      <c r="M95" s="50"/>
      <c r="N95" s="50"/>
      <c r="O95" s="43">
        <f t="shared" si="50"/>
        <v>0</v>
      </c>
      <c r="P95" s="43">
        <f t="shared" si="50"/>
        <v>0</v>
      </c>
      <c r="Q95" s="43"/>
      <c r="R95" s="43"/>
    </row>
    <row r="96" spans="1:22" s="8" customFormat="1" ht="34.5" hidden="1" customHeight="1" x14ac:dyDescent="0.3">
      <c r="A96" s="40">
        <v>41051500</v>
      </c>
      <c r="B96" s="39" t="s">
        <v>83</v>
      </c>
      <c r="C96" s="57">
        <f>D96</f>
        <v>0</v>
      </c>
      <c r="D96" s="57"/>
      <c r="E96" s="57"/>
      <c r="F96" s="57"/>
      <c r="G96" s="57">
        <f>H96</f>
        <v>0</v>
      </c>
      <c r="H96" s="57"/>
      <c r="I96" s="57"/>
      <c r="J96" s="57"/>
      <c r="K96" s="50" t="e">
        <f t="shared" si="47"/>
        <v>#DIV/0!</v>
      </c>
      <c r="L96" s="50" t="e">
        <f t="shared" si="48"/>
        <v>#DIV/0!</v>
      </c>
      <c r="M96" s="50"/>
      <c r="N96" s="50"/>
      <c r="O96" s="43">
        <f t="shared" si="1"/>
        <v>0</v>
      </c>
      <c r="P96" s="43">
        <f t="shared" si="1"/>
        <v>0</v>
      </c>
      <c r="Q96" s="43"/>
      <c r="R96" s="43"/>
      <c r="S96" s="22"/>
      <c r="T96" s="22"/>
      <c r="U96" s="22"/>
      <c r="V96" s="22"/>
    </row>
    <row r="97" spans="1:22" s="8" customFormat="1" ht="53.25" hidden="1" customHeight="1" x14ac:dyDescent="0.3">
      <c r="A97" s="40">
        <v>41051501</v>
      </c>
      <c r="B97" s="39" t="s">
        <v>87</v>
      </c>
      <c r="C97" s="57"/>
      <c r="D97" s="57"/>
      <c r="E97" s="57"/>
      <c r="F97" s="57"/>
      <c r="G97" s="57">
        <f>H97</f>
        <v>0</v>
      </c>
      <c r="H97" s="57"/>
      <c r="I97" s="57"/>
      <c r="J97" s="57"/>
      <c r="K97" s="50" t="e">
        <f t="shared" si="47"/>
        <v>#DIV/0!</v>
      </c>
      <c r="L97" s="50" t="e">
        <f t="shared" si="48"/>
        <v>#DIV/0!</v>
      </c>
      <c r="M97" s="50"/>
      <c r="N97" s="50"/>
      <c r="O97" s="43">
        <f t="shared" si="1"/>
        <v>0</v>
      </c>
      <c r="P97" s="43">
        <f t="shared" si="1"/>
        <v>0</v>
      </c>
      <c r="Q97" s="43"/>
      <c r="R97" s="43"/>
      <c r="S97" s="22"/>
      <c r="T97" s="22"/>
      <c r="U97" s="22"/>
      <c r="V97" s="22"/>
    </row>
    <row r="98" spans="1:22" s="8" customFormat="1" ht="49.5" hidden="1" customHeight="1" x14ac:dyDescent="0.3">
      <c r="A98" s="34" t="s">
        <v>85</v>
      </c>
      <c r="B98" s="34" t="s">
        <v>84</v>
      </c>
      <c r="C98" s="57">
        <f>D98</f>
        <v>0</v>
      </c>
      <c r="D98" s="57"/>
      <c r="E98" s="57"/>
      <c r="F98" s="57"/>
      <c r="G98" s="57">
        <f>H98</f>
        <v>0</v>
      </c>
      <c r="H98" s="57"/>
      <c r="I98" s="57"/>
      <c r="J98" s="57"/>
      <c r="K98" s="50" t="e">
        <f t="shared" si="47"/>
        <v>#DIV/0!</v>
      </c>
      <c r="L98" s="50" t="e">
        <f t="shared" si="48"/>
        <v>#DIV/0!</v>
      </c>
      <c r="M98" s="50"/>
      <c r="N98" s="50"/>
      <c r="O98" s="43">
        <f t="shared" si="1"/>
        <v>0</v>
      </c>
      <c r="P98" s="43">
        <f t="shared" si="1"/>
        <v>0</v>
      </c>
      <c r="Q98" s="43"/>
      <c r="R98" s="43"/>
      <c r="S98" s="22"/>
      <c r="T98" s="22"/>
      <c r="U98" s="22"/>
      <c r="V98" s="22"/>
    </row>
    <row r="99" spans="1:22" s="8" customFormat="1" ht="24.75" hidden="1" customHeight="1" x14ac:dyDescent="0.3">
      <c r="A99" s="30">
        <v>41034500</v>
      </c>
      <c r="B99" s="27" t="s">
        <v>72</v>
      </c>
      <c r="C99" s="57">
        <f t="shared" ref="C99:C101" si="51">D99</f>
        <v>0</v>
      </c>
      <c r="D99" s="57">
        <v>0</v>
      </c>
      <c r="E99" s="57"/>
      <c r="F99" s="57"/>
      <c r="G99" s="57">
        <f t="shared" ref="G99:G101" si="52">H99</f>
        <v>0</v>
      </c>
      <c r="H99" s="57">
        <v>0</v>
      </c>
      <c r="I99" s="57"/>
      <c r="J99" s="57"/>
      <c r="K99" s="50" t="e">
        <f t="shared" si="47"/>
        <v>#DIV/0!</v>
      </c>
      <c r="L99" s="50" t="e">
        <f t="shared" si="48"/>
        <v>#DIV/0!</v>
      </c>
      <c r="M99" s="50"/>
      <c r="N99" s="50"/>
      <c r="O99" s="43">
        <f t="shared" si="1"/>
        <v>0</v>
      </c>
      <c r="P99" s="43">
        <f t="shared" si="1"/>
        <v>0</v>
      </c>
      <c r="Q99" s="43"/>
      <c r="R99" s="43"/>
      <c r="S99" s="22"/>
      <c r="T99" s="22"/>
      <c r="U99" s="22"/>
      <c r="V99" s="22"/>
    </row>
    <row r="100" spans="1:22" s="8" customFormat="1" ht="24.75" hidden="1" customHeight="1" x14ac:dyDescent="0.3">
      <c r="A100" s="30"/>
      <c r="B100" s="27"/>
      <c r="C100" s="57">
        <f t="shared" si="51"/>
        <v>0</v>
      </c>
      <c r="D100" s="57">
        <v>0</v>
      </c>
      <c r="E100" s="57"/>
      <c r="F100" s="57"/>
      <c r="G100" s="57">
        <f t="shared" si="52"/>
        <v>0</v>
      </c>
      <c r="H100" s="57">
        <v>0</v>
      </c>
      <c r="I100" s="57"/>
      <c r="J100" s="57"/>
      <c r="K100" s="50" t="e">
        <f t="shared" si="47"/>
        <v>#DIV/0!</v>
      </c>
      <c r="L100" s="50" t="e">
        <f t="shared" si="48"/>
        <v>#DIV/0!</v>
      </c>
      <c r="M100" s="50"/>
      <c r="N100" s="50"/>
      <c r="O100" s="43">
        <f t="shared" si="1"/>
        <v>0</v>
      </c>
      <c r="P100" s="43">
        <f t="shared" si="1"/>
        <v>0</v>
      </c>
      <c r="Q100" s="43"/>
      <c r="R100" s="43"/>
      <c r="S100" s="22"/>
      <c r="T100" s="22"/>
      <c r="U100" s="22"/>
      <c r="V100" s="22"/>
    </row>
    <row r="101" spans="1:22" s="8" customFormat="1" ht="27.75" hidden="1" customHeight="1" x14ac:dyDescent="0.3">
      <c r="A101" s="30">
        <v>41037000</v>
      </c>
      <c r="B101" s="27" t="s">
        <v>71</v>
      </c>
      <c r="C101" s="57">
        <f t="shared" si="51"/>
        <v>0</v>
      </c>
      <c r="D101" s="57">
        <v>0</v>
      </c>
      <c r="E101" s="57"/>
      <c r="F101" s="57"/>
      <c r="G101" s="57">
        <f t="shared" si="52"/>
        <v>0</v>
      </c>
      <c r="H101" s="57">
        <v>0</v>
      </c>
      <c r="I101" s="57"/>
      <c r="J101" s="57"/>
      <c r="K101" s="50" t="e">
        <f t="shared" si="47"/>
        <v>#DIV/0!</v>
      </c>
      <c r="L101" s="50" t="e">
        <f t="shared" si="48"/>
        <v>#DIV/0!</v>
      </c>
      <c r="M101" s="50"/>
      <c r="N101" s="50"/>
      <c r="O101" s="43">
        <f t="shared" si="1"/>
        <v>0</v>
      </c>
      <c r="P101" s="43">
        <f t="shared" si="1"/>
        <v>0</v>
      </c>
      <c r="Q101" s="43"/>
      <c r="R101" s="43"/>
      <c r="S101" s="22"/>
      <c r="T101" s="22"/>
      <c r="U101" s="22"/>
      <c r="V101" s="22"/>
    </row>
    <row r="102" spans="1:22" s="8" customFormat="1" ht="27" hidden="1" customHeight="1" x14ac:dyDescent="0.3">
      <c r="A102" s="30">
        <v>41053400</v>
      </c>
      <c r="B102" s="27" t="s">
        <v>92</v>
      </c>
      <c r="C102" s="57">
        <f>D102+E102</f>
        <v>0</v>
      </c>
      <c r="D102" s="57">
        <v>0</v>
      </c>
      <c r="E102" s="57">
        <v>0</v>
      </c>
      <c r="F102" s="57">
        <f>E102</f>
        <v>0</v>
      </c>
      <c r="G102" s="57">
        <f>H102+I102</f>
        <v>0</v>
      </c>
      <c r="H102" s="57">
        <v>0</v>
      </c>
      <c r="I102" s="57">
        <v>0</v>
      </c>
      <c r="J102" s="57">
        <f>I102</f>
        <v>0</v>
      </c>
      <c r="K102" s="50" t="e">
        <f t="shared" si="47"/>
        <v>#DIV/0!</v>
      </c>
      <c r="L102" s="50" t="e">
        <f t="shared" si="48"/>
        <v>#DIV/0!</v>
      </c>
      <c r="M102" s="52" t="e">
        <f>I102/E102*100</f>
        <v>#DIV/0!</v>
      </c>
      <c r="N102" s="50"/>
      <c r="O102" s="43">
        <f t="shared" si="1"/>
        <v>0</v>
      </c>
      <c r="P102" s="43">
        <f t="shared" si="1"/>
        <v>0</v>
      </c>
      <c r="Q102" s="43"/>
      <c r="R102" s="43"/>
      <c r="S102" s="22"/>
      <c r="T102" s="22"/>
      <c r="U102" s="22"/>
      <c r="V102" s="22"/>
    </row>
    <row r="103" spans="1:22" s="8" customFormat="1" ht="51" hidden="1" customHeight="1" x14ac:dyDescent="0.3">
      <c r="A103" s="30">
        <v>41053500</v>
      </c>
      <c r="B103" s="27" t="s">
        <v>98</v>
      </c>
      <c r="C103" s="57"/>
      <c r="D103" s="57"/>
      <c r="E103" s="57">
        <v>0</v>
      </c>
      <c r="F103" s="57">
        <v>0</v>
      </c>
      <c r="G103" s="57">
        <f>H103+I103</f>
        <v>0</v>
      </c>
      <c r="H103" s="57"/>
      <c r="I103" s="57">
        <v>0</v>
      </c>
      <c r="J103" s="57">
        <v>0</v>
      </c>
      <c r="K103" s="50" t="e">
        <f t="shared" si="47"/>
        <v>#DIV/0!</v>
      </c>
      <c r="L103" s="50" t="e">
        <f t="shared" si="48"/>
        <v>#DIV/0!</v>
      </c>
      <c r="M103" s="50"/>
      <c r="N103" s="50"/>
      <c r="O103" s="43">
        <f t="shared" si="1"/>
        <v>0</v>
      </c>
      <c r="P103" s="43">
        <f t="shared" si="1"/>
        <v>0</v>
      </c>
      <c r="Q103" s="43"/>
      <c r="R103" s="43"/>
      <c r="S103" s="22"/>
      <c r="T103" s="22"/>
      <c r="U103" s="22"/>
      <c r="V103" s="22"/>
    </row>
    <row r="104" spans="1:22" s="8" customFormat="1" ht="27" customHeight="1" x14ac:dyDescent="0.3">
      <c r="A104" s="30">
        <v>41053900</v>
      </c>
      <c r="B104" s="27" t="s">
        <v>97</v>
      </c>
      <c r="C104" s="57">
        <f>D104+E104</f>
        <v>154675</v>
      </c>
      <c r="D104" s="57">
        <v>154675</v>
      </c>
      <c r="E104" s="57"/>
      <c r="F104" s="57"/>
      <c r="G104" s="57">
        <f>H104</f>
        <v>1380659.88</v>
      </c>
      <c r="H104" s="57">
        <v>1380659.88</v>
      </c>
      <c r="I104" s="57"/>
      <c r="J104" s="57"/>
      <c r="K104" s="50">
        <f t="shared" si="47"/>
        <v>892.61993211572644</v>
      </c>
      <c r="L104" s="50">
        <f t="shared" si="48"/>
        <v>892.61993211572644</v>
      </c>
      <c r="M104" s="50"/>
      <c r="N104" s="50"/>
      <c r="O104" s="43">
        <f t="shared" si="1"/>
        <v>1225984.8799999999</v>
      </c>
      <c r="P104" s="43">
        <f t="shared" si="1"/>
        <v>1225984.8799999999</v>
      </c>
      <c r="Q104" s="43"/>
      <c r="R104" s="43"/>
      <c r="S104" s="22"/>
      <c r="T104" s="22"/>
      <c r="U104" s="22"/>
      <c r="V104" s="22"/>
    </row>
    <row r="105" spans="1:22" s="8" customFormat="1" ht="16.2" customHeight="1" x14ac:dyDescent="0.3">
      <c r="A105" s="69" t="s">
        <v>3</v>
      </c>
      <c r="B105" s="69"/>
      <c r="C105" s="56">
        <f>D105+E105</f>
        <v>438230247.06000006</v>
      </c>
      <c r="D105" s="56">
        <f>D78+D79</f>
        <v>427699539.52000004</v>
      </c>
      <c r="E105" s="56">
        <f>E78+E79</f>
        <v>10530707.539999999</v>
      </c>
      <c r="F105" s="56">
        <f>F78+F79</f>
        <v>3053934</v>
      </c>
      <c r="G105" s="56">
        <f>H105+I105</f>
        <v>428611237.56999999</v>
      </c>
      <c r="H105" s="56">
        <f>H78+H79</f>
        <v>413575956.67000002</v>
      </c>
      <c r="I105" s="56">
        <f>I78+I79</f>
        <v>15035280.899999999</v>
      </c>
      <c r="J105" s="56">
        <f>J78+J79</f>
        <v>3394715.7</v>
      </c>
      <c r="K105" s="49">
        <f t="shared" si="0"/>
        <v>97.805032958237803</v>
      </c>
      <c r="L105" s="49">
        <f t="shared" si="0"/>
        <v>96.697779271436517</v>
      </c>
      <c r="M105" s="49">
        <f>I105/E105*100</f>
        <v>142.77560024233662</v>
      </c>
      <c r="N105" s="49">
        <f>J105/F105*100</f>
        <v>111.15877749813848</v>
      </c>
      <c r="O105" s="42">
        <f t="shared" si="1"/>
        <v>-9619009.4900000691</v>
      </c>
      <c r="P105" s="42">
        <f t="shared" si="1"/>
        <v>-14123582.850000024</v>
      </c>
      <c r="Q105" s="42">
        <f>I105-E105</f>
        <v>4504573.3599999994</v>
      </c>
      <c r="R105" s="42">
        <f>J105-F105</f>
        <v>340781.70000000019</v>
      </c>
      <c r="S105" s="22"/>
      <c r="T105" s="22"/>
      <c r="U105" s="22"/>
      <c r="V105" s="22"/>
    </row>
    <row r="106" spans="1:22" s="6" customFormat="1" ht="15.6" x14ac:dyDescent="0.3">
      <c r="A106" s="12"/>
      <c r="B106" s="13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11"/>
      <c r="T106" s="11"/>
      <c r="U106" s="11"/>
      <c r="V106" s="11"/>
    </row>
    <row r="107" spans="1:22" s="6" customFormat="1" ht="15.6" x14ac:dyDescent="0.3">
      <c r="A107" s="14"/>
      <c r="B107" s="16" t="s">
        <v>68</v>
      </c>
      <c r="C107" s="15"/>
      <c r="D107" s="15"/>
      <c r="E107" s="15"/>
      <c r="F107" s="15" t="s">
        <v>17</v>
      </c>
      <c r="G107" s="15"/>
      <c r="H107" s="36"/>
      <c r="I107" s="15"/>
      <c r="J107" s="15" t="s">
        <v>17</v>
      </c>
      <c r="K107" s="17" t="s">
        <v>103</v>
      </c>
      <c r="L107" s="10"/>
      <c r="M107" s="10"/>
      <c r="N107" s="10"/>
      <c r="O107" s="17"/>
      <c r="P107" s="10"/>
      <c r="Q107" s="10"/>
      <c r="R107" s="10"/>
      <c r="S107" s="10"/>
      <c r="T107" s="10"/>
      <c r="U107" s="10"/>
      <c r="V107" s="10"/>
    </row>
    <row r="108" spans="1:22" ht="13.8" x14ac:dyDescent="0.25">
      <c r="A108" s="3"/>
      <c r="B108" s="3"/>
      <c r="C108" s="4"/>
      <c r="D108" s="4"/>
      <c r="E108" s="4"/>
      <c r="F108" s="4"/>
      <c r="G108" s="4"/>
      <c r="H108" s="4"/>
      <c r="I108" s="4"/>
      <c r="J108" s="4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13.8" x14ac:dyDescent="0.25">
      <c r="A109" s="3"/>
      <c r="B109" s="3"/>
      <c r="C109" s="4"/>
      <c r="D109" s="4"/>
      <c r="E109" s="4"/>
      <c r="F109" s="4"/>
      <c r="G109" s="4"/>
      <c r="H109" s="4"/>
      <c r="I109" s="4"/>
      <c r="J109" s="4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13.8" x14ac:dyDescent="0.25">
      <c r="A110" s="3"/>
      <c r="B110" s="3"/>
      <c r="C110" s="4"/>
      <c r="D110" s="4"/>
      <c r="E110" s="4"/>
      <c r="F110" s="4"/>
      <c r="G110" s="4"/>
      <c r="H110" s="4"/>
      <c r="I110" s="4"/>
      <c r="J110" s="4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13.8" x14ac:dyDescent="0.25">
      <c r="A111" s="3"/>
      <c r="B111" s="3"/>
      <c r="C111" s="4"/>
      <c r="D111" s="4"/>
      <c r="E111" s="4"/>
      <c r="F111" s="4"/>
      <c r="G111" s="4"/>
      <c r="H111" s="4"/>
      <c r="I111" s="4"/>
      <c r="J111" s="4"/>
    </row>
    <row r="112" spans="1:22" ht="13.8" x14ac:dyDescent="0.25">
      <c r="A112" s="3"/>
      <c r="B112" s="3"/>
      <c r="C112" s="4"/>
      <c r="D112" s="4"/>
      <c r="E112" s="4"/>
      <c r="F112" s="4"/>
      <c r="G112" s="4"/>
      <c r="H112" s="4"/>
      <c r="I112" s="4"/>
      <c r="J112" s="4"/>
    </row>
    <row r="113" spans="1:10" ht="13.8" x14ac:dyDescent="0.25">
      <c r="A113" s="3"/>
      <c r="B113" s="3"/>
      <c r="C113" s="4"/>
      <c r="D113" s="4"/>
      <c r="E113" s="4"/>
      <c r="F113" s="4"/>
      <c r="G113" s="4"/>
      <c r="H113" s="4"/>
      <c r="I113" s="4"/>
      <c r="J113" s="4"/>
    </row>
    <row r="114" spans="1:10" ht="13.8" x14ac:dyDescent="0.25">
      <c r="A114" s="3"/>
      <c r="B114" s="3"/>
      <c r="C114" s="4"/>
      <c r="D114" s="4"/>
      <c r="E114" s="4"/>
      <c r="F114" s="4"/>
      <c r="G114" s="4"/>
      <c r="H114" s="4"/>
      <c r="I114" s="4"/>
      <c r="J114" s="4"/>
    </row>
    <row r="115" spans="1:10" ht="13.8" x14ac:dyDescent="0.25">
      <c r="A115" s="3"/>
      <c r="B115" s="3"/>
      <c r="C115" s="4"/>
      <c r="D115" s="4"/>
      <c r="E115" s="4"/>
      <c r="F115" s="4"/>
      <c r="G115" s="4"/>
      <c r="H115" s="4"/>
      <c r="I115" s="4"/>
      <c r="J115" s="4"/>
    </row>
    <row r="116" spans="1:10" ht="13.8" x14ac:dyDescent="0.25">
      <c r="A116" s="3"/>
      <c r="B116" s="3"/>
      <c r="C116" s="4"/>
      <c r="D116" s="4"/>
      <c r="E116" s="4"/>
      <c r="F116" s="4"/>
      <c r="G116" s="4"/>
      <c r="H116" s="4"/>
      <c r="I116" s="4"/>
      <c r="J116" s="4"/>
    </row>
    <row r="117" spans="1:10" ht="13.8" x14ac:dyDescent="0.25">
      <c r="A117" s="3"/>
      <c r="B117" s="3"/>
      <c r="C117" s="4"/>
      <c r="D117" s="4"/>
      <c r="E117" s="4"/>
      <c r="F117" s="4"/>
      <c r="G117" s="4"/>
      <c r="H117" s="4"/>
      <c r="I117" s="4"/>
      <c r="J117" s="4"/>
    </row>
    <row r="118" spans="1:10" ht="13.8" x14ac:dyDescent="0.25">
      <c r="A118" s="3"/>
      <c r="B118" s="3"/>
      <c r="C118" s="4"/>
      <c r="D118" s="4"/>
      <c r="E118" s="4"/>
      <c r="F118" s="4"/>
      <c r="G118" s="4"/>
      <c r="H118" s="4"/>
      <c r="I118" s="4"/>
      <c r="J118" s="4"/>
    </row>
    <row r="119" spans="1:10" ht="13.8" x14ac:dyDescent="0.25">
      <c r="A119" s="3"/>
      <c r="B119" s="3"/>
      <c r="C119" s="4"/>
      <c r="D119" s="4"/>
      <c r="E119" s="4"/>
      <c r="F119" s="4"/>
      <c r="G119" s="4"/>
      <c r="H119" s="4"/>
      <c r="I119" s="4"/>
      <c r="J119" s="4"/>
    </row>
    <row r="120" spans="1:10" ht="13.8" x14ac:dyDescent="0.25">
      <c r="A120" s="3"/>
      <c r="B120" s="3"/>
      <c r="C120" s="4"/>
      <c r="D120" s="4"/>
      <c r="E120" s="4"/>
      <c r="F120" s="4"/>
      <c r="G120" s="4"/>
      <c r="H120" s="4"/>
      <c r="I120" s="4"/>
      <c r="J120" s="4"/>
    </row>
    <row r="121" spans="1:10" ht="13.8" x14ac:dyDescent="0.25">
      <c r="A121" s="3"/>
      <c r="B121" s="3"/>
      <c r="C121" s="4"/>
      <c r="D121" s="4"/>
      <c r="E121" s="4"/>
      <c r="F121" s="4"/>
      <c r="G121" s="4"/>
      <c r="H121" s="4"/>
      <c r="I121" s="4"/>
      <c r="J121" s="4"/>
    </row>
    <row r="122" spans="1:10" ht="13.8" x14ac:dyDescent="0.25">
      <c r="A122" s="3"/>
      <c r="B122" s="3"/>
      <c r="C122" s="4"/>
      <c r="D122" s="4"/>
      <c r="E122" s="4"/>
      <c r="F122" s="4"/>
      <c r="G122" s="4"/>
      <c r="H122" s="4"/>
      <c r="I122" s="4"/>
      <c r="J122" s="4"/>
    </row>
    <row r="123" spans="1:10" ht="13.8" x14ac:dyDescent="0.25">
      <c r="A123" s="3"/>
      <c r="B123" s="3"/>
      <c r="C123" s="4"/>
      <c r="D123" s="4"/>
      <c r="E123" s="4"/>
      <c r="F123" s="4"/>
      <c r="G123" s="4"/>
      <c r="H123" s="4"/>
      <c r="I123" s="4"/>
      <c r="J123" s="4"/>
    </row>
  </sheetData>
  <mergeCells count="28"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  <mergeCell ref="L5:N5"/>
    <mergeCell ref="O5:O8"/>
    <mergeCell ref="P5:R5"/>
    <mergeCell ref="H6:H8"/>
    <mergeCell ref="A105:B105"/>
    <mergeCell ref="M6:N6"/>
    <mergeCell ref="P6:P8"/>
    <mergeCell ref="D6:D8"/>
    <mergeCell ref="Q7:Q8"/>
    <mergeCell ref="E6:F6"/>
    <mergeCell ref="I6:J6"/>
    <mergeCell ref="L6:L8"/>
  </mergeCells>
  <pageMargins left="0.16" right="0.15" top="0.19685039370078741" bottom="0.15748031496062992" header="0.19685039370078741" footer="0.15748031496062992"/>
  <pageSetup paperSize="9" scale="44" fitToHeight="4" orientation="landscape" horizontalDpi="120" verticalDpi="144" r:id="rId1"/>
  <headerFooter alignWithMargins="0"/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півріччя</vt:lpstr>
      <vt:lpstr>'1 півріччя'!Заголовки_для_печати</vt:lpstr>
    </vt:vector>
  </TitlesOfParts>
  <Company>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220FU6</cp:lastModifiedBy>
  <cp:lastPrinted>2021-04-15T12:53:35Z</cp:lastPrinted>
  <dcterms:created xsi:type="dcterms:W3CDTF">2005-07-06T12:29:33Z</dcterms:created>
  <dcterms:modified xsi:type="dcterms:W3CDTF">2022-08-01T10:00:47Z</dcterms:modified>
</cp:coreProperties>
</file>