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Зміни здоров`я населення\"/>
    </mc:Choice>
  </mc:AlternateContent>
  <xr:revisionPtr revIDLastSave="0" documentId="13_ncr:1_{8EF2BA0C-7AE9-4AE7-9F5E-F7875A6C3A8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поточ_кап" sheetId="2" state="hidden" r:id="rId1"/>
    <sheet name="заходи" sheetId="7" r:id="rId2"/>
  </sheets>
  <definedNames>
    <definedName name="_xlnm.Print_Titles" localSheetId="1">заходи!$9:$12</definedName>
    <definedName name="_xlnm.Print_Area" localSheetId="1">заходи!$A$1:$L$48</definedName>
    <definedName name="_xlnm.Print_Area" localSheetId="0">поточ_кап!$A$1:$T$77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7" l="1"/>
  <c r="I44" i="7"/>
  <c r="J44" i="7"/>
  <c r="K44" i="7"/>
  <c r="G44" i="7"/>
  <c r="F44" i="7" s="1"/>
  <c r="H36" i="7"/>
  <c r="I36" i="7"/>
  <c r="J36" i="7"/>
  <c r="K36" i="7"/>
  <c r="H30" i="7"/>
  <c r="I30" i="7"/>
  <c r="J30" i="7"/>
  <c r="K30" i="7"/>
  <c r="F23" i="7" l="1"/>
  <c r="F26" i="7" l="1"/>
  <c r="F27" i="7"/>
  <c r="F28" i="7"/>
  <c r="F29" i="7"/>
  <c r="F24" i="7" l="1"/>
  <c r="F25" i="7"/>
  <c r="G32" i="7" l="1"/>
  <c r="G36" i="7" s="1"/>
  <c r="F36" i="7" s="1"/>
  <c r="F14" i="7"/>
  <c r="F16" i="7" l="1"/>
  <c r="G15" i="7"/>
  <c r="G20" i="7"/>
  <c r="G30" i="7" l="1"/>
  <c r="F30" i="7" s="1"/>
  <c r="H45" i="7"/>
  <c r="G45" i="7"/>
  <c r="K45" i="7"/>
  <c r="J45" i="7"/>
  <c r="I45" i="7"/>
  <c r="F15" i="7"/>
  <c r="F20" i="7"/>
  <c r="F32" i="7"/>
  <c r="F34" i="7"/>
  <c r="F35" i="7"/>
  <c r="F38" i="7"/>
  <c r="F40" i="7"/>
  <c r="F41" i="7"/>
  <c r="F45" i="7" l="1"/>
  <c r="F43" i="7"/>
  <c r="F42" i="7"/>
  <c r="F39" i="7"/>
  <c r="F33" i="7"/>
  <c r="F22" i="7"/>
  <c r="F21" i="7"/>
  <c r="F19" i="7"/>
  <c r="F18" i="7"/>
  <c r="F17" i="7"/>
  <c r="J75" i="2" l="1"/>
  <c r="J74" i="2"/>
  <c r="J70" i="2"/>
  <c r="T68" i="2"/>
  <c r="R68" i="2"/>
  <c r="O68" i="2"/>
  <c r="G67" i="2"/>
  <c r="G66" i="2"/>
  <c r="G65" i="2"/>
  <c r="G64" i="2"/>
  <c r="G63" i="2"/>
  <c r="G62" i="2"/>
  <c r="G61" i="2"/>
  <c r="G58" i="2"/>
  <c r="G56" i="2"/>
  <c r="G55" i="2"/>
  <c r="G54" i="2"/>
  <c r="G53" i="2"/>
  <c r="G52" i="2"/>
  <c r="G51" i="2"/>
  <c r="G50" i="2"/>
  <c r="G49" i="2"/>
  <c r="G48" i="2"/>
  <c r="R47" i="2"/>
  <c r="O47" i="2"/>
  <c r="M47" i="2"/>
  <c r="M68" i="2" s="1"/>
  <c r="J47" i="2"/>
  <c r="J71" i="2" s="1"/>
  <c r="J72" i="2" s="1"/>
  <c r="G46" i="2"/>
  <c r="G45" i="2"/>
  <c r="G44" i="2"/>
  <c r="G42" i="2"/>
  <c r="G40" i="2"/>
  <c r="G39" i="2"/>
  <c r="G37" i="2"/>
  <c r="G35" i="2"/>
  <c r="G34" i="2"/>
  <c r="G33" i="2"/>
  <c r="G31" i="2"/>
  <c r="G30" i="2"/>
  <c r="G29" i="2"/>
  <c r="G28" i="2"/>
  <c r="G27" i="2"/>
  <c r="G26" i="2"/>
  <c r="G25" i="2"/>
  <c r="G23" i="2"/>
  <c r="G22" i="2"/>
  <c r="G18" i="2"/>
  <c r="G17" i="2"/>
  <c r="G13" i="2"/>
  <c r="G12" i="2"/>
  <c r="G10" i="2"/>
  <c r="G7" i="2"/>
  <c r="G6" i="2"/>
  <c r="J76" i="2" l="1"/>
  <c r="G47" i="2"/>
  <c r="G68" i="2" s="1"/>
  <c r="J69" i="2"/>
  <c r="J68" i="2"/>
</calcChain>
</file>

<file path=xl/sharedStrings.xml><?xml version="1.0" encoding="utf-8"?>
<sst xmlns="http://schemas.openxmlformats.org/spreadsheetml/2006/main" count="360" uniqueCount="228">
  <si>
    <t>№ з/п</t>
  </si>
  <si>
    <t>Найменування заходу</t>
  </si>
  <si>
    <t>Відповідальні за виконання</t>
  </si>
  <si>
    <t>Строки виконання</t>
  </si>
  <si>
    <t>Джерело фінансу-вання</t>
  </si>
  <si>
    <t>Орієнтовний обсяг фінансування  (грн.)</t>
  </si>
  <si>
    <t>Всього</t>
  </si>
  <si>
    <t>1.1.</t>
  </si>
  <si>
    <t>1.2.</t>
  </si>
  <si>
    <t>Міський бюджет</t>
  </si>
  <si>
    <t>2.1.</t>
  </si>
  <si>
    <t>2.2.</t>
  </si>
  <si>
    <t>2.3.</t>
  </si>
  <si>
    <t>3.2.</t>
  </si>
  <si>
    <t>Забезпечення дієтхарчуванням дітей до 2-х років з малозабезпечених сімей та постраждалих від аварії на ЧАЕС</t>
  </si>
  <si>
    <t>УСП, МОЗУ</t>
  </si>
  <si>
    <t>4.1.</t>
  </si>
  <si>
    <t>5.1.</t>
  </si>
  <si>
    <t>5.2.</t>
  </si>
  <si>
    <t>7.1.</t>
  </si>
  <si>
    <t>7.2.</t>
  </si>
  <si>
    <t>7.3.</t>
  </si>
  <si>
    <t>8.1.</t>
  </si>
  <si>
    <t>9.1.</t>
  </si>
  <si>
    <t>10.1.</t>
  </si>
  <si>
    <t xml:space="preserve">Забезпечення вільного  та анонімного доступу до консультування та безоплатного тестування на ВІЛ різних категорій населення, в тому числі у хворих на туберкульоз, на базі діючих акредитованих лабораторій діагностики СНІДу для чого забезпечити закупівлю тест-систем для діагностики ВІЛ/СНІДу </t>
  </si>
  <si>
    <t>11.1.</t>
  </si>
  <si>
    <t xml:space="preserve"> Переоснащення стерилізаційного обладнання ІБЛ на  ВТ (сухожарові шафи, автоклави)</t>
  </si>
  <si>
    <t>12.1.</t>
  </si>
  <si>
    <t>13.1.</t>
  </si>
  <si>
    <t>Дооснащення  відділення  анестезіології з палатами інтенсивної терапії та операційного блоку наркозно-дихальним, слідкуючим та реанімаційним обладнанням</t>
  </si>
  <si>
    <t>Дооснащення акушерського відділення обладнанням:</t>
  </si>
  <si>
    <t>Пульсоксиметр з капнографом та комплектом датчиків для новонароджених - 2 шт.</t>
  </si>
  <si>
    <t xml:space="preserve"> Кардіотокограф - 2 шт.</t>
  </si>
  <si>
    <t>Лампа для фототерапії - 2 шт.</t>
  </si>
  <si>
    <t>Настінний дозатор кисню зі зволоженням та підігрівом - 6 шт.</t>
  </si>
  <si>
    <t>Відкрита реанімаційна система для виходжування новонароджених</t>
  </si>
  <si>
    <t xml:space="preserve">Забезпечення структурних підрозділів ІБЛ на ВТ оргтехнікою </t>
  </si>
  <si>
    <t>Стаціонар</t>
  </si>
  <si>
    <t> Міський бюджет</t>
  </si>
  <si>
    <t xml:space="preserve">ДЗ  ІБЛ на ВТ МОЗ України </t>
  </si>
  <si>
    <t xml:space="preserve">Виконавчі органи Іллічівської міської ради ДЗ  ІБЛ на ВТ МОЗ України </t>
  </si>
  <si>
    <t>Фінансове управління ІМР Міськвиконком ДЗ ІБЛ на ВТ МОЗ України, неурядові організації</t>
  </si>
  <si>
    <t>Фінансое управління ІМР,  Міськвиконком, ДЗ ІБЛ на ВТ МОЗ України</t>
  </si>
  <si>
    <t xml:space="preserve">Фінансове управління Іллічівської міської ради                  </t>
  </si>
  <si>
    <t>Фінансове управління Іллічівської міської ради, ДЗ ІБЛ на ВТ МОЗ України</t>
  </si>
  <si>
    <t>Підготовка лікарні до осінньо-зимового періоду та переведення її на автономне теплопостачання</t>
  </si>
  <si>
    <t>Фінансове управління ІМР, Стоматологічна  поліклініка</t>
  </si>
  <si>
    <t>Фінансове управління ІМР, ДЗ ІБЛ на ВТ МОЗ України, ЦСЕС на ВТ, МОЗ</t>
  </si>
  <si>
    <t>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</t>
  </si>
  <si>
    <t>Забезпечення породіль рекомбінантним                          VІІ –а  фактором згортання крові. (Пабал, Октоплекс та інші) та засобами лікування дихальних розладів у недоношених новонароджених (куросурф та ін.)</t>
  </si>
  <si>
    <t>Дооснащення відділень терапевтичного, хірургічного профілю</t>
  </si>
  <si>
    <t>Іллічівська міська рада,                       ДЗ  ІБЛ на ВТ МОЗ України</t>
  </si>
  <si>
    <t>Дооснащення поліклініки № 1 сучасним мамографом</t>
  </si>
  <si>
    <t>Дооснащення лабораторним обладнанням та реактивами</t>
  </si>
  <si>
    <t>Проведення профілактичних оглядів та диспансерного нагляду за дітьми і підлітками, реалізації ефективних скринінгових програм, виявлення найбільш поширеної патології у дітей і підлітків (обстеження призовників на гепатити  В, С, захворювання легенів - рентген-плівка і хімреактиви)</t>
  </si>
  <si>
    <t>Забезпечити  своєчасну діагностику туберкульозу і довести відсоток хворих на туберкульоз, яким діагноз встановлено за допомогою рентгенологічного обстеження, до 50%, для  чого придбати:  Рентген-плівку  і хімреактиви.</t>
  </si>
  <si>
    <t>Фінансове управління ІМР  ДЗ ІБЛ на ВТ МОЗ України</t>
  </si>
  <si>
    <t>у т. ч. по роках, 2016-2020</t>
  </si>
  <si>
    <t>2016-2020</t>
  </si>
  <si>
    <r>
      <t>1.</t>
    </r>
    <r>
      <rPr>
        <b/>
        <sz val="13"/>
        <color indexed="8"/>
        <rFont val="Times New Roman"/>
        <family val="1"/>
        <charset val="204"/>
      </rPr>
      <t xml:space="preserve"> </t>
    </r>
    <r>
      <rPr>
        <sz val="13"/>
        <color indexed="8"/>
        <rFont val="Times New Roman"/>
        <family val="1"/>
        <charset val="204"/>
      </rPr>
      <t>Зниження показників материнської та перинатальної смертності, смертності немовлят</t>
    </r>
  </si>
  <si>
    <t>2. Поліпшення стану здоров’я дітей та підлітків, зниження рівня їх інвалідизації, смертності немовлят, дітей  та підлітків</t>
  </si>
  <si>
    <t>3.  Зниження рівня захворюваності, інвалідності, смертності та  травматизму дорослого населення</t>
  </si>
  <si>
    <t>Придбання кисню медичного</t>
  </si>
  <si>
    <t>Упровадження стоматологічних технологій (придбання апарату УЗВ)</t>
  </si>
  <si>
    <t>Проведення лікувально-оздоровчої роботи серед юнаків допризивного та призовного віку, медичного забезпечення призову та приписки.</t>
  </si>
  <si>
    <t xml:space="preserve">Забезпечення закупівлі імунобіологічних препаратів, лікувально-діагностичних сивороток та імуноглобулінів для проведення щеплень населенню за епідемічними показниками                                       </t>
  </si>
  <si>
    <t>Забезпечення проведення мікробіологічного та епідеміологічного моніторингу в операційних, хірургічних, травматологічних відділеннях, ВА з ПІТ, пологовому відділенні</t>
  </si>
  <si>
    <t>Фінансове управління ІМР Міськвиконком ДЗ ІБЛ на ВТ МОЗ України, лабораторний центр ДСЕС на ВТ</t>
  </si>
  <si>
    <t xml:space="preserve">Фінансове управління ІМР Міськвиконком ДЗ ІБЛ на ВТ МОЗ України, </t>
  </si>
  <si>
    <t>Дооснащення відділень хірургічного профілю обладнанням</t>
  </si>
  <si>
    <t xml:space="preserve">пульсоксиметр  </t>
  </si>
  <si>
    <t>Апарат наркозно-дихальний для дітей до 6-ти років "Фаза-9"</t>
  </si>
  <si>
    <t>Неврологічне відділення (капітальний ремонт)</t>
  </si>
  <si>
    <t>Капітальний ремонт травматологічного відділення</t>
  </si>
  <si>
    <t>Капітальний ремонт акушерського відділення</t>
  </si>
  <si>
    <t>Поточний ремонт приміщень поліклініки № 1</t>
  </si>
  <si>
    <t>Поточний ремонт дезінфекційного відділення</t>
  </si>
  <si>
    <t>Придбання прального обладнання для забезпечення санітарно-гігієнічних норм відділень лікарні</t>
  </si>
  <si>
    <t>РАЗОМ ПО ПРОГРАМІ</t>
  </si>
  <si>
    <t>Придбання  дітям-інвалідам дієтичного харчування  (Тетрафен) згідно з чинним законодавством</t>
  </si>
  <si>
    <t xml:space="preserve">монітор поліфункціональний для новонароджених (АД, ЧСС, ЧД,ЕКГ,SpO2t) з комплектами відповідних манжеток та датчиків,  монітор реанімаційний та анестезіологічний для контролю ряду фізіологічних параметрів    </t>
  </si>
  <si>
    <r>
      <t>Забезпечення профілактики лікування, оздоровлення жінок щодо захворювання на ТОRSH-інфекцію</t>
    </r>
    <r>
      <rPr>
        <sz val="13"/>
        <rFont val="Times New Roman"/>
        <family val="1"/>
        <charset val="204"/>
      </rPr>
      <t xml:space="preserve"> </t>
    </r>
  </si>
  <si>
    <t>Проведення щорічних цільових профілактичних оглядів жіночого населення  для раннього виявлення онкопатології з обов’язковим цитологічним обстеженням (придбання щіточок для профілактичного цитологічного обстеження  жіночого населення міста)</t>
  </si>
  <si>
    <t>5. Зниження захворюваності, смертності, інвалідності від злоякісних новоутворень</t>
  </si>
  <si>
    <t>4. Зниження захворюваності, інвалідності та смертності від  серцево-судинних та судинно-мозкових захворювань</t>
  </si>
  <si>
    <t>Проведення вірусологічних обстежень на базі  ДУ "Одеський обласний лабораторний центр Держсанепідслужби України"</t>
  </si>
  <si>
    <t>Придбання Цито-тестів для діагностики ротавірусної інфекції</t>
  </si>
  <si>
    <t>3.1.</t>
  </si>
  <si>
    <t>6. Поступове зниження рівня стоматологічної захворюваності</t>
  </si>
  <si>
    <t>6.1.</t>
  </si>
  <si>
    <t>6.3.</t>
  </si>
  <si>
    <t>6.5.</t>
  </si>
  <si>
    <t>6.6.</t>
  </si>
  <si>
    <t>6.7.</t>
  </si>
  <si>
    <t>7. Імунопрофілактика та захист населення від інфекційних хвороб</t>
  </si>
  <si>
    <t>8. Забезпечення профілактики ВІЛ-інфекції, лікування, догляд та підтримка ВІЛ-інфікованих і хворих на СНІД</t>
  </si>
  <si>
    <t>9. Профілактика внутрішньолікарняного інфікування пацієнтів і медперсоналу</t>
  </si>
  <si>
    <t>9.2.</t>
  </si>
  <si>
    <t>10.  Заходи протидії захворюванню на туберкульоз</t>
  </si>
  <si>
    <t>11.2.</t>
  </si>
  <si>
    <t>11.3.</t>
  </si>
  <si>
    <t>11.4.</t>
  </si>
  <si>
    <t>11.4.1.</t>
  </si>
  <si>
    <t>11.4.2.</t>
  </si>
  <si>
    <t>11.4.3.</t>
  </si>
  <si>
    <t>11.4.4.</t>
  </si>
  <si>
    <t>11.4.5.</t>
  </si>
  <si>
    <t>11.4.6.</t>
  </si>
  <si>
    <t>11.4.7.</t>
  </si>
  <si>
    <t>11.4.8.</t>
  </si>
  <si>
    <t>11.4.9.</t>
  </si>
  <si>
    <t>12.  Створення сучасної системи інформаційного забезпечення в сфері охорони здоров’я</t>
  </si>
  <si>
    <t>13. Заходи, необхідні для створення у лікарні умов роботи, які відповідають санітарно-гігієнічним нормативам</t>
  </si>
  <si>
    <t>13.2.</t>
  </si>
  <si>
    <t>13.3.</t>
  </si>
  <si>
    <t>13.4.</t>
  </si>
  <si>
    <t>13.5.</t>
  </si>
  <si>
    <t>13.6.</t>
  </si>
  <si>
    <t>13.7.</t>
  </si>
  <si>
    <t xml:space="preserve">Придбання лікарських засобів для громадян, які лікуються на стаціонарному відділені лікарні та зареєстровані на території Іллічівської міської ради і є членами благодійної організації "Лікарняна каса м. Іллічівська" </t>
  </si>
  <si>
    <t>11.  Дооснащення лікувально-діагностичним обладнанням структурних підрозділів Іллічівська басейнова лікарня на водному транспорті</t>
  </si>
  <si>
    <t>Кошти спонсорів</t>
  </si>
  <si>
    <t>Забезпечення проведення щорічної дворазової планової санації порожнини рота, профілактику та лікування зубо-щелепних аномалій дітей та підлітків.</t>
  </si>
  <si>
    <t>Забезпечення   планової  терапевтичної  і хірургічної   санації УВВ ІВВ, УБД, УВ, тимчасово переміщених осіб у регіоні та учасників АТО.</t>
  </si>
  <si>
    <t>Впровадження регіональної програми профілактики та лікування стоматологічних захворювань у дітей-інвалідів та сиріт м. Іллічівська</t>
  </si>
  <si>
    <t>6.4</t>
  </si>
  <si>
    <t>Створення єдиної системи інформаційного забезпечення з використанням оргтехніки та мережі інтернет (три ком`ютери у комплекті)</t>
  </si>
  <si>
    <t>6.2</t>
  </si>
  <si>
    <t>Зміцнення матеріально-технічної бази лікувально-профілактичних закладів стоматологічного профілю (автоклави,камери "Панмед", устаткування стоматологічні, крісла стоматологічні, компресори безмасляні)</t>
  </si>
  <si>
    <r>
      <rPr>
        <b/>
        <sz val="13"/>
        <color indexed="8"/>
        <rFont val="Calibri"/>
        <family val="2"/>
        <charset val="204"/>
      </rPr>
      <t>поточні</t>
    </r>
    <r>
      <rPr>
        <sz val="13"/>
        <color indexed="8"/>
        <rFont val="Calibri"/>
        <family val="2"/>
        <charset val="204"/>
      </rPr>
      <t xml:space="preserve"> трансферти органам держуправління (2620)</t>
    </r>
  </si>
  <si>
    <r>
      <rPr>
        <b/>
        <sz val="13"/>
        <color indexed="8"/>
        <rFont val="Calibri"/>
        <family val="2"/>
        <charset val="204"/>
      </rPr>
      <t xml:space="preserve">капітальні </t>
    </r>
    <r>
      <rPr>
        <sz val="13"/>
        <color indexed="8"/>
        <rFont val="Calibri"/>
        <family val="2"/>
        <charset val="204"/>
      </rPr>
      <t>трансферти органам держуправління (3220)</t>
    </r>
  </si>
  <si>
    <t>ДЗ ІБЛ на ВТ</t>
  </si>
  <si>
    <t>ДЗ Стоматполікліника</t>
  </si>
  <si>
    <t>у т.ч. : разом проверка</t>
  </si>
  <si>
    <t>1.3.</t>
  </si>
  <si>
    <t>1.4.</t>
  </si>
  <si>
    <t>РАЗОМ ПО ЗАХОДАМ</t>
  </si>
  <si>
    <t xml:space="preserve">Забезпечення надання медичної допомоги дітям (учням)  у закладах освіти </t>
  </si>
  <si>
    <t>1.5.</t>
  </si>
  <si>
    <t>1.6.</t>
  </si>
  <si>
    <t> Очікувані результати</t>
  </si>
  <si>
    <t>Забезпечення відшкодування фактичних витрат на виплату та доставку пенсій, призначених на пільгових умовах</t>
  </si>
  <si>
    <t>Проведення своєчасних розрахунків по відшкодуванню пільгових пенсій</t>
  </si>
  <si>
    <t xml:space="preserve">Проведення своєчасних розрахунків по відшкодуванню пільгового відпуску лікарських  та технічних засобів </t>
  </si>
  <si>
    <t>Джерело фінансування</t>
  </si>
  <si>
    <t> Всього</t>
  </si>
  <si>
    <t>Бюджет Чорноморської міської територіальної громади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</si>
  <si>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</si>
  <si>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 xml:space="preserve">Забезпечення надання медичної допомоги дітям (учням) в закладах освіти </t>
  </si>
  <si>
    <t>Соціальне забезпечення (виплата пільгових пенсій  рентгенолаборантам)</t>
  </si>
  <si>
    <t xml:space="preserve">Приведення до належного протипожежного стану будівлі лікарні 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</si>
  <si>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</si>
  <si>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1.8.</t>
  </si>
  <si>
    <t xml:space="preserve">Надання безоплатного або пільгового зубопротезування окремим категоріям громадян </t>
  </si>
  <si>
    <t>Підготовка підприємства до опалювального періоду</t>
  </si>
  <si>
    <t>Надання стоматологічної  допомоги населенню</t>
  </si>
  <si>
    <t>Забезпечення лікарні  продуктами харчування, продуктами дитячого харчування, спеціальним продуктом харчування для пільгових груп населення</t>
  </si>
  <si>
    <t>2.4.</t>
  </si>
  <si>
    <t>Проведення своєчасних розрахунків з комунальних платежів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</si>
  <si>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 ч. для надання медичної допомоги при стаціонарному лікуванні військовослужбовців та цивільних осіб, постраждалих внаслідок воєнних дій</t>
  </si>
  <si>
    <t>Начальник фінансового управління                                                                                                                                                            Ольга ЯКОВЕНКО</t>
  </si>
  <si>
    <t>Забезпечення продуктами харчування, продуктами дитячого харчування, спеціальним продуктом харчування для пільгових груп населення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</si>
  <si>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</si>
  <si>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Надання стоматологічної  допомоги дорослому та дитячому населенню Чорноморської міської територіальної громади:
- надання ургентної стоматологічної допомоги пільговим категоріям населення та дітям цілодобово;
- надання терапевтичної та хірургічної стоматологічної допомоги пільговим категоріям населення;
- планова стоматологічна допомога, профілактичні огляди дітям  до 18 років;
- рентгенологічне дослідження пільговим категоріям населення.
Пільгові категорії, визначені в пункті 2.1.</t>
  </si>
  <si>
    <t>Забезпечення Чорноморського міського центру первинної медико-санітарної допомоги медикаментами, медичним обладнанням та приладдям</t>
  </si>
  <si>
    <t>Забезпечення безперебійної роботи підприємства, надання своєчасної та якісної медичної допомоги населенню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</si>
  <si>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ВІЛ–інфікованими матерями, спеціальним  продуктом харчування для хворих на фенілкетонурію та муковісцидоз</t>
  </si>
  <si>
    <t>Забезпечення належних умов надання медичних послуг населенню</t>
  </si>
  <si>
    <t>Придбання медикаментів, медичного обладнання та приладдя, медичних карт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</si>
  <si>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"Чорноморська лікарня" Чорноморської міської ради Одеського району Одеської області</t>
  </si>
  <si>
    <t>1.1</t>
  </si>
  <si>
    <t>Забезпечення належного технічного стану</t>
  </si>
  <si>
    <t xml:space="preserve">   
Виконавчий комітет Чорноморської міської ради Одеського району Одеської області;
Комунальне некомерційне підприємство "Стоматологічна поліклініка міста Чорноморська" Чорноморської міської ради Одеського району Одеської області</t>
  </si>
  <si>
    <t>Надання первинної медичної допомоги  населенню Чорноморської міської територіальної громади, в тому числі оплата послуг (крім комунальних)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</si>
  <si>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</si>
  <si>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>Придбання продуктів харчування для хворих, які перебувають на стаціонарному лікуванні у відділеннях лікарні</t>
  </si>
  <si>
    <t>3.3.</t>
  </si>
  <si>
    <t>3.4.</t>
  </si>
  <si>
    <t>3.5.</t>
  </si>
  <si>
    <t>3.6.</t>
  </si>
  <si>
    <t>2026-2030</t>
  </si>
  <si>
    <t>Перелік заходів програми</t>
  </si>
  <si>
    <t>Строк виконання заходу</t>
  </si>
  <si>
    <t>Виконавці</t>
  </si>
  <si>
    <t>Обсяги фінансування (вартість), тис. грн, у тому числі:</t>
  </si>
  <si>
    <t>І етап</t>
  </si>
  <si>
    <t>ІІ етап</t>
  </si>
  <si>
    <t>ІІІ етап</t>
  </si>
  <si>
    <t>Всього по 1 розділу</t>
  </si>
  <si>
    <t>Всього по 2 розділу</t>
  </si>
  <si>
    <t>Всього по 3 розділу</t>
  </si>
  <si>
    <t xml:space="preserve">1. Підтримка та розвиток надання багатопрофільної стаціонарної медичної допомоги та вторинної медичної допомоги населенню </t>
  </si>
  <si>
    <t xml:space="preserve">2. Підтримка та розвиток надання стоматологічної допомоги населенню </t>
  </si>
  <si>
    <t xml:space="preserve">Підготовка до опалювального періоду будівель та споруд, мереж опалення та водопостачання  </t>
  </si>
  <si>
    <t>Заходи з протипожежної безпеки, в тому числі технічне обслуговування системи пожежної сигналізації</t>
  </si>
  <si>
    <t>1.7.</t>
  </si>
  <si>
    <t xml:space="preserve">Бюджет Чорноморської міської територіальної громади, 
</t>
  </si>
  <si>
    <t>Інші субвенції з місцевого бюджету</t>
  </si>
  <si>
    <t xml:space="preserve">3. Підтримка та розвиток надання первинної медико-санітарної допомоги населенню </t>
  </si>
  <si>
    <t>Перелік заходів і завдань
 Міської цільової програми "Здоров'я населення Чорноморської міської територіальної громади" на 2026-2030 роки</t>
  </si>
  <si>
    <t xml:space="preserve">Забезпечення лікарні медикаментами, виробами медичного призначення, медичним обладнанням </t>
  </si>
  <si>
    <t>1.9.</t>
  </si>
  <si>
    <t>1.10.</t>
  </si>
  <si>
    <t>Закупівля антирабічної вакцини</t>
  </si>
  <si>
    <t>Проведення профілактики сказу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</si>
  <si>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КНП "Чорноморська лікарня" (Захисників України, 1)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</si>
  <si>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</si>
  <si>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Забезпечення енергоефективності використання будівель, економія споживання енергоресурсів</t>
  </si>
  <si>
    <t xml:space="preserve">Недопущення аварійної ситуації </t>
  </si>
  <si>
    <t>Приведення до належного технічного стану приміщень</t>
  </si>
  <si>
    <t>1.11.</t>
  </si>
  <si>
    <t>1.12.</t>
  </si>
  <si>
    <t>1.13.</t>
  </si>
  <si>
    <t>1.14.</t>
  </si>
  <si>
    <t>Капітальний ремонт (заміна) ліфту пасажирського для лікувально-профілактичних установ, реєстраційний № 6342, у будівлі стаціонару літ."А", встановленого біля відділення АзПІТ 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</si>
  <si>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</si>
  <si>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Дотримання санітарно-епідеміологічних норм та безпечна утилізація відходів</t>
  </si>
  <si>
    <t xml:space="preserve">до рішення Чорноморської міської ради </t>
  </si>
  <si>
    <t>Проведення своєчасних розрахунків за комунальні платежі</t>
  </si>
  <si>
    <t>Придбання предметів, матеріалів, обладнання та інвентарю для виконання норм санепідрежиму та утилізації відходів</t>
  </si>
  <si>
    <t>Модернізація та створення належної матеріально-технічної бази для забезпечення безперебійної роботи 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</t>
  </si>
  <si>
    <t>1.15.</t>
  </si>
  <si>
    <t>Поточний ремонт приміщення ванної кімнати (переобладнання під санвузол для осіб з інвалідністю та інших маломобільних груп населення) хірургічного відділення будівлі головного корпусу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літ."А"</t>
  </si>
  <si>
    <t>Поточний ремонт приміщення ванної кімнати (переобладнання під санвузол для осіб з інвалідністю та інших маломобільних груп населення) терапевтичного відділення будівлі головного корпусу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літ."А"</t>
  </si>
  <si>
    <t>"Додаток 2 до Програми"</t>
  </si>
  <si>
    <t xml:space="preserve">Додаток </t>
  </si>
  <si>
    <t>від ____.03.2026 №_______-VIII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</si>
</sst>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_-* #,##0.00\ _₽_-;\-* #,##0.00\ _₽_-;_-* &quot;-&quot;??\ _₽_-;_-@_-"/>
    <numFmt numFmtId="166" formatCode="#,##0.0"/>
    <numFmt numFmtId="167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9" fillId="0" borderId="0" applyFont="0" applyFill="0" applyBorder="0" applyAlignment="0" applyProtection="0"/>
    <xf numFmtId="0" fontId="20" fillId="0" borderId="0"/>
    <xf numFmtId="0" fontId="21" fillId="0" borderId="0"/>
  </cellStyleXfs>
  <cellXfs count="256">
    <xf numFmtId="0" fontId="0" fillId="0" borderId="0" xfId="0"/>
    <xf numFmtId="0" fontId="8" fillId="0" borderId="0" xfId="0" applyFont="1"/>
    <xf numFmtId="166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166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3" borderId="0" xfId="0" applyFont="1" applyFill="1"/>
    <xf numFmtId="0" fontId="9" fillId="2" borderId="1" xfId="0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center" wrapText="1"/>
    </xf>
    <xf numFmtId="0" fontId="8" fillId="3" borderId="0" xfId="0" applyFont="1" applyFill="1" applyAlignment="1">
      <alignment vertical="top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 wrapText="1"/>
    </xf>
    <xf numFmtId="0" fontId="8" fillId="5" borderId="0" xfId="0" applyFont="1" applyFill="1"/>
    <xf numFmtId="0" fontId="8" fillId="6" borderId="0" xfId="0" applyFont="1" applyFill="1"/>
    <xf numFmtId="0" fontId="10" fillId="2" borderId="1" xfId="0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" fontId="8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166" fontId="11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4" fontId="15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6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1" xfId="0" applyFont="1" applyFill="1" applyBorder="1"/>
    <xf numFmtId="0" fontId="8" fillId="8" borderId="0" xfId="0" applyFont="1" applyFill="1" applyAlignment="1">
      <alignment horizontal="center" vertical="center"/>
    </xf>
    <xf numFmtId="0" fontId="8" fillId="8" borderId="1" xfId="0" applyFont="1" applyFill="1" applyBorder="1"/>
    <xf numFmtId="0" fontId="8" fillId="8" borderId="0" xfId="0" applyFont="1" applyFill="1"/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8" fillId="2" borderId="0" xfId="0" applyFont="1" applyFill="1" applyAlignment="1">
      <alignment horizontal="center" vertical="center"/>
    </xf>
    <xf numFmtId="1" fontId="22" fillId="2" borderId="0" xfId="0" applyNumberFormat="1" applyFont="1" applyFill="1"/>
    <xf numFmtId="0" fontId="22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vertical="center" wrapText="1"/>
    </xf>
    <xf numFmtId="167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0" fontId="23" fillId="2" borderId="0" xfId="0" applyFont="1" applyFill="1"/>
    <xf numFmtId="165" fontId="23" fillId="2" borderId="0" xfId="2" applyFont="1" applyFill="1"/>
    <xf numFmtId="1" fontId="23" fillId="2" borderId="0" xfId="0" applyNumberFormat="1" applyFont="1" applyFill="1"/>
    <xf numFmtId="4" fontId="23" fillId="2" borderId="0" xfId="0" applyNumberFormat="1" applyFont="1" applyFill="1"/>
    <xf numFmtId="164" fontId="23" fillId="2" borderId="0" xfId="0" applyNumberFormat="1" applyFont="1" applyFill="1"/>
    <xf numFmtId="0" fontId="23" fillId="2" borderId="0" xfId="0" applyFont="1" applyFill="1" applyAlignment="1">
      <alignment horizontal="center"/>
    </xf>
    <xf numFmtId="49" fontId="22" fillId="2" borderId="5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5" fontId="22" fillId="2" borderId="0" xfId="2" applyFont="1" applyFill="1"/>
    <xf numFmtId="165" fontId="24" fillId="2" borderId="0" xfId="2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" fontId="23" fillId="2" borderId="0" xfId="0" applyNumberFormat="1" applyFont="1" applyFill="1"/>
    <xf numFmtId="0" fontId="25" fillId="2" borderId="1" xfId="0" applyFont="1" applyFill="1" applyBorder="1"/>
    <xf numFmtId="165" fontId="25" fillId="2" borderId="0" xfId="2" applyFont="1" applyFill="1"/>
    <xf numFmtId="0" fontId="25" fillId="2" borderId="0" xfId="0" applyFont="1" applyFill="1"/>
    <xf numFmtId="0" fontId="22" fillId="2" borderId="0" xfId="0" applyFont="1" applyFill="1" applyAlignment="1">
      <alignment vertical="center"/>
    </xf>
    <xf numFmtId="1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165" fontId="24" fillId="2" borderId="0" xfId="2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165" fontId="23" fillId="2" borderId="0" xfId="2" applyFont="1" applyFill="1" applyBorder="1"/>
    <xf numFmtId="165" fontId="22" fillId="2" borderId="0" xfId="2" applyFont="1" applyFill="1" applyBorder="1" applyAlignment="1">
      <alignment horizontal="center" vertical="center" wrapText="1"/>
    </xf>
    <xf numFmtId="0" fontId="26" fillId="2" borderId="0" xfId="0" applyFont="1" applyFill="1"/>
    <xf numFmtId="0" fontId="22" fillId="2" borderId="5" xfId="0" quotePrefix="1" applyFont="1" applyFill="1" applyBorder="1" applyAlignment="1">
      <alignment horizontal="left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167" fontId="22" fillId="2" borderId="5" xfId="0" applyNumberFormat="1" applyFont="1" applyFill="1" applyBorder="1" applyAlignment="1">
      <alignment horizontal="center" vertical="center" wrapText="1"/>
    </xf>
    <xf numFmtId="167" fontId="24" fillId="2" borderId="1" xfId="0" applyNumberFormat="1" applyFont="1" applyFill="1" applyBorder="1" applyAlignment="1">
      <alignment horizontal="center" vertical="center" wrapText="1"/>
    </xf>
    <xf numFmtId="0" fontId="22" fillId="2" borderId="1" xfId="0" quotePrefix="1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9" fontId="8" fillId="5" borderId="0" xfId="0" applyNumberFormat="1" applyFont="1" applyFill="1" applyAlignment="1">
      <alignment horizontal="center" vertical="center" wrapText="1"/>
    </xf>
    <xf numFmtId="49" fontId="8" fillId="8" borderId="0" xfId="0" applyNumberFormat="1" applyFont="1" applyFill="1" applyAlignment="1">
      <alignment horizontal="center" vertical="center" wrapText="1"/>
    </xf>
    <xf numFmtId="4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6" fontId="8" fillId="8" borderId="1" xfId="0" applyNumberFormat="1" applyFont="1" applyFill="1" applyBorder="1" applyAlignment="1">
      <alignment horizont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6" fontId="9" fillId="5" borderId="7" xfId="0" applyNumberFormat="1" applyFont="1" applyFill="1" applyBorder="1" applyAlignment="1">
      <alignment horizontal="center" vertical="center" wrapText="1"/>
    </xf>
    <xf numFmtId="166" fontId="9" fillId="5" borderId="8" xfId="0" applyNumberFormat="1" applyFont="1" applyFill="1" applyBorder="1" applyAlignment="1">
      <alignment horizontal="center" vertical="center" wrapText="1"/>
    </xf>
    <xf numFmtId="166" fontId="9" fillId="5" borderId="9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9" xfId="0" applyFill="1" applyBorder="1"/>
    <xf numFmtId="0" fontId="0" fillId="0" borderId="8" xfId="0" applyBorder="1"/>
    <xf numFmtId="4" fontId="9" fillId="2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wrapText="1"/>
    </xf>
    <xf numFmtId="0" fontId="16" fillId="10" borderId="2" xfId="0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center" wrapText="1"/>
    </xf>
    <xf numFmtId="0" fontId="16" fillId="10" borderId="11" xfId="0" applyFont="1" applyFill="1" applyBorder="1" applyAlignment="1">
      <alignment horizontal="center" wrapText="1"/>
    </xf>
    <xf numFmtId="0" fontId="16" fillId="10" borderId="10" xfId="0" applyFont="1" applyFill="1" applyBorder="1" applyAlignment="1">
      <alignment horizontal="center" wrapText="1"/>
    </xf>
    <xf numFmtId="0" fontId="16" fillId="10" borderId="12" xfId="0" applyFont="1" applyFill="1" applyBorder="1" applyAlignment="1">
      <alignment horizontal="center" wrapText="1"/>
    </xf>
    <xf numFmtId="0" fontId="16" fillId="10" borderId="8" xfId="0" applyFont="1" applyFill="1" applyBorder="1" applyAlignment="1">
      <alignment horizontal="center" wrapText="1"/>
    </xf>
    <xf numFmtId="0" fontId="16" fillId="10" borderId="9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0" fontId="16" fillId="7" borderId="8" xfId="0" applyFont="1" applyFill="1" applyBorder="1" applyAlignment="1">
      <alignment horizontal="center" wrapText="1"/>
    </xf>
    <xf numFmtId="0" fontId="16" fillId="7" borderId="9" xfId="0" applyFont="1" applyFill="1" applyBorder="1" applyAlignment="1">
      <alignment horizont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166" fontId="9" fillId="5" borderId="2" xfId="0" applyNumberFormat="1" applyFont="1" applyFill="1" applyBorder="1" applyAlignment="1">
      <alignment horizontal="center" vertical="center" wrapText="1"/>
    </xf>
    <xf numFmtId="166" fontId="9" fillId="5" borderId="3" xfId="0" applyNumberFormat="1" applyFont="1" applyFill="1" applyBorder="1" applyAlignment="1">
      <alignment horizontal="center" vertical="center" wrapText="1"/>
    </xf>
    <xf numFmtId="166" fontId="9" fillId="5" borderId="4" xfId="0" applyNumberFormat="1" applyFont="1" applyFill="1" applyBorder="1" applyAlignment="1">
      <alignment horizontal="center" vertical="center" wrapText="1"/>
    </xf>
    <xf numFmtId="166" fontId="9" fillId="5" borderId="11" xfId="0" applyNumberFormat="1" applyFont="1" applyFill="1" applyBorder="1" applyAlignment="1">
      <alignment horizontal="center" vertical="center" wrapText="1"/>
    </xf>
    <xf numFmtId="166" fontId="9" fillId="5" borderId="10" xfId="0" applyNumberFormat="1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166" fontId="10" fillId="5" borderId="3" xfId="0" applyNumberFormat="1" applyFont="1" applyFill="1" applyBorder="1" applyAlignment="1">
      <alignment horizontal="center" vertical="center" wrapText="1"/>
    </xf>
    <xf numFmtId="166" fontId="10" fillId="5" borderId="4" xfId="0" applyNumberFormat="1" applyFont="1" applyFill="1" applyBorder="1" applyAlignment="1">
      <alignment horizontal="center" vertical="center" wrapText="1"/>
    </xf>
    <xf numFmtId="166" fontId="10" fillId="5" borderId="11" xfId="0" applyNumberFormat="1" applyFont="1" applyFill="1" applyBorder="1" applyAlignment="1">
      <alignment horizontal="center" vertical="center" wrapText="1"/>
    </xf>
    <xf numFmtId="166" fontId="10" fillId="5" borderId="10" xfId="0" applyNumberFormat="1" applyFont="1" applyFill="1" applyBorder="1" applyAlignment="1">
      <alignment horizontal="center" vertical="center" wrapText="1"/>
    </xf>
    <xf numFmtId="166" fontId="10" fillId="5" borderId="12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9" fillId="8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10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4" fontId="23" fillId="2" borderId="0" xfId="0" applyNumberFormat="1" applyFont="1" applyFill="1" applyAlignment="1">
      <alignment horizontal="center"/>
    </xf>
    <xf numFmtId="49" fontId="24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17" xfId="1" xr:uid="{00000000-0005-0000-0000-000001000000}"/>
    <cellStyle name="Обычный 9" xfId="3" xr:uid="{00000000-0005-0000-0000-000002000000}"/>
    <cellStyle name="Обычный_дод 3" xfId="4" xr:uid="{00000000-0005-0000-0000-000003000000}"/>
    <cellStyle name="Фінансови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view="pageBreakPreview" topLeftCell="A2" zoomScale="75" zoomScaleNormal="75" zoomScaleSheetLayoutView="75" workbookViewId="0">
      <pane ySplit="3" topLeftCell="A5" activePane="bottomLeft" state="frozen"/>
      <selection activeCell="A2" sqref="A2"/>
      <selection pane="bottomLeft" activeCell="J6" sqref="J6:L6"/>
    </sheetView>
  </sheetViews>
  <sheetFormatPr defaultColWidth="9.109375" defaultRowHeight="17.399999999999999" x14ac:dyDescent="0.35"/>
  <cols>
    <col min="1" max="1" width="9.88671875" style="15" customWidth="1"/>
    <col min="2" max="2" width="48.88671875" style="16" customWidth="1"/>
    <col min="3" max="3" width="20.6640625" style="17" customWidth="1"/>
    <col min="4" max="4" width="14.5546875" style="15" customWidth="1"/>
    <col min="5" max="5" width="7.88671875" style="15" customWidth="1"/>
    <col min="6" max="6" width="7.5546875" style="15" customWidth="1"/>
    <col min="7" max="7" width="5" style="1" customWidth="1"/>
    <col min="8" max="8" width="9.88671875" style="1" customWidth="1"/>
    <col min="9" max="9" width="5.5546875" style="1" hidden="1" customWidth="1"/>
    <col min="10" max="10" width="7.109375" style="1" customWidth="1"/>
    <col min="11" max="11" width="4.88671875" style="1" customWidth="1"/>
    <col min="12" max="12" width="4.6640625" style="1" customWidth="1"/>
    <col min="13" max="13" width="7.33203125" style="1" customWidth="1"/>
    <col min="14" max="14" width="9.6640625" style="1" customWidth="1"/>
    <col min="15" max="15" width="7.33203125" style="1" customWidth="1"/>
    <col min="16" max="16" width="6.33203125" style="1" customWidth="1"/>
    <col min="17" max="17" width="3.109375" style="1" customWidth="1"/>
    <col min="18" max="18" width="9.109375" style="1"/>
    <col min="19" max="19" width="5.109375" style="1" customWidth="1"/>
    <col min="20" max="20" width="15.88671875" style="1" customWidth="1"/>
    <col min="21" max="16384" width="9.109375" style="1"/>
  </cols>
  <sheetData>
    <row r="1" spans="1:20" x14ac:dyDescent="0.35">
      <c r="A1" s="43"/>
      <c r="B1" s="44"/>
      <c r="C1" s="45"/>
      <c r="D1" s="46"/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9.5" customHeight="1" x14ac:dyDescent="0.35">
      <c r="A2" s="147" t="s">
        <v>0</v>
      </c>
      <c r="B2" s="147" t="s">
        <v>1</v>
      </c>
      <c r="C2" s="147" t="s">
        <v>2</v>
      </c>
      <c r="D2" s="147" t="s">
        <v>3</v>
      </c>
      <c r="E2" s="147" t="s">
        <v>4</v>
      </c>
      <c r="F2" s="147"/>
      <c r="G2" s="148" t="s">
        <v>5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31"/>
    </row>
    <row r="3" spans="1:20" ht="17.25" customHeight="1" x14ac:dyDescent="0.35">
      <c r="A3" s="147"/>
      <c r="B3" s="147"/>
      <c r="C3" s="147"/>
      <c r="D3" s="147"/>
      <c r="E3" s="147"/>
      <c r="F3" s="147"/>
      <c r="G3" s="149" t="s">
        <v>6</v>
      </c>
      <c r="H3" s="150"/>
      <c r="I3" s="151"/>
      <c r="J3" s="148" t="s">
        <v>58</v>
      </c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27" customHeight="1" x14ac:dyDescent="0.35">
      <c r="A4" s="147"/>
      <c r="B4" s="147"/>
      <c r="C4" s="147"/>
      <c r="D4" s="147"/>
      <c r="E4" s="147"/>
      <c r="F4" s="147"/>
      <c r="G4" s="152"/>
      <c r="H4" s="153"/>
      <c r="I4" s="154"/>
      <c r="J4" s="148">
        <v>2016</v>
      </c>
      <c r="K4" s="155"/>
      <c r="L4" s="156"/>
      <c r="M4" s="148">
        <v>2017</v>
      </c>
      <c r="N4" s="156"/>
      <c r="O4" s="157">
        <v>2018</v>
      </c>
      <c r="P4" s="158"/>
      <c r="Q4" s="159"/>
      <c r="R4" s="157">
        <v>2019</v>
      </c>
      <c r="S4" s="159"/>
      <c r="T4" s="61">
        <v>2020</v>
      </c>
    </row>
    <row r="5" spans="1:20" ht="17.25" customHeight="1" x14ac:dyDescent="0.35">
      <c r="A5" s="144" t="s">
        <v>60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</row>
    <row r="6" spans="1:20" s="7" customFormat="1" ht="78" customHeight="1" x14ac:dyDescent="0.35">
      <c r="A6" s="53" t="s">
        <v>7</v>
      </c>
      <c r="B6" s="30" t="s">
        <v>82</v>
      </c>
      <c r="C6" s="172" t="s">
        <v>52</v>
      </c>
      <c r="D6" s="173" t="s">
        <v>59</v>
      </c>
      <c r="E6" s="173" t="s">
        <v>9</v>
      </c>
      <c r="F6" s="173"/>
      <c r="G6" s="130">
        <f>J6+M6+O6+R6+T6</f>
        <v>250000</v>
      </c>
      <c r="H6" s="131"/>
      <c r="I6" s="66"/>
      <c r="J6" s="138">
        <v>50000</v>
      </c>
      <c r="K6" s="139"/>
      <c r="L6" s="140"/>
      <c r="M6" s="130">
        <v>50000</v>
      </c>
      <c r="N6" s="131"/>
      <c r="O6" s="130">
        <v>50000</v>
      </c>
      <c r="P6" s="141"/>
      <c r="Q6" s="131"/>
      <c r="R6" s="130">
        <v>50000</v>
      </c>
      <c r="S6" s="131"/>
      <c r="T6" s="58">
        <v>50000</v>
      </c>
    </row>
    <row r="7" spans="1:20" ht="88.5" customHeight="1" x14ac:dyDescent="0.35">
      <c r="A7" s="53" t="s">
        <v>8</v>
      </c>
      <c r="B7" s="25" t="s">
        <v>50</v>
      </c>
      <c r="C7" s="172"/>
      <c r="D7" s="173"/>
      <c r="E7" s="173"/>
      <c r="F7" s="173"/>
      <c r="G7" s="130">
        <f>J7+M7+O7+R7+T7</f>
        <v>70000</v>
      </c>
      <c r="H7" s="131"/>
      <c r="I7" s="26"/>
      <c r="J7" s="132">
        <v>35000</v>
      </c>
      <c r="K7" s="133"/>
      <c r="L7" s="134"/>
      <c r="M7" s="135"/>
      <c r="N7" s="136"/>
      <c r="O7" s="135">
        <v>35000</v>
      </c>
      <c r="P7" s="137"/>
      <c r="Q7" s="136"/>
      <c r="R7" s="135"/>
      <c r="S7" s="136"/>
      <c r="T7" s="31"/>
    </row>
    <row r="8" spans="1:20" ht="15.75" customHeight="1" x14ac:dyDescent="0.35">
      <c r="A8" s="186" t="s">
        <v>61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</row>
    <row r="9" spans="1:20" x14ac:dyDescent="0.3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</row>
    <row r="10" spans="1:20" ht="36.75" customHeight="1" x14ac:dyDescent="0.35">
      <c r="A10" s="172" t="s">
        <v>10</v>
      </c>
      <c r="B10" s="187" t="s">
        <v>55</v>
      </c>
      <c r="C10" s="188" t="s">
        <v>52</v>
      </c>
      <c r="D10" s="173" t="s">
        <v>59</v>
      </c>
      <c r="E10" s="173" t="s">
        <v>9</v>
      </c>
      <c r="F10" s="173"/>
      <c r="G10" s="174">
        <f>J10+M10+O10+R10+T10</f>
        <v>100000</v>
      </c>
      <c r="H10" s="191"/>
      <c r="I10" s="175"/>
      <c r="J10" s="193">
        <v>20000</v>
      </c>
      <c r="K10" s="194"/>
      <c r="L10" s="195"/>
      <c r="M10" s="174">
        <v>20000</v>
      </c>
      <c r="N10" s="175"/>
      <c r="O10" s="174">
        <v>20000</v>
      </c>
      <c r="P10" s="191"/>
      <c r="Q10" s="175"/>
      <c r="R10" s="174">
        <v>20000</v>
      </c>
      <c r="S10" s="175"/>
      <c r="T10" s="178">
        <v>20000</v>
      </c>
    </row>
    <row r="11" spans="1:20" ht="108.75" customHeight="1" x14ac:dyDescent="0.35">
      <c r="A11" s="172"/>
      <c r="B11" s="187"/>
      <c r="C11" s="189"/>
      <c r="D11" s="173"/>
      <c r="E11" s="173"/>
      <c r="F11" s="173"/>
      <c r="G11" s="176"/>
      <c r="H11" s="192"/>
      <c r="I11" s="177"/>
      <c r="J11" s="196"/>
      <c r="K11" s="197"/>
      <c r="L11" s="198"/>
      <c r="M11" s="176"/>
      <c r="N11" s="177"/>
      <c r="O11" s="176"/>
      <c r="P11" s="192"/>
      <c r="Q11" s="177"/>
      <c r="R11" s="176"/>
      <c r="S11" s="177"/>
      <c r="T11" s="179"/>
    </row>
    <row r="12" spans="1:20" ht="55.5" customHeight="1" x14ac:dyDescent="0.35">
      <c r="A12" s="56" t="s">
        <v>11</v>
      </c>
      <c r="B12" s="33" t="s">
        <v>80</v>
      </c>
      <c r="C12" s="189"/>
      <c r="D12" s="173"/>
      <c r="E12" s="173"/>
      <c r="F12" s="173"/>
      <c r="G12" s="180">
        <f>J12+M12+O12+R12+T12</f>
        <v>500000</v>
      </c>
      <c r="H12" s="181"/>
      <c r="I12" s="182"/>
      <c r="J12" s="132">
        <v>100000</v>
      </c>
      <c r="K12" s="133"/>
      <c r="L12" s="134"/>
      <c r="M12" s="183">
        <v>100000</v>
      </c>
      <c r="N12" s="184"/>
      <c r="O12" s="183">
        <v>100000</v>
      </c>
      <c r="P12" s="185"/>
      <c r="Q12" s="184"/>
      <c r="R12" s="183">
        <v>100000</v>
      </c>
      <c r="S12" s="184"/>
      <c r="T12" s="64">
        <v>100000</v>
      </c>
    </row>
    <row r="13" spans="1:20" ht="69" customHeight="1" x14ac:dyDescent="0.35">
      <c r="A13" s="145" t="s">
        <v>12</v>
      </c>
      <c r="B13" s="146" t="s">
        <v>14</v>
      </c>
      <c r="C13" s="190"/>
      <c r="D13" s="173"/>
      <c r="E13" s="173"/>
      <c r="F13" s="173"/>
      <c r="G13" s="160">
        <f>J13+M13+O13+R13+T13</f>
        <v>1500000</v>
      </c>
      <c r="H13" s="161"/>
      <c r="I13" s="162"/>
      <c r="J13" s="166">
        <v>300000</v>
      </c>
      <c r="K13" s="167"/>
      <c r="L13" s="168"/>
      <c r="M13" s="160">
        <v>300000</v>
      </c>
      <c r="N13" s="162"/>
      <c r="O13" s="160">
        <v>300000</v>
      </c>
      <c r="P13" s="161"/>
      <c r="Q13" s="162"/>
      <c r="R13" s="160">
        <v>300000</v>
      </c>
      <c r="S13" s="162"/>
      <c r="T13" s="64">
        <v>300000</v>
      </c>
    </row>
    <row r="14" spans="1:20" ht="17.25" hidden="1" customHeight="1" x14ac:dyDescent="0.35">
      <c r="A14" s="145"/>
      <c r="B14" s="146"/>
      <c r="C14" s="3" t="s">
        <v>15</v>
      </c>
      <c r="D14" s="173"/>
      <c r="E14" s="173"/>
      <c r="F14" s="173"/>
      <c r="G14" s="163"/>
      <c r="H14" s="164"/>
      <c r="I14" s="165"/>
      <c r="J14" s="169"/>
      <c r="K14" s="170"/>
      <c r="L14" s="171"/>
      <c r="M14" s="163"/>
      <c r="N14" s="165"/>
      <c r="O14" s="163"/>
      <c r="P14" s="164"/>
      <c r="Q14" s="165"/>
      <c r="R14" s="163"/>
      <c r="S14" s="165"/>
      <c r="T14" s="34"/>
    </row>
    <row r="15" spans="1:20" ht="15.75" customHeight="1" x14ac:dyDescent="0.35">
      <c r="A15" s="186" t="s">
        <v>62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</row>
    <row r="16" spans="1:20" x14ac:dyDescent="0.3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</row>
    <row r="17" spans="1:20" ht="36" customHeight="1" x14ac:dyDescent="0.35">
      <c r="A17" s="53" t="s">
        <v>88</v>
      </c>
      <c r="B17" s="8" t="s">
        <v>63</v>
      </c>
      <c r="C17" s="188" t="s">
        <v>45</v>
      </c>
      <c r="D17" s="188" t="s">
        <v>59</v>
      </c>
      <c r="E17" s="205" t="s">
        <v>9</v>
      </c>
      <c r="F17" s="206"/>
      <c r="G17" s="142">
        <f>J17+M17+O17+R17+T17</f>
        <v>500000</v>
      </c>
      <c r="H17" s="142"/>
      <c r="I17" s="21"/>
      <c r="J17" s="143">
        <v>100000</v>
      </c>
      <c r="K17" s="143"/>
      <c r="L17" s="143"/>
      <c r="M17" s="142">
        <v>100000</v>
      </c>
      <c r="N17" s="142"/>
      <c r="O17" s="142">
        <v>100000</v>
      </c>
      <c r="P17" s="142"/>
      <c r="Q17" s="142"/>
      <c r="R17" s="142">
        <v>100000</v>
      </c>
      <c r="S17" s="142"/>
      <c r="T17" s="60">
        <v>100000</v>
      </c>
    </row>
    <row r="18" spans="1:20" ht="106.5" customHeight="1" x14ac:dyDescent="0.35">
      <c r="A18" s="53" t="s">
        <v>13</v>
      </c>
      <c r="B18" s="8" t="s">
        <v>120</v>
      </c>
      <c r="C18" s="190"/>
      <c r="D18" s="190"/>
      <c r="E18" s="207"/>
      <c r="F18" s="208"/>
      <c r="G18" s="142">
        <f>J18+M18+O18+R18+T18</f>
        <v>2200000</v>
      </c>
      <c r="H18" s="142"/>
      <c r="I18" s="21"/>
      <c r="J18" s="143">
        <v>1000000</v>
      </c>
      <c r="K18" s="143"/>
      <c r="L18" s="143"/>
      <c r="M18" s="142">
        <v>300000</v>
      </c>
      <c r="N18" s="142"/>
      <c r="O18" s="142">
        <v>300000</v>
      </c>
      <c r="P18" s="142"/>
      <c r="Q18" s="142"/>
      <c r="R18" s="142">
        <v>300000</v>
      </c>
      <c r="S18" s="142"/>
      <c r="T18" s="60">
        <v>300000</v>
      </c>
    </row>
    <row r="19" spans="1:20" ht="17.25" customHeight="1" x14ac:dyDescent="0.35">
      <c r="A19" s="144" t="s">
        <v>85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</row>
    <row r="20" spans="1:20" ht="88.5" customHeight="1" x14ac:dyDescent="0.35">
      <c r="A20" s="55" t="s">
        <v>16</v>
      </c>
      <c r="B20" s="50" t="s">
        <v>49</v>
      </c>
      <c r="C20" s="18" t="s">
        <v>44</v>
      </c>
      <c r="D20" s="55" t="s">
        <v>59</v>
      </c>
      <c r="E20" s="200" t="s">
        <v>9</v>
      </c>
      <c r="F20" s="200"/>
      <c r="G20" s="201">
        <v>100000</v>
      </c>
      <c r="H20" s="201"/>
      <c r="I20" s="19"/>
      <c r="J20" s="202">
        <v>20000</v>
      </c>
      <c r="K20" s="202"/>
      <c r="L20" s="202"/>
      <c r="M20" s="203">
        <v>20000</v>
      </c>
      <c r="N20" s="203"/>
      <c r="O20" s="204">
        <v>20000</v>
      </c>
      <c r="P20" s="204"/>
      <c r="Q20" s="204"/>
      <c r="R20" s="203">
        <v>20000</v>
      </c>
      <c r="S20" s="203"/>
      <c r="T20" s="65">
        <v>20000</v>
      </c>
    </row>
    <row r="21" spans="1:20" ht="17.25" customHeight="1" x14ac:dyDescent="0.35">
      <c r="A21" s="144" t="s">
        <v>84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</row>
    <row r="22" spans="1:20" ht="124.5" customHeight="1" x14ac:dyDescent="0.35">
      <c r="A22" s="56" t="s">
        <v>17</v>
      </c>
      <c r="B22" s="63" t="s">
        <v>83</v>
      </c>
      <c r="C22" s="53" t="s">
        <v>41</v>
      </c>
      <c r="D22" s="53" t="s">
        <v>59</v>
      </c>
      <c r="E22" s="172" t="s">
        <v>9</v>
      </c>
      <c r="F22" s="172"/>
      <c r="G22" s="199">
        <f>J22+M22+O22+R22+T22</f>
        <v>50000</v>
      </c>
      <c r="H22" s="199"/>
      <c r="I22" s="199"/>
      <c r="J22" s="211">
        <v>10000</v>
      </c>
      <c r="K22" s="211"/>
      <c r="L22" s="211"/>
      <c r="M22" s="199">
        <v>10000</v>
      </c>
      <c r="N22" s="199"/>
      <c r="O22" s="199">
        <v>10000</v>
      </c>
      <c r="P22" s="199"/>
      <c r="Q22" s="199"/>
      <c r="R22" s="199">
        <v>10000</v>
      </c>
      <c r="S22" s="199"/>
      <c r="T22" s="57">
        <v>10000</v>
      </c>
    </row>
    <row r="23" spans="1:20" ht="52.5" customHeight="1" x14ac:dyDescent="0.35">
      <c r="A23" s="53" t="s">
        <v>18</v>
      </c>
      <c r="B23" s="32" t="s">
        <v>53</v>
      </c>
      <c r="C23" s="53" t="s">
        <v>40</v>
      </c>
      <c r="D23" s="53">
        <v>2017</v>
      </c>
      <c r="E23" s="172" t="s">
        <v>122</v>
      </c>
      <c r="F23" s="172"/>
      <c r="G23" s="212">
        <f>M23</f>
        <v>3000000</v>
      </c>
      <c r="H23" s="212"/>
      <c r="I23" s="212"/>
      <c r="J23" s="199"/>
      <c r="K23" s="199"/>
      <c r="L23" s="199"/>
      <c r="M23" s="199">
        <v>3000000</v>
      </c>
      <c r="N23" s="199"/>
      <c r="O23" s="199"/>
      <c r="P23" s="199"/>
      <c r="Q23" s="199"/>
      <c r="R23" s="199"/>
      <c r="S23" s="199"/>
      <c r="T23" s="34"/>
    </row>
    <row r="24" spans="1:20" ht="20.25" customHeight="1" x14ac:dyDescent="0.35">
      <c r="A24" s="144" t="s">
        <v>89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</row>
    <row r="25" spans="1:20" ht="86.25" customHeight="1" x14ac:dyDescent="0.35">
      <c r="A25" s="56" t="s">
        <v>90</v>
      </c>
      <c r="B25" s="40" t="s">
        <v>123</v>
      </c>
      <c r="C25" s="56" t="s">
        <v>47</v>
      </c>
      <c r="D25" s="56" t="s">
        <v>59</v>
      </c>
      <c r="E25" s="209" t="s">
        <v>9</v>
      </c>
      <c r="F25" s="209"/>
      <c r="G25" s="210">
        <f>J25+M25+O25+R25+T25</f>
        <v>300000</v>
      </c>
      <c r="H25" s="210"/>
      <c r="I25" s="2"/>
      <c r="J25" s="211">
        <v>60000</v>
      </c>
      <c r="K25" s="211"/>
      <c r="L25" s="211"/>
      <c r="M25" s="210">
        <v>60000</v>
      </c>
      <c r="N25" s="210"/>
      <c r="O25" s="210">
        <v>60000</v>
      </c>
      <c r="P25" s="210"/>
      <c r="Q25" s="210"/>
      <c r="R25" s="210">
        <v>60000</v>
      </c>
      <c r="S25" s="210"/>
      <c r="T25" s="52">
        <v>60000</v>
      </c>
    </row>
    <row r="26" spans="1:20" ht="86.25" customHeight="1" x14ac:dyDescent="0.35">
      <c r="A26" s="41" t="s">
        <v>128</v>
      </c>
      <c r="B26" s="40" t="s">
        <v>125</v>
      </c>
      <c r="C26" s="56" t="s">
        <v>47</v>
      </c>
      <c r="D26" s="56" t="s">
        <v>59</v>
      </c>
      <c r="E26" s="209" t="s">
        <v>9</v>
      </c>
      <c r="F26" s="209"/>
      <c r="G26" s="210">
        <f>M26+O26+R26+T26</f>
        <v>40000</v>
      </c>
      <c r="H26" s="210"/>
      <c r="I26" s="2"/>
      <c r="J26" s="210"/>
      <c r="K26" s="210"/>
      <c r="L26" s="210"/>
      <c r="M26" s="210">
        <v>10000</v>
      </c>
      <c r="N26" s="210"/>
      <c r="O26" s="210">
        <v>10000</v>
      </c>
      <c r="P26" s="210"/>
      <c r="Q26" s="210"/>
      <c r="R26" s="210">
        <v>10000</v>
      </c>
      <c r="S26" s="210"/>
      <c r="T26" s="52">
        <v>10000</v>
      </c>
    </row>
    <row r="27" spans="1:20" ht="68.25" customHeight="1" x14ac:dyDescent="0.35">
      <c r="A27" s="56" t="s">
        <v>91</v>
      </c>
      <c r="B27" s="29" t="s">
        <v>64</v>
      </c>
      <c r="C27" s="56" t="s">
        <v>47</v>
      </c>
      <c r="D27" s="56" t="s">
        <v>59</v>
      </c>
      <c r="E27" s="209" t="s">
        <v>9</v>
      </c>
      <c r="F27" s="209"/>
      <c r="G27" s="210">
        <f>J27+M27+O27+R27+T27</f>
        <v>25000</v>
      </c>
      <c r="H27" s="210"/>
      <c r="I27" s="210"/>
      <c r="J27" s="210"/>
      <c r="K27" s="210"/>
      <c r="L27" s="210"/>
      <c r="M27" s="210">
        <v>25000</v>
      </c>
      <c r="N27" s="210"/>
      <c r="O27" s="210"/>
      <c r="P27" s="210"/>
      <c r="Q27" s="210"/>
      <c r="R27" s="210"/>
      <c r="S27" s="210"/>
      <c r="T27" s="2"/>
    </row>
    <row r="28" spans="1:20" ht="68.25" customHeight="1" x14ac:dyDescent="0.35">
      <c r="A28" s="41" t="s">
        <v>126</v>
      </c>
      <c r="B28" s="29" t="s">
        <v>127</v>
      </c>
      <c r="C28" s="56" t="s">
        <v>47</v>
      </c>
      <c r="D28" s="56" t="s">
        <v>59</v>
      </c>
      <c r="E28" s="209" t="s">
        <v>9</v>
      </c>
      <c r="F28" s="209"/>
      <c r="G28" s="210">
        <f>M28+O28</f>
        <v>30000</v>
      </c>
      <c r="H28" s="210"/>
      <c r="I28" s="52"/>
      <c r="J28" s="210"/>
      <c r="K28" s="210"/>
      <c r="L28" s="210"/>
      <c r="M28" s="210">
        <v>15000</v>
      </c>
      <c r="N28" s="210"/>
      <c r="O28" s="210">
        <v>15000</v>
      </c>
      <c r="P28" s="210"/>
      <c r="Q28" s="210"/>
      <c r="R28" s="210"/>
      <c r="S28" s="210"/>
      <c r="T28" s="2"/>
    </row>
    <row r="29" spans="1:20" s="24" customFormat="1" ht="81" customHeight="1" x14ac:dyDescent="0.35">
      <c r="A29" s="53" t="s">
        <v>92</v>
      </c>
      <c r="B29" s="8" t="s">
        <v>65</v>
      </c>
      <c r="C29" s="56" t="s">
        <v>47</v>
      </c>
      <c r="D29" s="56" t="s">
        <v>59</v>
      </c>
      <c r="E29" s="209" t="s">
        <v>9</v>
      </c>
      <c r="F29" s="209"/>
      <c r="G29" s="199">
        <f>J29+M29+O29+R29+T29</f>
        <v>80000</v>
      </c>
      <c r="H29" s="199"/>
      <c r="I29" s="199"/>
      <c r="J29" s="211">
        <v>16000</v>
      </c>
      <c r="K29" s="211"/>
      <c r="L29" s="211"/>
      <c r="M29" s="199">
        <v>16000</v>
      </c>
      <c r="N29" s="199"/>
      <c r="O29" s="199">
        <v>16000</v>
      </c>
      <c r="P29" s="199"/>
      <c r="Q29" s="199"/>
      <c r="R29" s="199">
        <v>16000</v>
      </c>
      <c r="S29" s="199"/>
      <c r="T29" s="57">
        <v>16000</v>
      </c>
    </row>
    <row r="30" spans="1:20" ht="87" customHeight="1" x14ac:dyDescent="0.35">
      <c r="A30" s="53" t="s">
        <v>93</v>
      </c>
      <c r="B30" s="4" t="s">
        <v>124</v>
      </c>
      <c r="C30" s="56" t="s">
        <v>47</v>
      </c>
      <c r="D30" s="4" t="s">
        <v>59</v>
      </c>
      <c r="E30" s="209" t="s">
        <v>9</v>
      </c>
      <c r="F30" s="209"/>
      <c r="G30" s="199">
        <f>J30+M30+O30+R30+T30</f>
        <v>125000</v>
      </c>
      <c r="H30" s="199"/>
      <c r="I30" s="199"/>
      <c r="J30" s="211">
        <v>25000</v>
      </c>
      <c r="K30" s="211"/>
      <c r="L30" s="211"/>
      <c r="M30" s="210">
        <v>25000</v>
      </c>
      <c r="N30" s="210"/>
      <c r="O30" s="210">
        <v>25000</v>
      </c>
      <c r="P30" s="210"/>
      <c r="Q30" s="210"/>
      <c r="R30" s="210">
        <v>25000</v>
      </c>
      <c r="S30" s="210"/>
      <c r="T30" s="52">
        <v>25000</v>
      </c>
    </row>
    <row r="31" spans="1:20" ht="117" customHeight="1" x14ac:dyDescent="0.35">
      <c r="A31" s="53" t="s">
        <v>94</v>
      </c>
      <c r="B31" s="32" t="s">
        <v>129</v>
      </c>
      <c r="C31" s="56" t="s">
        <v>47</v>
      </c>
      <c r="D31" s="4" t="s">
        <v>59</v>
      </c>
      <c r="E31" s="209" t="s">
        <v>9</v>
      </c>
      <c r="F31" s="209"/>
      <c r="G31" s="199">
        <f>J31+M31+O31+R31+T31</f>
        <v>1008000</v>
      </c>
      <c r="H31" s="199"/>
      <c r="I31" s="199"/>
      <c r="J31" s="213">
        <v>180000</v>
      </c>
      <c r="K31" s="213"/>
      <c r="L31" s="213"/>
      <c r="M31" s="199">
        <v>168000</v>
      </c>
      <c r="N31" s="199"/>
      <c r="O31" s="199">
        <v>220000</v>
      </c>
      <c r="P31" s="199"/>
      <c r="Q31" s="199"/>
      <c r="R31" s="199">
        <v>220000</v>
      </c>
      <c r="S31" s="199"/>
      <c r="T31" s="57">
        <v>220000</v>
      </c>
    </row>
    <row r="32" spans="1:20" ht="27.75" customHeight="1" x14ac:dyDescent="0.35">
      <c r="A32" s="214" t="s">
        <v>95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</row>
    <row r="33" spans="1:20" ht="93.75" customHeight="1" x14ac:dyDescent="0.35">
      <c r="A33" s="53" t="s">
        <v>19</v>
      </c>
      <c r="B33" s="8" t="s">
        <v>66</v>
      </c>
      <c r="C33" s="172" t="s">
        <v>48</v>
      </c>
      <c r="D33" s="172" t="s">
        <v>59</v>
      </c>
      <c r="E33" s="172" t="s">
        <v>9</v>
      </c>
      <c r="F33" s="172"/>
      <c r="G33" s="212">
        <f>J33+M33+O33+R33+T33</f>
        <v>1000000</v>
      </c>
      <c r="H33" s="212"/>
      <c r="I33" s="212"/>
      <c r="J33" s="215">
        <v>200000</v>
      </c>
      <c r="K33" s="215"/>
      <c r="L33" s="215"/>
      <c r="M33" s="212">
        <v>200000</v>
      </c>
      <c r="N33" s="212"/>
      <c r="O33" s="212">
        <v>200000</v>
      </c>
      <c r="P33" s="212"/>
      <c r="Q33" s="212"/>
      <c r="R33" s="212">
        <v>200000</v>
      </c>
      <c r="S33" s="212"/>
      <c r="T33" s="58">
        <v>200000</v>
      </c>
    </row>
    <row r="34" spans="1:20" ht="87" customHeight="1" x14ac:dyDescent="0.35">
      <c r="A34" s="53" t="s">
        <v>20</v>
      </c>
      <c r="B34" s="8" t="s">
        <v>86</v>
      </c>
      <c r="C34" s="172"/>
      <c r="D34" s="172"/>
      <c r="E34" s="172"/>
      <c r="F34" s="172"/>
      <c r="G34" s="212">
        <f>J34+M34+O34+R34+T34</f>
        <v>1000000</v>
      </c>
      <c r="H34" s="212"/>
      <c r="I34" s="212"/>
      <c r="J34" s="215">
        <v>200000</v>
      </c>
      <c r="K34" s="215"/>
      <c r="L34" s="215"/>
      <c r="M34" s="212">
        <v>200000</v>
      </c>
      <c r="N34" s="212"/>
      <c r="O34" s="212">
        <v>200000</v>
      </c>
      <c r="P34" s="212"/>
      <c r="Q34" s="212"/>
      <c r="R34" s="212">
        <v>200000</v>
      </c>
      <c r="S34" s="212"/>
      <c r="T34" s="58">
        <v>200000</v>
      </c>
    </row>
    <row r="35" spans="1:20" ht="120" customHeight="1" x14ac:dyDescent="0.35">
      <c r="A35" s="53" t="s">
        <v>21</v>
      </c>
      <c r="B35" s="4" t="s">
        <v>87</v>
      </c>
      <c r="C35" s="55" t="s">
        <v>45</v>
      </c>
      <c r="D35" s="172"/>
      <c r="E35" s="172"/>
      <c r="F35" s="172"/>
      <c r="G35" s="210">
        <f>J35+M35+O35+R35+T35</f>
        <v>100000</v>
      </c>
      <c r="H35" s="210"/>
      <c r="I35" s="10"/>
      <c r="J35" s="211">
        <v>20000</v>
      </c>
      <c r="K35" s="211"/>
      <c r="L35" s="211"/>
      <c r="M35" s="199">
        <v>20000</v>
      </c>
      <c r="N35" s="199"/>
      <c r="O35" s="199">
        <v>20000</v>
      </c>
      <c r="P35" s="199"/>
      <c r="Q35" s="199"/>
      <c r="R35" s="210">
        <v>20000</v>
      </c>
      <c r="S35" s="210"/>
      <c r="T35" s="52">
        <v>20000</v>
      </c>
    </row>
    <row r="36" spans="1:20" ht="27.75" customHeight="1" x14ac:dyDescent="0.35">
      <c r="A36" s="186" t="s">
        <v>96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</row>
    <row r="37" spans="1:20" ht="141" customHeight="1" x14ac:dyDescent="0.35">
      <c r="A37" s="53" t="s">
        <v>22</v>
      </c>
      <c r="B37" s="62" t="s">
        <v>25</v>
      </c>
      <c r="C37" s="22" t="s">
        <v>42</v>
      </c>
      <c r="D37" s="51" t="s">
        <v>59</v>
      </c>
      <c r="E37" s="173" t="s">
        <v>9</v>
      </c>
      <c r="F37" s="173"/>
      <c r="G37" s="212">
        <f>J37+M37+O37+R37+T37</f>
        <v>100000</v>
      </c>
      <c r="H37" s="212"/>
      <c r="I37" s="9"/>
      <c r="J37" s="215">
        <v>20000</v>
      </c>
      <c r="K37" s="215"/>
      <c r="L37" s="215"/>
      <c r="M37" s="212">
        <v>20000</v>
      </c>
      <c r="N37" s="212"/>
      <c r="O37" s="212">
        <v>20000</v>
      </c>
      <c r="P37" s="212"/>
      <c r="Q37" s="212"/>
      <c r="R37" s="212">
        <v>20000</v>
      </c>
      <c r="S37" s="212"/>
      <c r="T37" s="58">
        <v>20000</v>
      </c>
    </row>
    <row r="38" spans="1:20" ht="17.25" customHeight="1" x14ac:dyDescent="0.35">
      <c r="A38" s="144" t="s">
        <v>97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</row>
    <row r="39" spans="1:20" ht="129.75" customHeight="1" x14ac:dyDescent="0.35">
      <c r="A39" s="55" t="s">
        <v>23</v>
      </c>
      <c r="B39" s="6" t="s">
        <v>67</v>
      </c>
      <c r="C39" s="53" t="s">
        <v>68</v>
      </c>
      <c r="D39" s="200" t="s">
        <v>59</v>
      </c>
      <c r="E39" s="200" t="s">
        <v>9</v>
      </c>
      <c r="F39" s="200"/>
      <c r="G39" s="201">
        <f>J39+M39+O39+R39+T39</f>
        <v>400000</v>
      </c>
      <c r="H39" s="201"/>
      <c r="I39" s="201"/>
      <c r="J39" s="201"/>
      <c r="K39" s="201"/>
      <c r="L39" s="201"/>
      <c r="M39" s="201">
        <v>100000</v>
      </c>
      <c r="N39" s="201"/>
      <c r="O39" s="201">
        <v>100000</v>
      </c>
      <c r="P39" s="201"/>
      <c r="Q39" s="201"/>
      <c r="R39" s="201">
        <v>100000</v>
      </c>
      <c r="S39" s="201"/>
      <c r="T39" s="64">
        <v>100000</v>
      </c>
    </row>
    <row r="40" spans="1:20" ht="111" customHeight="1" x14ac:dyDescent="0.35">
      <c r="A40" s="55" t="s">
        <v>98</v>
      </c>
      <c r="B40" s="6" t="s">
        <v>27</v>
      </c>
      <c r="C40" s="53" t="s">
        <v>69</v>
      </c>
      <c r="D40" s="200"/>
      <c r="E40" s="200"/>
      <c r="F40" s="200"/>
      <c r="G40" s="201">
        <f>J40+M40+O40+R40+T40</f>
        <v>500000</v>
      </c>
      <c r="H40" s="201"/>
      <c r="I40" s="201"/>
      <c r="J40" s="216">
        <v>100000</v>
      </c>
      <c r="K40" s="216"/>
      <c r="L40" s="216"/>
      <c r="M40" s="201">
        <v>100000</v>
      </c>
      <c r="N40" s="201"/>
      <c r="O40" s="201">
        <v>100000</v>
      </c>
      <c r="P40" s="201"/>
      <c r="Q40" s="201"/>
      <c r="R40" s="183">
        <v>100000</v>
      </c>
      <c r="S40" s="184"/>
      <c r="T40" s="64">
        <v>100000</v>
      </c>
    </row>
    <row r="41" spans="1:20" ht="26.25" customHeight="1" x14ac:dyDescent="0.35">
      <c r="A41" s="217" t="s">
        <v>99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</row>
    <row r="42" spans="1:20" ht="103.65" customHeight="1" x14ac:dyDescent="0.35">
      <c r="A42" s="53" t="s">
        <v>24</v>
      </c>
      <c r="B42" s="62" t="s">
        <v>56</v>
      </c>
      <c r="C42" s="22" t="s">
        <v>43</v>
      </c>
      <c r="D42" s="55" t="s">
        <v>59</v>
      </c>
      <c r="E42" s="172" t="s">
        <v>9</v>
      </c>
      <c r="F42" s="172"/>
      <c r="G42" s="212">
        <f>J42+M42+O42+R42+T42</f>
        <v>100000</v>
      </c>
      <c r="H42" s="212"/>
      <c r="I42" s="212"/>
      <c r="J42" s="215">
        <v>20000</v>
      </c>
      <c r="K42" s="215"/>
      <c r="L42" s="215"/>
      <c r="M42" s="212">
        <v>20000</v>
      </c>
      <c r="N42" s="212"/>
      <c r="O42" s="212">
        <v>20000</v>
      </c>
      <c r="P42" s="212"/>
      <c r="Q42" s="212"/>
      <c r="R42" s="212">
        <v>20000</v>
      </c>
      <c r="S42" s="212"/>
      <c r="T42" s="58">
        <v>20000</v>
      </c>
    </row>
    <row r="43" spans="1:20" ht="17.25" customHeight="1" x14ac:dyDescent="0.35">
      <c r="A43" s="217" t="s">
        <v>121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</row>
    <row r="44" spans="1:20" ht="94.65" customHeight="1" x14ac:dyDescent="0.35">
      <c r="A44" s="56" t="s">
        <v>26</v>
      </c>
      <c r="B44" s="4" t="s">
        <v>30</v>
      </c>
      <c r="C44" s="172" t="s">
        <v>43</v>
      </c>
      <c r="D44" s="200" t="s">
        <v>59</v>
      </c>
      <c r="E44" s="172" t="s">
        <v>9</v>
      </c>
      <c r="F44" s="172"/>
      <c r="G44" s="210">
        <f>J44+M44+O44+R44+T44</f>
        <v>1550000</v>
      </c>
      <c r="H44" s="210"/>
      <c r="I44" s="210"/>
      <c r="J44" s="213">
        <v>350000</v>
      </c>
      <c r="K44" s="213"/>
      <c r="L44" s="213"/>
      <c r="M44" s="210">
        <v>300000</v>
      </c>
      <c r="N44" s="210"/>
      <c r="O44" s="210">
        <v>300000</v>
      </c>
      <c r="P44" s="210"/>
      <c r="Q44" s="210"/>
      <c r="R44" s="210">
        <v>300000</v>
      </c>
      <c r="S44" s="210"/>
      <c r="T44" s="52">
        <v>300000</v>
      </c>
    </row>
    <row r="45" spans="1:20" ht="59.25" customHeight="1" x14ac:dyDescent="0.35">
      <c r="A45" s="53" t="s">
        <v>100</v>
      </c>
      <c r="B45" s="8" t="s">
        <v>70</v>
      </c>
      <c r="C45" s="172"/>
      <c r="D45" s="200"/>
      <c r="E45" s="172"/>
      <c r="F45" s="172"/>
      <c r="G45" s="199">
        <f>J45+M45+O45+R45+T45</f>
        <v>1300000</v>
      </c>
      <c r="H45" s="199"/>
      <c r="I45" s="5"/>
      <c r="J45" s="213">
        <v>100000</v>
      </c>
      <c r="K45" s="213"/>
      <c r="L45" s="213"/>
      <c r="M45" s="199">
        <v>300000</v>
      </c>
      <c r="N45" s="199"/>
      <c r="O45" s="199">
        <v>300000</v>
      </c>
      <c r="P45" s="199"/>
      <c r="Q45" s="199"/>
      <c r="R45" s="199">
        <v>300000</v>
      </c>
      <c r="S45" s="199"/>
      <c r="T45" s="57">
        <v>300000</v>
      </c>
    </row>
    <row r="46" spans="1:20" ht="48" customHeight="1" x14ac:dyDescent="0.35">
      <c r="A46" s="53" t="s">
        <v>101</v>
      </c>
      <c r="B46" s="8" t="s">
        <v>54</v>
      </c>
      <c r="C46" s="172"/>
      <c r="D46" s="200"/>
      <c r="E46" s="172"/>
      <c r="F46" s="172"/>
      <c r="G46" s="199">
        <f>J46+M46+O46+T46+R46</f>
        <v>1200000</v>
      </c>
      <c r="H46" s="199"/>
      <c r="I46" s="199"/>
      <c r="J46" s="199"/>
      <c r="K46" s="199"/>
      <c r="L46" s="199"/>
      <c r="M46" s="199">
        <v>300000</v>
      </c>
      <c r="N46" s="199"/>
      <c r="O46" s="199">
        <v>300000</v>
      </c>
      <c r="P46" s="199"/>
      <c r="Q46" s="199"/>
      <c r="R46" s="199">
        <v>300000</v>
      </c>
      <c r="S46" s="199"/>
      <c r="T46" s="57">
        <v>300000</v>
      </c>
    </row>
    <row r="47" spans="1:20" ht="36.75" customHeight="1" x14ac:dyDescent="0.35">
      <c r="A47" s="53" t="s">
        <v>102</v>
      </c>
      <c r="B47" s="30" t="s">
        <v>31</v>
      </c>
      <c r="C47" s="53"/>
      <c r="D47" s="6"/>
      <c r="E47" s="218"/>
      <c r="F47" s="219"/>
      <c r="G47" s="199">
        <f>G48+G49+G50+G51+G52+G53+G54+G55+G56</f>
        <v>1640000</v>
      </c>
      <c r="H47" s="199"/>
      <c r="I47" s="199"/>
      <c r="J47" s="213">
        <f>J50+J51+J52+J49</f>
        <v>165000</v>
      </c>
      <c r="K47" s="213"/>
      <c r="L47" s="213"/>
      <c r="M47" s="199">
        <f>M56</f>
        <v>1200000</v>
      </c>
      <c r="N47" s="199"/>
      <c r="O47" s="199">
        <f>O51+O53+O54</f>
        <v>150000</v>
      </c>
      <c r="P47" s="199"/>
      <c r="Q47" s="199"/>
      <c r="R47" s="199">
        <f>R50+R52</f>
        <v>125000</v>
      </c>
      <c r="S47" s="199"/>
      <c r="T47" s="34"/>
    </row>
    <row r="48" spans="1:20" ht="109.5" customHeight="1" x14ac:dyDescent="0.35">
      <c r="A48" s="54" t="s">
        <v>103</v>
      </c>
      <c r="B48" s="35" t="s">
        <v>81</v>
      </c>
      <c r="C48" s="222" t="s">
        <v>43</v>
      </c>
      <c r="D48" s="225" t="s">
        <v>59</v>
      </c>
      <c r="E48" s="226" t="s">
        <v>9</v>
      </c>
      <c r="F48" s="226"/>
      <c r="G48" s="221">
        <f>J48+M48+O48+R48</f>
        <v>0</v>
      </c>
      <c r="H48" s="221"/>
      <c r="I48" s="42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49"/>
    </row>
    <row r="49" spans="1:20" ht="41.25" customHeight="1" x14ac:dyDescent="0.35">
      <c r="A49" s="54" t="s">
        <v>104</v>
      </c>
      <c r="B49" s="35" t="s">
        <v>71</v>
      </c>
      <c r="C49" s="223"/>
      <c r="D49" s="225"/>
      <c r="E49" s="226"/>
      <c r="F49" s="226"/>
      <c r="G49" s="221">
        <f>J49+M49+O49+R49</f>
        <v>25000</v>
      </c>
      <c r="H49" s="221"/>
      <c r="I49" s="221"/>
      <c r="J49" s="220">
        <v>25000</v>
      </c>
      <c r="K49" s="220"/>
      <c r="L49" s="220"/>
      <c r="M49" s="220"/>
      <c r="N49" s="220"/>
      <c r="O49" s="220"/>
      <c r="P49" s="220"/>
      <c r="Q49" s="220"/>
      <c r="R49" s="220"/>
      <c r="S49" s="220"/>
      <c r="T49" s="49"/>
    </row>
    <row r="50" spans="1:20" ht="54" customHeight="1" x14ac:dyDescent="0.35">
      <c r="A50" s="36" t="s">
        <v>105</v>
      </c>
      <c r="B50" s="37" t="s">
        <v>32</v>
      </c>
      <c r="C50" s="224"/>
      <c r="D50" s="225"/>
      <c r="E50" s="226"/>
      <c r="F50" s="226"/>
      <c r="G50" s="227">
        <f>J50+M50+O50+R50</f>
        <v>100000</v>
      </c>
      <c r="H50" s="227"/>
      <c r="I50" s="227"/>
      <c r="J50" s="228">
        <v>50000</v>
      </c>
      <c r="K50" s="228"/>
      <c r="L50" s="228"/>
      <c r="M50" s="228"/>
      <c r="N50" s="228"/>
      <c r="O50" s="228"/>
      <c r="P50" s="228"/>
      <c r="Q50" s="228"/>
      <c r="R50" s="228">
        <v>50000</v>
      </c>
      <c r="S50" s="228"/>
      <c r="T50" s="49"/>
    </row>
    <row r="51" spans="1:20" ht="33" customHeight="1" x14ac:dyDescent="0.35">
      <c r="A51" s="36" t="s">
        <v>106</v>
      </c>
      <c r="B51" s="37" t="s">
        <v>33</v>
      </c>
      <c r="C51" s="226" t="s">
        <v>43</v>
      </c>
      <c r="D51" s="225" t="s">
        <v>59</v>
      </c>
      <c r="E51" s="226" t="s">
        <v>9</v>
      </c>
      <c r="F51" s="226"/>
      <c r="G51" s="227">
        <f>J51+M51+O51+R51</f>
        <v>50000</v>
      </c>
      <c r="H51" s="227"/>
      <c r="I51" s="227"/>
      <c r="J51" s="228">
        <v>25000</v>
      </c>
      <c r="K51" s="228"/>
      <c r="L51" s="228"/>
      <c r="M51" s="228"/>
      <c r="N51" s="228"/>
      <c r="O51" s="228">
        <v>25000</v>
      </c>
      <c r="P51" s="228"/>
      <c r="Q51" s="228"/>
      <c r="R51" s="228"/>
      <c r="S51" s="228"/>
      <c r="T51" s="49"/>
    </row>
    <row r="52" spans="1:20" ht="33" customHeight="1" x14ac:dyDescent="0.35">
      <c r="A52" s="36" t="s">
        <v>107</v>
      </c>
      <c r="B52" s="37" t="s">
        <v>34</v>
      </c>
      <c r="C52" s="226"/>
      <c r="D52" s="225"/>
      <c r="E52" s="226"/>
      <c r="F52" s="226"/>
      <c r="G52" s="227">
        <f>J52+M52+O52+R52</f>
        <v>140000</v>
      </c>
      <c r="H52" s="227"/>
      <c r="I52" s="227"/>
      <c r="J52" s="228">
        <v>65000</v>
      </c>
      <c r="K52" s="228"/>
      <c r="L52" s="228"/>
      <c r="M52" s="228"/>
      <c r="N52" s="228"/>
      <c r="O52" s="228"/>
      <c r="P52" s="228"/>
      <c r="Q52" s="228"/>
      <c r="R52" s="228">
        <v>75000</v>
      </c>
      <c r="S52" s="228"/>
      <c r="T52" s="49"/>
    </row>
    <row r="53" spans="1:20" ht="33" customHeight="1" x14ac:dyDescent="0.35">
      <c r="A53" s="36" t="s">
        <v>108</v>
      </c>
      <c r="B53" s="37" t="s">
        <v>35</v>
      </c>
      <c r="C53" s="226"/>
      <c r="D53" s="225"/>
      <c r="E53" s="226"/>
      <c r="F53" s="226"/>
      <c r="G53" s="227">
        <f>M53+O53+R53+J53</f>
        <v>25000</v>
      </c>
      <c r="H53" s="227"/>
      <c r="I53" s="227"/>
      <c r="J53" s="228"/>
      <c r="K53" s="228"/>
      <c r="L53" s="228"/>
      <c r="M53" s="228"/>
      <c r="N53" s="228"/>
      <c r="O53" s="228">
        <v>25000</v>
      </c>
      <c r="P53" s="228"/>
      <c r="Q53" s="228"/>
      <c r="R53" s="228"/>
      <c r="S53" s="228"/>
      <c r="T53" s="49"/>
    </row>
    <row r="54" spans="1:20" ht="33" customHeight="1" x14ac:dyDescent="0.35">
      <c r="A54" s="36" t="s">
        <v>109</v>
      </c>
      <c r="B54" s="37" t="s">
        <v>36</v>
      </c>
      <c r="C54" s="226"/>
      <c r="D54" s="225"/>
      <c r="E54" s="226"/>
      <c r="F54" s="226"/>
      <c r="G54" s="227">
        <f>J54+M54+O54+R54</f>
        <v>100000</v>
      </c>
      <c r="H54" s="227"/>
      <c r="I54" s="227"/>
      <c r="J54" s="228"/>
      <c r="K54" s="228"/>
      <c r="L54" s="228"/>
      <c r="M54" s="228"/>
      <c r="N54" s="228"/>
      <c r="O54" s="228">
        <v>100000</v>
      </c>
      <c r="P54" s="228"/>
      <c r="Q54" s="228"/>
      <c r="R54" s="228"/>
      <c r="S54" s="228"/>
      <c r="T54" s="49"/>
    </row>
    <row r="55" spans="1:20" ht="41.25" customHeight="1" x14ac:dyDescent="0.35">
      <c r="A55" s="36" t="s">
        <v>110</v>
      </c>
      <c r="B55" s="38" t="s">
        <v>72</v>
      </c>
      <c r="C55" s="226"/>
      <c r="D55" s="225"/>
      <c r="E55" s="226"/>
      <c r="F55" s="226"/>
      <c r="G55" s="221">
        <f>J55</f>
        <v>0</v>
      </c>
      <c r="H55" s="221"/>
      <c r="I55" s="42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49"/>
    </row>
    <row r="56" spans="1:20" ht="55.5" customHeight="1" x14ac:dyDescent="0.35">
      <c r="A56" s="36" t="s">
        <v>111</v>
      </c>
      <c r="B56" s="35" t="s">
        <v>51</v>
      </c>
      <c r="C56" s="226"/>
      <c r="D56" s="225"/>
      <c r="E56" s="226"/>
      <c r="F56" s="226"/>
      <c r="G56" s="221">
        <f>J56+M56+O56+R56</f>
        <v>1200000</v>
      </c>
      <c r="H56" s="221"/>
      <c r="I56" s="42"/>
      <c r="J56" s="220"/>
      <c r="K56" s="220"/>
      <c r="L56" s="220"/>
      <c r="M56" s="220">
        <v>1200000</v>
      </c>
      <c r="N56" s="220"/>
      <c r="O56" s="220"/>
      <c r="P56" s="220"/>
      <c r="Q56" s="220"/>
      <c r="R56" s="229"/>
      <c r="S56" s="229"/>
      <c r="T56" s="49"/>
    </row>
    <row r="57" spans="1:20" ht="17.25" customHeight="1" x14ac:dyDescent="0.35">
      <c r="A57" s="230" t="s">
        <v>112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</row>
    <row r="58" spans="1:20" s="23" customFormat="1" ht="89.25" customHeight="1" x14ac:dyDescent="0.35">
      <c r="A58" s="51" t="s">
        <v>28</v>
      </c>
      <c r="B58" s="30" t="s">
        <v>37</v>
      </c>
      <c r="C58" s="51" t="s">
        <v>57</v>
      </c>
      <c r="D58" s="51" t="s">
        <v>59</v>
      </c>
      <c r="E58" s="173" t="s">
        <v>39</v>
      </c>
      <c r="F58" s="173"/>
      <c r="G58" s="212">
        <f>J58+M58+O58+R58+T58</f>
        <v>200000</v>
      </c>
      <c r="H58" s="212"/>
      <c r="I58" s="58"/>
      <c r="J58" s="212"/>
      <c r="K58" s="212"/>
      <c r="L58" s="212"/>
      <c r="M58" s="212">
        <v>50000</v>
      </c>
      <c r="N58" s="212"/>
      <c r="O58" s="212">
        <v>50000</v>
      </c>
      <c r="P58" s="212"/>
      <c r="Q58" s="212"/>
      <c r="R58" s="212">
        <v>50000</v>
      </c>
      <c r="S58" s="212"/>
      <c r="T58" s="58">
        <v>50000</v>
      </c>
    </row>
    <row r="59" spans="1:20" ht="17.25" customHeight="1" x14ac:dyDescent="0.35">
      <c r="A59" s="230" t="s">
        <v>113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</row>
    <row r="60" spans="1:20" x14ac:dyDescent="0.35">
      <c r="A60" s="12"/>
      <c r="B60" s="13" t="s">
        <v>38</v>
      </c>
      <c r="C60" s="14"/>
      <c r="D60" s="67"/>
      <c r="E60" s="231"/>
      <c r="F60" s="231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34"/>
    </row>
    <row r="61" spans="1:20" ht="66" customHeight="1" x14ac:dyDescent="0.35">
      <c r="A61" s="51" t="s">
        <v>29</v>
      </c>
      <c r="B61" s="30" t="s">
        <v>46</v>
      </c>
      <c r="C61" s="173" t="s">
        <v>57</v>
      </c>
      <c r="D61" s="173" t="s">
        <v>59</v>
      </c>
      <c r="E61" s="173" t="s">
        <v>39</v>
      </c>
      <c r="F61" s="173"/>
      <c r="G61" s="212">
        <f>J61+M61+O61+R61+T61</f>
        <v>1500000</v>
      </c>
      <c r="H61" s="212"/>
      <c r="I61" s="212"/>
      <c r="J61" s="215">
        <v>300000</v>
      </c>
      <c r="K61" s="215"/>
      <c r="L61" s="215"/>
      <c r="M61" s="212">
        <v>300000</v>
      </c>
      <c r="N61" s="212"/>
      <c r="O61" s="212">
        <v>300000</v>
      </c>
      <c r="P61" s="212"/>
      <c r="Q61" s="212"/>
      <c r="R61" s="212">
        <v>300000</v>
      </c>
      <c r="S61" s="212"/>
      <c r="T61" s="58">
        <v>300000</v>
      </c>
    </row>
    <row r="62" spans="1:20" ht="45" customHeight="1" x14ac:dyDescent="0.35">
      <c r="A62" s="51" t="s">
        <v>114</v>
      </c>
      <c r="B62" s="11" t="s">
        <v>73</v>
      </c>
      <c r="C62" s="173"/>
      <c r="D62" s="173"/>
      <c r="E62" s="173"/>
      <c r="F62" s="173"/>
      <c r="G62" s="212">
        <f>J62+M62+O62+R62</f>
        <v>4000000</v>
      </c>
      <c r="H62" s="212"/>
      <c r="I62" s="212"/>
      <c r="J62" s="216">
        <v>2890000</v>
      </c>
      <c r="K62" s="216"/>
      <c r="L62" s="216"/>
      <c r="M62" s="212">
        <v>1110000</v>
      </c>
      <c r="N62" s="212"/>
      <c r="O62" s="212"/>
      <c r="P62" s="212"/>
      <c r="Q62" s="212"/>
      <c r="R62" s="212"/>
      <c r="S62" s="212"/>
      <c r="T62" s="34"/>
    </row>
    <row r="63" spans="1:20" ht="51.75" customHeight="1" x14ac:dyDescent="0.35">
      <c r="A63" s="51" t="s">
        <v>115</v>
      </c>
      <c r="B63" s="30" t="s">
        <v>74</v>
      </c>
      <c r="C63" s="173"/>
      <c r="D63" s="173"/>
      <c r="E63" s="173"/>
      <c r="F63" s="173"/>
      <c r="G63" s="212">
        <f>J63+M63+O63+R63</f>
        <v>4000000</v>
      </c>
      <c r="H63" s="212"/>
      <c r="I63" s="9"/>
      <c r="J63" s="212"/>
      <c r="K63" s="212"/>
      <c r="L63" s="212"/>
      <c r="M63" s="204">
        <v>2000000</v>
      </c>
      <c r="N63" s="204"/>
      <c r="O63" s="204">
        <v>2000000</v>
      </c>
      <c r="P63" s="204"/>
      <c r="Q63" s="204"/>
      <c r="R63" s="204"/>
      <c r="S63" s="204"/>
      <c r="T63" s="34"/>
    </row>
    <row r="64" spans="1:20" ht="102" customHeight="1" x14ac:dyDescent="0.35">
      <c r="A64" s="27" t="s">
        <v>116</v>
      </c>
      <c r="B64" s="30" t="s">
        <v>75</v>
      </c>
      <c r="C64" s="173"/>
      <c r="D64" s="173"/>
      <c r="E64" s="173"/>
      <c r="F64" s="173"/>
      <c r="G64" s="204">
        <f>J64+M64+O64+R64+T64</f>
        <v>5000000</v>
      </c>
      <c r="H64" s="204"/>
      <c r="I64" s="59"/>
      <c r="J64" s="204"/>
      <c r="K64" s="204"/>
      <c r="L64" s="204"/>
      <c r="M64" s="204"/>
      <c r="N64" s="204"/>
      <c r="O64" s="204">
        <v>1000000</v>
      </c>
      <c r="P64" s="204"/>
      <c r="Q64" s="204"/>
      <c r="R64" s="204">
        <v>2000000</v>
      </c>
      <c r="S64" s="204"/>
      <c r="T64" s="68">
        <v>2000000</v>
      </c>
    </row>
    <row r="65" spans="1:20" ht="84.75" customHeight="1" x14ac:dyDescent="0.35">
      <c r="A65" s="27" t="s">
        <v>117</v>
      </c>
      <c r="B65" s="30" t="s">
        <v>76</v>
      </c>
      <c r="C65" s="173"/>
      <c r="D65" s="173"/>
      <c r="E65" s="173"/>
      <c r="F65" s="173"/>
      <c r="G65" s="204">
        <f>J65+M65+O65+R65+T65</f>
        <v>500000</v>
      </c>
      <c r="H65" s="204"/>
      <c r="I65" s="59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68">
        <v>500000</v>
      </c>
    </row>
    <row r="66" spans="1:20" ht="84.75" customHeight="1" x14ac:dyDescent="0.35">
      <c r="A66" s="27" t="s">
        <v>118</v>
      </c>
      <c r="B66" s="28" t="s">
        <v>77</v>
      </c>
      <c r="C66" s="173"/>
      <c r="D66" s="173"/>
      <c r="E66" s="173"/>
      <c r="F66" s="173"/>
      <c r="G66" s="204">
        <f>J66+M66+O66+R66+T66</f>
        <v>300000</v>
      </c>
      <c r="H66" s="204"/>
      <c r="I66" s="59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68">
        <v>300000</v>
      </c>
    </row>
    <row r="67" spans="1:20" ht="84.75" customHeight="1" x14ac:dyDescent="0.35">
      <c r="A67" s="27" t="s">
        <v>119</v>
      </c>
      <c r="B67" s="28" t="s">
        <v>78</v>
      </c>
      <c r="C67" s="51" t="s">
        <v>57</v>
      </c>
      <c r="D67" s="51" t="s">
        <v>59</v>
      </c>
      <c r="E67" s="173" t="s">
        <v>39</v>
      </c>
      <c r="F67" s="173"/>
      <c r="G67" s="204">
        <f>J67+M67+O67+R67+T67</f>
        <v>300000</v>
      </c>
      <c r="H67" s="204"/>
      <c r="I67" s="59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68">
        <v>300000</v>
      </c>
    </row>
    <row r="68" spans="1:20" ht="41.25" customHeight="1" x14ac:dyDescent="0.35">
      <c r="A68" s="30"/>
      <c r="B68" s="233" t="s">
        <v>79</v>
      </c>
      <c r="C68" s="233"/>
      <c r="D68" s="233"/>
      <c r="E68" s="233"/>
      <c r="F68" s="233"/>
      <c r="G68" s="234">
        <f>G6+G7+G10+G12+G13+G17+G20+G22+G23+G25+G27+G29+G30+G31+G33+G34+G35+G37+G39+G40+G42+G44+G45+G46+G58+G61+G62+G63+G64+G65+G66+G67+G18+G28+G26+G47</f>
        <v>34568000</v>
      </c>
      <c r="H68" s="234"/>
      <c r="I68" s="234"/>
      <c r="J68" s="234">
        <f>J6+J7+J10+J12+J13+J17+J18+J20+J22+J25+J29+J30+J31+J33+J34+J35+J37+J39+J40+J42+J44+J45+J46+J47+J58+J61+J62+J63+J64+J65+J66+J67</f>
        <v>6281000</v>
      </c>
      <c r="K68" s="234"/>
      <c r="L68" s="234"/>
      <c r="M68" s="234">
        <f>M6+M7+M10+M12+M13+M17+M18+M20+M22+M23+M25+M26+M27+M28+M29+M30+M31+M33+M34+M35+M37+M39+M40+M42+M44+M45+M46+M47+M58+M61+M62+M63+M64+M65+M66+M67</f>
        <v>10439000</v>
      </c>
      <c r="N68" s="234"/>
      <c r="O68" s="234">
        <f>O6+O7+O10+O12+O13+O17++O20+O22+O23+O25+O27+O29++O30+O31+O33+O34+O35+O37++O39+O40+O42+O44+O45+O46+O48+O49+O50+O51+O52+O53+O54+O56+O55+O58+O61+O62+O63+O64++O65+O66+O67+O18+O28+O26</f>
        <v>6341000</v>
      </c>
      <c r="P68" s="234"/>
      <c r="Q68" s="234"/>
      <c r="R68" s="234">
        <f>R6+R7+R10+R12+R13+R17+R20+R22+R23+R25+R27+R29+R30+R31+R33+R34+R35+R37+R39+R40+R42++R44+R45+R46+R48+R49+R50+R51+R52+R53+R54+R55+R56+R58++R61+R62+R63+R64+R65+R66+R67+R18+R28+R26</f>
        <v>5266000</v>
      </c>
      <c r="S68" s="234"/>
      <c r="T68" s="39">
        <f>T6+T7+T10+T12+T13+T17+T20+T22+T23+T25+T27+T29+T30+T31+T33+T34+T35+T37+T39+T40+T42+T44+T45+T46+T48+T49+T50+T51+T52+T53+T54+T55+T56+T58+T61+T62+T63+T64+T65+T66+T67+T18+T28+T26</f>
        <v>6241000</v>
      </c>
    </row>
    <row r="69" spans="1:20" ht="30" customHeight="1" x14ac:dyDescent="0.35">
      <c r="B69" s="77" t="s">
        <v>134</v>
      </c>
      <c r="J69" s="123">
        <f>J72+J76</f>
        <v>6281000</v>
      </c>
      <c r="K69" s="124"/>
      <c r="L69" s="124"/>
    </row>
    <row r="70" spans="1:20" s="23" customFormat="1" ht="27.75" customHeight="1" x14ac:dyDescent="0.35">
      <c r="A70" s="78"/>
      <c r="B70" s="121" t="s">
        <v>130</v>
      </c>
      <c r="C70" s="121"/>
      <c r="D70" s="70"/>
      <c r="E70" s="70"/>
      <c r="F70" s="70"/>
      <c r="G70" s="125"/>
      <c r="H70" s="125"/>
      <c r="I70" s="71"/>
      <c r="J70" s="126">
        <f>J6+J7+J10+J12+J13+J17+J18+J20+J22+J33+J34+J35+J37+J42+J61</f>
        <v>2395000</v>
      </c>
      <c r="K70" s="125"/>
      <c r="L70" s="125"/>
      <c r="M70" s="125"/>
      <c r="N70" s="125"/>
      <c r="O70" s="125"/>
      <c r="P70" s="125"/>
      <c r="Q70" s="125"/>
      <c r="R70" s="125"/>
      <c r="S70" s="125"/>
      <c r="T70" s="71"/>
    </row>
    <row r="71" spans="1:20" s="74" customFormat="1" ht="26.25" customHeight="1" x14ac:dyDescent="0.35">
      <c r="A71" s="78"/>
      <c r="B71" s="122" t="s">
        <v>131</v>
      </c>
      <c r="C71" s="122"/>
      <c r="D71" s="72"/>
      <c r="E71" s="72"/>
      <c r="F71" s="72"/>
      <c r="G71" s="128"/>
      <c r="H71" s="128"/>
      <c r="I71" s="73"/>
      <c r="J71" s="129">
        <f>J40+J44+J45+J47+J62</f>
        <v>3605000</v>
      </c>
      <c r="K71" s="128"/>
      <c r="L71" s="128"/>
      <c r="M71" s="128"/>
      <c r="N71" s="128"/>
      <c r="O71" s="128"/>
      <c r="P71" s="128"/>
      <c r="Q71" s="128"/>
      <c r="R71" s="128"/>
      <c r="S71" s="128"/>
      <c r="T71" s="73"/>
    </row>
    <row r="72" spans="1:20" ht="35.25" customHeight="1" x14ac:dyDescent="0.35">
      <c r="A72" s="69"/>
      <c r="B72" s="75" t="s">
        <v>132</v>
      </c>
      <c r="C72" s="69"/>
      <c r="D72" s="69"/>
      <c r="G72" s="127"/>
      <c r="H72" s="127"/>
      <c r="J72" s="119">
        <f>J70+J71</f>
        <v>6000000</v>
      </c>
      <c r="K72" s="120"/>
      <c r="L72" s="120"/>
      <c r="M72" s="127"/>
      <c r="N72" s="127"/>
      <c r="O72" s="235"/>
      <c r="P72" s="235"/>
      <c r="Q72" s="235"/>
      <c r="R72" s="235"/>
      <c r="S72" s="235"/>
    </row>
    <row r="74" spans="1:20" ht="26.25" customHeight="1" x14ac:dyDescent="0.35">
      <c r="B74" s="121" t="s">
        <v>130</v>
      </c>
      <c r="C74" s="121"/>
      <c r="D74" s="70"/>
      <c r="E74" s="70"/>
      <c r="F74" s="70"/>
      <c r="G74" s="125"/>
      <c r="H74" s="125"/>
      <c r="I74" s="71"/>
      <c r="J74" s="126">
        <f>J25+J29+J30</f>
        <v>101000</v>
      </c>
      <c r="K74" s="125"/>
      <c r="L74" s="125"/>
      <c r="M74" s="125"/>
      <c r="N74" s="125"/>
      <c r="O74" s="125"/>
      <c r="P74" s="125"/>
      <c r="Q74" s="125"/>
      <c r="R74" s="125"/>
      <c r="S74" s="125"/>
      <c r="T74" s="71"/>
    </row>
    <row r="75" spans="1:20" ht="25.5" customHeight="1" x14ac:dyDescent="0.35">
      <c r="B75" s="122" t="s">
        <v>131</v>
      </c>
      <c r="C75" s="122"/>
      <c r="D75" s="72"/>
      <c r="E75" s="72"/>
      <c r="F75" s="72"/>
      <c r="G75" s="128"/>
      <c r="H75" s="128"/>
      <c r="I75" s="73"/>
      <c r="J75" s="129">
        <f>J31</f>
        <v>180000</v>
      </c>
      <c r="K75" s="128"/>
      <c r="L75" s="128"/>
      <c r="M75" s="128"/>
      <c r="N75" s="128"/>
      <c r="O75" s="128"/>
      <c r="P75" s="128"/>
      <c r="Q75" s="128"/>
      <c r="R75" s="128"/>
      <c r="S75" s="128"/>
      <c r="T75" s="73"/>
    </row>
    <row r="76" spans="1:20" ht="26.25" customHeight="1" x14ac:dyDescent="0.35">
      <c r="B76" s="76" t="s">
        <v>133</v>
      </c>
      <c r="J76" s="119">
        <f>J74+J75</f>
        <v>281000</v>
      </c>
      <c r="K76" s="120"/>
      <c r="L76" s="120"/>
    </row>
    <row r="85" spans="2:2" x14ac:dyDescent="0.35">
      <c r="B85" s="20"/>
    </row>
    <row r="86" spans="2:2" x14ac:dyDescent="0.35">
      <c r="B86" s="20"/>
    </row>
    <row r="87" spans="2:2" x14ac:dyDescent="0.35">
      <c r="B87" s="20"/>
    </row>
  </sheetData>
  <mergeCells count="339">
    <mergeCell ref="M72:N72"/>
    <mergeCell ref="O72:Q72"/>
    <mergeCell ref="R72:S72"/>
    <mergeCell ref="M70:N70"/>
    <mergeCell ref="O70:Q70"/>
    <mergeCell ref="R70:S70"/>
    <mergeCell ref="G71:H71"/>
    <mergeCell ref="J71:L71"/>
    <mergeCell ref="M71:N71"/>
    <mergeCell ref="O71:Q71"/>
    <mergeCell ref="R71:S71"/>
    <mergeCell ref="O65:Q65"/>
    <mergeCell ref="R65:S65"/>
    <mergeCell ref="G66:H66"/>
    <mergeCell ref="J66:L66"/>
    <mergeCell ref="M66:N66"/>
    <mergeCell ref="O66:Q66"/>
    <mergeCell ref="R66:S66"/>
    <mergeCell ref="B68:F68"/>
    <mergeCell ref="G68:I68"/>
    <mergeCell ref="J68:L68"/>
    <mergeCell ref="M68:N68"/>
    <mergeCell ref="O68:Q68"/>
    <mergeCell ref="R68:S68"/>
    <mergeCell ref="E67:F67"/>
    <mergeCell ref="G67:H67"/>
    <mergeCell ref="J67:L67"/>
    <mergeCell ref="M67:N67"/>
    <mergeCell ref="O67:Q67"/>
    <mergeCell ref="R67:S67"/>
    <mergeCell ref="C61:C66"/>
    <mergeCell ref="D61:D66"/>
    <mergeCell ref="E61:F66"/>
    <mergeCell ref="G65:H65"/>
    <mergeCell ref="J65:L65"/>
    <mergeCell ref="J62:L62"/>
    <mergeCell ref="M62:N62"/>
    <mergeCell ref="O62:Q62"/>
    <mergeCell ref="R62:S62"/>
    <mergeCell ref="G61:I61"/>
    <mergeCell ref="J61:L61"/>
    <mergeCell ref="M61:N61"/>
    <mergeCell ref="G63:H63"/>
    <mergeCell ref="J63:L63"/>
    <mergeCell ref="M63:N63"/>
    <mergeCell ref="M65:N65"/>
    <mergeCell ref="A59:T59"/>
    <mergeCell ref="E60:F60"/>
    <mergeCell ref="G60:I60"/>
    <mergeCell ref="J60:L60"/>
    <mergeCell ref="M60:N60"/>
    <mergeCell ref="O60:Q60"/>
    <mergeCell ref="R60:S60"/>
    <mergeCell ref="E58:F58"/>
    <mergeCell ref="G58:H58"/>
    <mergeCell ref="J58:L58"/>
    <mergeCell ref="M58:N58"/>
    <mergeCell ref="O58:Q58"/>
    <mergeCell ref="R58:S58"/>
    <mergeCell ref="O63:Q63"/>
    <mergeCell ref="R63:S63"/>
    <mergeCell ref="G64:H64"/>
    <mergeCell ref="J64:L64"/>
    <mergeCell ref="M64:N64"/>
    <mergeCell ref="O64:Q64"/>
    <mergeCell ref="R64:S64"/>
    <mergeCell ref="O61:Q61"/>
    <mergeCell ref="R61:S61"/>
    <mergeCell ref="G62:I62"/>
    <mergeCell ref="A57:T57"/>
    <mergeCell ref="G54:I54"/>
    <mergeCell ref="J54:L54"/>
    <mergeCell ref="M54:N54"/>
    <mergeCell ref="O54:Q54"/>
    <mergeCell ref="R54:S54"/>
    <mergeCell ref="G55:H55"/>
    <mergeCell ref="J55:L55"/>
    <mergeCell ref="M55:N55"/>
    <mergeCell ref="O55:Q55"/>
    <mergeCell ref="R55:S55"/>
    <mergeCell ref="C51:C56"/>
    <mergeCell ref="D51:D56"/>
    <mergeCell ref="E51:F56"/>
    <mergeCell ref="G51:I51"/>
    <mergeCell ref="J51:L51"/>
    <mergeCell ref="M51:N51"/>
    <mergeCell ref="O51:Q51"/>
    <mergeCell ref="R51:S51"/>
    <mergeCell ref="G52:I52"/>
    <mergeCell ref="J52:L52"/>
    <mergeCell ref="M52:N52"/>
    <mergeCell ref="O52:Q52"/>
    <mergeCell ref="R52:S52"/>
    <mergeCell ref="G53:I53"/>
    <mergeCell ref="J53:L53"/>
    <mergeCell ref="M53:N53"/>
    <mergeCell ref="O53:Q53"/>
    <mergeCell ref="R53:S53"/>
    <mergeCell ref="G56:H56"/>
    <mergeCell ref="J56:L56"/>
    <mergeCell ref="M56:N56"/>
    <mergeCell ref="O56:Q56"/>
    <mergeCell ref="R56:S56"/>
    <mergeCell ref="O48:Q48"/>
    <mergeCell ref="R48:S48"/>
    <mergeCell ref="G49:I49"/>
    <mergeCell ref="J49:L49"/>
    <mergeCell ref="M49:N49"/>
    <mergeCell ref="O49:Q49"/>
    <mergeCell ref="R49:S49"/>
    <mergeCell ref="C48:C50"/>
    <mergeCell ref="D48:D50"/>
    <mergeCell ref="E48:F50"/>
    <mergeCell ref="G48:H48"/>
    <mergeCell ref="J48:L48"/>
    <mergeCell ref="M48:N48"/>
    <mergeCell ref="G50:I50"/>
    <mergeCell ref="J50:L50"/>
    <mergeCell ref="M50:N50"/>
    <mergeCell ref="O50:Q50"/>
    <mergeCell ref="R50:S50"/>
    <mergeCell ref="E47:F47"/>
    <mergeCell ref="G47:I47"/>
    <mergeCell ref="J47:L47"/>
    <mergeCell ref="M47:N47"/>
    <mergeCell ref="O47:Q47"/>
    <mergeCell ref="R47:S47"/>
    <mergeCell ref="J45:L45"/>
    <mergeCell ref="M45:N45"/>
    <mergeCell ref="O45:Q45"/>
    <mergeCell ref="R45:S45"/>
    <mergeCell ref="G46:I46"/>
    <mergeCell ref="J46:L46"/>
    <mergeCell ref="M46:N46"/>
    <mergeCell ref="O46:Q46"/>
    <mergeCell ref="R46:S46"/>
    <mergeCell ref="A41:T41"/>
    <mergeCell ref="E42:F42"/>
    <mergeCell ref="G42:I42"/>
    <mergeCell ref="J42:L42"/>
    <mergeCell ref="M42:N42"/>
    <mergeCell ref="O42:Q42"/>
    <mergeCell ref="R42:S42"/>
    <mergeCell ref="A43:T43"/>
    <mergeCell ref="C44:C46"/>
    <mergeCell ref="D44:D46"/>
    <mergeCell ref="E44:F46"/>
    <mergeCell ref="G44:I44"/>
    <mergeCell ref="J44:L44"/>
    <mergeCell ref="M44:N44"/>
    <mergeCell ref="O44:Q44"/>
    <mergeCell ref="R44:S44"/>
    <mergeCell ref="G45:H45"/>
    <mergeCell ref="A38:T38"/>
    <mergeCell ref="D39:D40"/>
    <mergeCell ref="E39:F40"/>
    <mergeCell ref="G39:I39"/>
    <mergeCell ref="J39:L39"/>
    <mergeCell ref="M39:N39"/>
    <mergeCell ref="O39:Q39"/>
    <mergeCell ref="R39:S39"/>
    <mergeCell ref="G40:I40"/>
    <mergeCell ref="J40:L40"/>
    <mergeCell ref="M40:N40"/>
    <mergeCell ref="O40:Q40"/>
    <mergeCell ref="R40:S40"/>
    <mergeCell ref="A36:T36"/>
    <mergeCell ref="E37:F37"/>
    <mergeCell ref="G37:H37"/>
    <mergeCell ref="J37:L37"/>
    <mergeCell ref="M37:N37"/>
    <mergeCell ref="O37:Q37"/>
    <mergeCell ref="R37:S37"/>
    <mergeCell ref="J34:L34"/>
    <mergeCell ref="M34:N34"/>
    <mergeCell ref="O34:Q34"/>
    <mergeCell ref="R34:S34"/>
    <mergeCell ref="G35:H35"/>
    <mergeCell ref="J35:L35"/>
    <mergeCell ref="M35:N35"/>
    <mergeCell ref="O35:Q35"/>
    <mergeCell ref="R35:S35"/>
    <mergeCell ref="A32:T32"/>
    <mergeCell ref="C33:C34"/>
    <mergeCell ref="D33:D35"/>
    <mergeCell ref="E33:F35"/>
    <mergeCell ref="G33:I33"/>
    <mergeCell ref="J33:L33"/>
    <mergeCell ref="M33:N33"/>
    <mergeCell ref="O33:Q33"/>
    <mergeCell ref="R33:S33"/>
    <mergeCell ref="G34:I34"/>
    <mergeCell ref="E31:F31"/>
    <mergeCell ref="G31:I31"/>
    <mergeCell ref="J31:L31"/>
    <mergeCell ref="M31:N31"/>
    <mergeCell ref="O31:Q31"/>
    <mergeCell ref="R31:S31"/>
    <mergeCell ref="E30:F30"/>
    <mergeCell ref="G30:I30"/>
    <mergeCell ref="J30:L30"/>
    <mergeCell ref="M30:N30"/>
    <mergeCell ref="O30:Q30"/>
    <mergeCell ref="R30:S30"/>
    <mergeCell ref="E29:F29"/>
    <mergeCell ref="G29:I29"/>
    <mergeCell ref="J29:L29"/>
    <mergeCell ref="M29:N29"/>
    <mergeCell ref="O29:Q29"/>
    <mergeCell ref="R29:S29"/>
    <mergeCell ref="E28:F28"/>
    <mergeCell ref="G28:H28"/>
    <mergeCell ref="J28:L28"/>
    <mergeCell ref="M28:N28"/>
    <mergeCell ref="O28:Q28"/>
    <mergeCell ref="R28:S28"/>
    <mergeCell ref="E27:F27"/>
    <mergeCell ref="G27:I27"/>
    <mergeCell ref="J27:L27"/>
    <mergeCell ref="M27:N27"/>
    <mergeCell ref="O27:Q27"/>
    <mergeCell ref="R27:S27"/>
    <mergeCell ref="E26:F26"/>
    <mergeCell ref="G26:H26"/>
    <mergeCell ref="J26:L26"/>
    <mergeCell ref="M26:N26"/>
    <mergeCell ref="O26:Q26"/>
    <mergeCell ref="R26:S26"/>
    <mergeCell ref="A15:T16"/>
    <mergeCell ref="C17:C18"/>
    <mergeCell ref="D17:D18"/>
    <mergeCell ref="E17:F18"/>
    <mergeCell ref="G17:H17"/>
    <mergeCell ref="J17:L17"/>
    <mergeCell ref="M17:N17"/>
    <mergeCell ref="A24:T24"/>
    <mergeCell ref="E25:F25"/>
    <mergeCell ref="G25:H25"/>
    <mergeCell ref="J25:L25"/>
    <mergeCell ref="M25:N25"/>
    <mergeCell ref="O25:Q25"/>
    <mergeCell ref="R25:S25"/>
    <mergeCell ref="E23:F23"/>
    <mergeCell ref="G23:I23"/>
    <mergeCell ref="J23:L23"/>
    <mergeCell ref="M23:N23"/>
    <mergeCell ref="O23:Q23"/>
    <mergeCell ref="R23:S23"/>
    <mergeCell ref="A21:T21"/>
    <mergeCell ref="E22:F22"/>
    <mergeCell ref="G22:I22"/>
    <mergeCell ref="J22:L22"/>
    <mergeCell ref="M22:N22"/>
    <mergeCell ref="O22:Q22"/>
    <mergeCell ref="R22:S22"/>
    <mergeCell ref="E20:F20"/>
    <mergeCell ref="G20:H20"/>
    <mergeCell ref="J20:L20"/>
    <mergeCell ref="M20:N20"/>
    <mergeCell ref="O20:Q20"/>
    <mergeCell ref="R20:S20"/>
    <mergeCell ref="O17:Q17"/>
    <mergeCell ref="R17:S17"/>
    <mergeCell ref="A5:T5"/>
    <mergeCell ref="C6:C7"/>
    <mergeCell ref="D6:D7"/>
    <mergeCell ref="E6:F7"/>
    <mergeCell ref="R10:S11"/>
    <mergeCell ref="T10:T11"/>
    <mergeCell ref="G12:I12"/>
    <mergeCell ref="J12:L12"/>
    <mergeCell ref="M12:N12"/>
    <mergeCell ref="O12:Q12"/>
    <mergeCell ref="R12:S12"/>
    <mergeCell ref="A8:T9"/>
    <mergeCell ref="A10:A11"/>
    <mergeCell ref="B10:B11"/>
    <mergeCell ref="C10:C13"/>
    <mergeCell ref="D10:D14"/>
    <mergeCell ref="E10:F14"/>
    <mergeCell ref="G10:I11"/>
    <mergeCell ref="J10:L11"/>
    <mergeCell ref="M10:N11"/>
    <mergeCell ref="O10:Q11"/>
    <mergeCell ref="R13:S14"/>
    <mergeCell ref="A13:A14"/>
    <mergeCell ref="B13:B14"/>
    <mergeCell ref="A2:A4"/>
    <mergeCell ref="B2:B4"/>
    <mergeCell ref="C2:C4"/>
    <mergeCell ref="D2:D4"/>
    <mergeCell ref="E2:F4"/>
    <mergeCell ref="G2:T2"/>
    <mergeCell ref="G3:I4"/>
    <mergeCell ref="J3:T3"/>
    <mergeCell ref="J4:L4"/>
    <mergeCell ref="M4:N4"/>
    <mergeCell ref="O4:Q4"/>
    <mergeCell ref="R4:S4"/>
    <mergeCell ref="G13:I14"/>
    <mergeCell ref="J13:L14"/>
    <mergeCell ref="M13:N14"/>
    <mergeCell ref="O13:Q14"/>
    <mergeCell ref="M74:N74"/>
    <mergeCell ref="O74:Q74"/>
    <mergeCell ref="R74:S74"/>
    <mergeCell ref="G75:H75"/>
    <mergeCell ref="J75:L75"/>
    <mergeCell ref="M75:N75"/>
    <mergeCell ref="O75:Q75"/>
    <mergeCell ref="R75:S75"/>
    <mergeCell ref="R6:S6"/>
    <mergeCell ref="G7:H7"/>
    <mergeCell ref="J7:L7"/>
    <mergeCell ref="M7:N7"/>
    <mergeCell ref="O7:Q7"/>
    <mergeCell ref="R7:S7"/>
    <mergeCell ref="G6:H6"/>
    <mergeCell ref="J6:L6"/>
    <mergeCell ref="M6:N6"/>
    <mergeCell ref="O6:Q6"/>
    <mergeCell ref="G18:H18"/>
    <mergeCell ref="J18:L18"/>
    <mergeCell ref="M18:N18"/>
    <mergeCell ref="O18:Q18"/>
    <mergeCell ref="R18:S18"/>
    <mergeCell ref="A19:T19"/>
    <mergeCell ref="J76:L76"/>
    <mergeCell ref="B70:C70"/>
    <mergeCell ref="B71:C71"/>
    <mergeCell ref="B74:C74"/>
    <mergeCell ref="B75:C75"/>
    <mergeCell ref="J69:L69"/>
    <mergeCell ref="G74:H74"/>
    <mergeCell ref="J74:L74"/>
    <mergeCell ref="G70:H70"/>
    <mergeCell ref="J70:L70"/>
    <mergeCell ref="G72:H72"/>
    <mergeCell ref="J72:L72"/>
  </mergeCells>
  <pageMargins left="0" right="0" top="0.19685039370078741" bottom="0.19685039370078741" header="0.31496062992125984" footer="0.31496062992125984"/>
  <pageSetup paperSize="9" scale="62" fitToHeight="6" orientation="landscape" horizontalDpi="4294967293" r:id="rId1"/>
  <rowBreaks count="3" manualBreakCount="3">
    <brk id="39" max="19" man="1"/>
    <brk id="53" max="19" man="1"/>
    <brk id="6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7"/>
  <sheetViews>
    <sheetView tabSelected="1" view="pageBreakPreview" zoomScale="70" zoomScaleNormal="70" zoomScaleSheetLayoutView="70" workbookViewId="0">
      <selection activeCell="F14" sqref="F14"/>
    </sheetView>
  </sheetViews>
  <sheetFormatPr defaultColWidth="9.109375" defaultRowHeight="18" x14ac:dyDescent="0.35"/>
  <cols>
    <col min="1" max="1" width="9.109375" style="86" customWidth="1"/>
    <col min="2" max="2" width="68.33203125" style="84" customWidth="1"/>
    <col min="3" max="3" width="15.6640625" style="84" customWidth="1"/>
    <col min="4" max="4" width="50.88671875" style="84" customWidth="1"/>
    <col min="5" max="5" width="18.6640625" style="84" customWidth="1"/>
    <col min="6" max="6" width="15.5546875" style="84" customWidth="1"/>
    <col min="7" max="7" width="16" style="84" customWidth="1"/>
    <col min="8" max="8" width="13.33203125" style="84" customWidth="1"/>
    <col min="9" max="9" width="14" style="84" customWidth="1"/>
    <col min="10" max="10" width="13" style="84" customWidth="1"/>
    <col min="11" max="11" width="13.6640625" style="84" customWidth="1"/>
    <col min="12" max="12" width="31.33203125" style="84" customWidth="1"/>
    <col min="13" max="13" width="23.109375" style="85" customWidth="1"/>
    <col min="14" max="14" width="16.6640625" style="84" customWidth="1"/>
    <col min="15" max="16" width="9.109375" style="84"/>
    <col min="17" max="17" width="13.44140625" style="84" bestFit="1" customWidth="1"/>
    <col min="18" max="16384" width="9.109375" style="84"/>
  </cols>
  <sheetData>
    <row r="1" spans="1:21" x14ac:dyDescent="0.35">
      <c r="K1" s="113" t="s">
        <v>226</v>
      </c>
    </row>
    <row r="2" spans="1:21" x14ac:dyDescent="0.35">
      <c r="K2" s="113" t="s">
        <v>218</v>
      </c>
    </row>
    <row r="3" spans="1:21" x14ac:dyDescent="0.35">
      <c r="K3" s="113" t="s">
        <v>227</v>
      </c>
    </row>
    <row r="4" spans="1:21" s="91" customFormat="1" x14ac:dyDescent="0.35">
      <c r="A4" s="79"/>
      <c r="K4" s="236" t="s">
        <v>225</v>
      </c>
      <c r="L4" s="236"/>
      <c r="M4" s="113"/>
    </row>
    <row r="5" spans="1:21" s="91" customFormat="1" x14ac:dyDescent="0.35">
      <c r="A5" s="79"/>
      <c r="K5" s="236"/>
      <c r="L5" s="236"/>
      <c r="M5" s="113"/>
    </row>
    <row r="6" spans="1:21" s="91" customFormat="1" x14ac:dyDescent="0.35">
      <c r="A6" s="79"/>
      <c r="K6" s="236"/>
      <c r="L6" s="236"/>
      <c r="M6" s="113"/>
    </row>
    <row r="7" spans="1:21" ht="50.25" customHeight="1" x14ac:dyDescent="0.35">
      <c r="A7" s="250" t="s">
        <v>200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93"/>
      <c r="N7" s="94"/>
      <c r="O7" s="94"/>
      <c r="P7" s="94"/>
      <c r="Q7" s="94"/>
      <c r="R7" s="94"/>
      <c r="S7" s="94"/>
      <c r="T7" s="94"/>
      <c r="U7" s="94"/>
    </row>
    <row r="9" spans="1:21" ht="18.75" customHeight="1" x14ac:dyDescent="0.35">
      <c r="A9" s="251" t="s">
        <v>0</v>
      </c>
      <c r="B9" s="252" t="s">
        <v>182</v>
      </c>
      <c r="C9" s="252" t="s">
        <v>183</v>
      </c>
      <c r="D9" s="252" t="s">
        <v>184</v>
      </c>
      <c r="E9" s="252" t="s">
        <v>145</v>
      </c>
      <c r="F9" s="253" t="s">
        <v>185</v>
      </c>
      <c r="G9" s="254"/>
      <c r="H9" s="254"/>
      <c r="I9" s="254"/>
      <c r="J9" s="254"/>
      <c r="K9" s="255"/>
      <c r="L9" s="252" t="s">
        <v>141</v>
      </c>
    </row>
    <row r="10" spans="1:21" x14ac:dyDescent="0.35">
      <c r="A10" s="251"/>
      <c r="B10" s="252"/>
      <c r="C10" s="252"/>
      <c r="D10" s="252"/>
      <c r="E10" s="252"/>
      <c r="F10" s="252" t="s">
        <v>146</v>
      </c>
      <c r="G10" s="252" t="s">
        <v>186</v>
      </c>
      <c r="H10" s="252"/>
      <c r="I10" s="252"/>
      <c r="J10" s="98" t="s">
        <v>187</v>
      </c>
      <c r="K10" s="98" t="s">
        <v>188</v>
      </c>
      <c r="L10" s="252"/>
    </row>
    <row r="11" spans="1:21" x14ac:dyDescent="0.35">
      <c r="A11" s="251"/>
      <c r="B11" s="252"/>
      <c r="C11" s="252"/>
      <c r="D11" s="252"/>
      <c r="E11" s="252"/>
      <c r="F11" s="252"/>
      <c r="G11" s="98">
        <v>2026</v>
      </c>
      <c r="H11" s="98">
        <v>2027</v>
      </c>
      <c r="I11" s="98">
        <v>2028</v>
      </c>
      <c r="J11" s="98">
        <v>2029</v>
      </c>
      <c r="K11" s="98">
        <v>2030</v>
      </c>
      <c r="L11" s="252"/>
    </row>
    <row r="12" spans="1:21" x14ac:dyDescent="0.35">
      <c r="A12" s="105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  <c r="G12" s="106">
        <v>7</v>
      </c>
      <c r="H12" s="106">
        <v>8</v>
      </c>
      <c r="I12" s="106">
        <v>9</v>
      </c>
      <c r="J12" s="106">
        <v>10</v>
      </c>
      <c r="K12" s="106">
        <v>11</v>
      </c>
      <c r="L12" s="106">
        <v>12</v>
      </c>
    </row>
    <row r="13" spans="1:21" ht="43.5" customHeight="1" x14ac:dyDescent="0.35">
      <c r="A13" s="243" t="s">
        <v>192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07"/>
      <c r="N13" s="108"/>
      <c r="O13" s="108"/>
      <c r="P13" s="108"/>
      <c r="Q13" s="108"/>
      <c r="R13" s="108"/>
      <c r="S13" s="108"/>
    </row>
    <row r="14" spans="1:21" ht="126" x14ac:dyDescent="0.35">
      <c r="A14" s="96" t="s">
        <v>171</v>
      </c>
      <c r="B14" s="97" t="s">
        <v>142</v>
      </c>
      <c r="C14" s="98" t="s">
        <v>181</v>
      </c>
      <c r="D14" s="98" t="s">
        <v>170</v>
      </c>
      <c r="E14" s="98" t="s">
        <v>147</v>
      </c>
      <c r="F14" s="115">
        <f>G14+H14+I14+J14+K14</f>
        <v>447.8</v>
      </c>
      <c r="G14" s="115">
        <v>447.8</v>
      </c>
      <c r="H14" s="115"/>
      <c r="I14" s="115"/>
      <c r="J14" s="115"/>
      <c r="K14" s="115"/>
      <c r="L14" s="98" t="s">
        <v>143</v>
      </c>
    </row>
    <row r="15" spans="1:21" ht="108" x14ac:dyDescent="0.35">
      <c r="A15" s="244" t="s">
        <v>8</v>
      </c>
      <c r="B15" s="246" t="s">
        <v>148</v>
      </c>
      <c r="C15" s="248" t="s">
        <v>181</v>
      </c>
      <c r="D15" s="248" t="s">
        <v>170</v>
      </c>
      <c r="E15" s="98" t="s">
        <v>197</v>
      </c>
      <c r="F15" s="115">
        <f t="shared" ref="F15:F43" si="0">G15+H15+I15+J15+K15</f>
        <v>20714.7</v>
      </c>
      <c r="G15" s="115">
        <f>23314.7-2600</f>
        <v>20714.7</v>
      </c>
      <c r="H15" s="115"/>
      <c r="I15" s="115"/>
      <c r="J15" s="115"/>
      <c r="K15" s="115"/>
      <c r="L15" s="248" t="s">
        <v>159</v>
      </c>
    </row>
    <row r="16" spans="1:21" ht="54" x14ac:dyDescent="0.35">
      <c r="A16" s="245"/>
      <c r="B16" s="247"/>
      <c r="C16" s="249"/>
      <c r="D16" s="249"/>
      <c r="E16" s="98" t="s">
        <v>198</v>
      </c>
      <c r="F16" s="115">
        <f t="shared" si="0"/>
        <v>2600</v>
      </c>
      <c r="G16" s="115">
        <v>2600</v>
      </c>
      <c r="H16" s="115"/>
      <c r="I16" s="115"/>
      <c r="J16" s="115"/>
      <c r="K16" s="115"/>
      <c r="L16" s="249"/>
    </row>
    <row r="17" spans="1:13" ht="126" x14ac:dyDescent="0.35">
      <c r="A17" s="96" t="s">
        <v>135</v>
      </c>
      <c r="B17" s="99" t="s">
        <v>138</v>
      </c>
      <c r="C17" s="98" t="s">
        <v>181</v>
      </c>
      <c r="D17" s="98" t="s">
        <v>170</v>
      </c>
      <c r="E17" s="98" t="s">
        <v>147</v>
      </c>
      <c r="F17" s="115">
        <f t="shared" si="0"/>
        <v>219.2</v>
      </c>
      <c r="G17" s="115">
        <v>219.2</v>
      </c>
      <c r="H17" s="115"/>
      <c r="I17" s="115"/>
      <c r="J17" s="115"/>
      <c r="K17" s="115"/>
      <c r="L17" s="98" t="s">
        <v>149</v>
      </c>
    </row>
    <row r="18" spans="1:13" ht="126" x14ac:dyDescent="0.35">
      <c r="A18" s="96" t="s">
        <v>136</v>
      </c>
      <c r="B18" s="97" t="s">
        <v>194</v>
      </c>
      <c r="C18" s="98" t="s">
        <v>181</v>
      </c>
      <c r="D18" s="98" t="s">
        <v>170</v>
      </c>
      <c r="E18" s="98" t="s">
        <v>147</v>
      </c>
      <c r="F18" s="115">
        <f t="shared" si="0"/>
        <v>987</v>
      </c>
      <c r="G18" s="115">
        <v>987</v>
      </c>
      <c r="H18" s="115"/>
      <c r="I18" s="115"/>
      <c r="J18" s="115"/>
      <c r="K18" s="115"/>
      <c r="L18" s="98" t="s">
        <v>155</v>
      </c>
    </row>
    <row r="19" spans="1:13" ht="144" x14ac:dyDescent="0.35">
      <c r="A19" s="96" t="s">
        <v>139</v>
      </c>
      <c r="B19" s="97" t="s">
        <v>160</v>
      </c>
      <c r="C19" s="98" t="s">
        <v>181</v>
      </c>
      <c r="D19" s="98" t="s">
        <v>170</v>
      </c>
      <c r="E19" s="98" t="s">
        <v>147</v>
      </c>
      <c r="F19" s="115">
        <f t="shared" si="0"/>
        <v>10000</v>
      </c>
      <c r="G19" s="115">
        <v>10000</v>
      </c>
      <c r="H19" s="115"/>
      <c r="I19" s="115"/>
      <c r="J19" s="115"/>
      <c r="K19" s="115"/>
      <c r="L19" s="98" t="s">
        <v>201</v>
      </c>
    </row>
    <row r="20" spans="1:13" ht="126" x14ac:dyDescent="0.35">
      <c r="A20" s="96" t="s">
        <v>140</v>
      </c>
      <c r="B20" s="97" t="s">
        <v>176</v>
      </c>
      <c r="C20" s="98" t="s">
        <v>181</v>
      </c>
      <c r="D20" s="98" t="s">
        <v>170</v>
      </c>
      <c r="E20" s="98" t="s">
        <v>147</v>
      </c>
      <c r="F20" s="115">
        <f t="shared" si="0"/>
        <v>7000</v>
      </c>
      <c r="G20" s="115">
        <f>5000+2000</f>
        <v>7000</v>
      </c>
      <c r="H20" s="115"/>
      <c r="I20" s="115"/>
      <c r="J20" s="115"/>
      <c r="K20" s="115"/>
      <c r="L20" s="98" t="s">
        <v>157</v>
      </c>
    </row>
    <row r="21" spans="1:13" ht="126" x14ac:dyDescent="0.35">
      <c r="A21" s="96" t="s">
        <v>196</v>
      </c>
      <c r="B21" s="97" t="s">
        <v>195</v>
      </c>
      <c r="C21" s="98" t="s">
        <v>181</v>
      </c>
      <c r="D21" s="98" t="s">
        <v>170</v>
      </c>
      <c r="E21" s="98" t="s">
        <v>147</v>
      </c>
      <c r="F21" s="115">
        <f t="shared" si="0"/>
        <v>1263.0999999999999</v>
      </c>
      <c r="G21" s="115">
        <v>1263.0999999999999</v>
      </c>
      <c r="H21" s="115"/>
      <c r="I21" s="115"/>
      <c r="J21" s="115"/>
      <c r="K21" s="115"/>
      <c r="L21" s="98" t="s">
        <v>151</v>
      </c>
    </row>
    <row r="22" spans="1:13" ht="144" x14ac:dyDescent="0.35">
      <c r="A22" s="90" t="s">
        <v>153</v>
      </c>
      <c r="B22" s="109" t="s">
        <v>223</v>
      </c>
      <c r="C22" s="110" t="s">
        <v>181</v>
      </c>
      <c r="D22" s="110" t="s">
        <v>170</v>
      </c>
      <c r="E22" s="110" t="s">
        <v>147</v>
      </c>
      <c r="F22" s="116">
        <f t="shared" si="0"/>
        <v>230.3</v>
      </c>
      <c r="G22" s="116">
        <v>230.3</v>
      </c>
      <c r="H22" s="116"/>
      <c r="I22" s="116"/>
      <c r="J22" s="116"/>
      <c r="K22" s="116"/>
      <c r="L22" s="110" t="s">
        <v>172</v>
      </c>
    </row>
    <row r="23" spans="1:13" ht="144" x14ac:dyDescent="0.35">
      <c r="A23" s="90" t="s">
        <v>202</v>
      </c>
      <c r="B23" s="109" t="s">
        <v>224</v>
      </c>
      <c r="C23" s="110" t="s">
        <v>181</v>
      </c>
      <c r="D23" s="110" t="s">
        <v>170</v>
      </c>
      <c r="E23" s="110" t="s">
        <v>147</v>
      </c>
      <c r="F23" s="116">
        <f t="shared" ref="F23" si="1">G23+H23+I23+J23+K23</f>
        <v>210.8</v>
      </c>
      <c r="G23" s="116">
        <v>210.8</v>
      </c>
      <c r="H23" s="116"/>
      <c r="I23" s="116"/>
      <c r="J23" s="116"/>
      <c r="K23" s="116"/>
      <c r="L23" s="110" t="s">
        <v>172</v>
      </c>
    </row>
    <row r="24" spans="1:13" ht="126" x14ac:dyDescent="0.35">
      <c r="A24" s="90" t="s">
        <v>203</v>
      </c>
      <c r="B24" s="109" t="s">
        <v>220</v>
      </c>
      <c r="C24" s="110">
        <v>2026</v>
      </c>
      <c r="D24" s="110" t="s">
        <v>170</v>
      </c>
      <c r="E24" s="110" t="s">
        <v>147</v>
      </c>
      <c r="F24" s="116">
        <f t="shared" si="0"/>
        <v>496.56099999999998</v>
      </c>
      <c r="G24" s="116">
        <v>496.56099999999998</v>
      </c>
      <c r="H24" s="116"/>
      <c r="I24" s="116"/>
      <c r="J24" s="116"/>
      <c r="K24" s="116"/>
      <c r="L24" s="110" t="s">
        <v>217</v>
      </c>
    </row>
    <row r="25" spans="1:13" ht="154.5" customHeight="1" x14ac:dyDescent="0.35">
      <c r="A25" s="90" t="s">
        <v>211</v>
      </c>
      <c r="B25" s="109" t="s">
        <v>204</v>
      </c>
      <c r="C25" s="110">
        <v>2026</v>
      </c>
      <c r="D25" s="110" t="s">
        <v>170</v>
      </c>
      <c r="E25" s="110" t="s">
        <v>147</v>
      </c>
      <c r="F25" s="116">
        <f t="shared" si="0"/>
        <v>230.50399999999999</v>
      </c>
      <c r="G25" s="116">
        <v>230.50399999999999</v>
      </c>
      <c r="H25" s="116"/>
      <c r="I25" s="116"/>
      <c r="J25" s="116"/>
      <c r="K25" s="116"/>
      <c r="L25" s="110" t="s">
        <v>205</v>
      </c>
    </row>
    <row r="26" spans="1:13" ht="167.25" customHeight="1" x14ac:dyDescent="0.35">
      <c r="A26" s="96" t="s">
        <v>212</v>
      </c>
      <c r="B26" s="114" t="s">
        <v>215</v>
      </c>
      <c r="C26" s="110">
        <v>2026</v>
      </c>
      <c r="D26" s="110" t="s">
        <v>170</v>
      </c>
      <c r="E26" s="110" t="s">
        <v>147</v>
      </c>
      <c r="F26" s="116">
        <f t="shared" si="0"/>
        <v>1961.9739999999999</v>
      </c>
      <c r="G26" s="116">
        <v>1961.9739999999999</v>
      </c>
      <c r="H26" s="116"/>
      <c r="I26" s="116"/>
      <c r="J26" s="116"/>
      <c r="K26" s="116"/>
      <c r="L26" s="110" t="s">
        <v>209</v>
      </c>
    </row>
    <row r="27" spans="1:13" ht="153" customHeight="1" x14ac:dyDescent="0.35">
      <c r="A27" s="90" t="s">
        <v>213</v>
      </c>
      <c r="B27" s="118" t="s">
        <v>206</v>
      </c>
      <c r="C27" s="98">
        <v>2026</v>
      </c>
      <c r="D27" s="98" t="s">
        <v>170</v>
      </c>
      <c r="E27" s="98" t="s">
        <v>147</v>
      </c>
      <c r="F27" s="115">
        <f t="shared" si="0"/>
        <v>561.91099999999994</v>
      </c>
      <c r="G27" s="115">
        <v>561.91099999999994</v>
      </c>
      <c r="H27" s="115"/>
      <c r="I27" s="115"/>
      <c r="J27" s="115"/>
      <c r="K27" s="115"/>
      <c r="L27" s="98" t="s">
        <v>209</v>
      </c>
    </row>
    <row r="28" spans="1:13" ht="126" x14ac:dyDescent="0.35">
      <c r="A28" s="90" t="s">
        <v>214</v>
      </c>
      <c r="B28" s="114" t="s">
        <v>216</v>
      </c>
      <c r="C28" s="110">
        <v>2026</v>
      </c>
      <c r="D28" s="110" t="s">
        <v>170</v>
      </c>
      <c r="E28" s="110" t="s">
        <v>147</v>
      </c>
      <c r="F28" s="116">
        <f t="shared" si="0"/>
        <v>196.91800000000001</v>
      </c>
      <c r="G28" s="116">
        <v>196.91800000000001</v>
      </c>
      <c r="H28" s="116"/>
      <c r="I28" s="116"/>
      <c r="J28" s="116"/>
      <c r="K28" s="116"/>
      <c r="L28" s="110" t="s">
        <v>210</v>
      </c>
    </row>
    <row r="29" spans="1:13" ht="153.75" customHeight="1" x14ac:dyDescent="0.35">
      <c r="A29" s="90" t="s">
        <v>222</v>
      </c>
      <c r="B29" s="109" t="s">
        <v>207</v>
      </c>
      <c r="C29" s="110">
        <v>2026</v>
      </c>
      <c r="D29" s="110" t="s">
        <v>170</v>
      </c>
      <c r="E29" s="110" t="s">
        <v>147</v>
      </c>
      <c r="F29" s="116">
        <f t="shared" si="0"/>
        <v>374.197</v>
      </c>
      <c r="G29" s="116">
        <v>374.197</v>
      </c>
      <c r="H29" s="116"/>
      <c r="I29" s="116"/>
      <c r="J29" s="116"/>
      <c r="K29" s="116"/>
      <c r="L29" s="110" t="s">
        <v>208</v>
      </c>
    </row>
    <row r="30" spans="1:13" s="103" customFormat="1" x14ac:dyDescent="0.35">
      <c r="A30" s="241" t="s">
        <v>189</v>
      </c>
      <c r="B30" s="241"/>
      <c r="C30" s="241"/>
      <c r="D30" s="241"/>
      <c r="E30" s="241"/>
      <c r="F30" s="117">
        <f>SUM(G30:K30)</f>
        <v>47494.965000000004</v>
      </c>
      <c r="G30" s="117">
        <f>SUM(G14:G29)</f>
        <v>47494.965000000004</v>
      </c>
      <c r="H30" s="117">
        <f t="shared" ref="H30:K30" si="2">SUM(H14:H29)</f>
        <v>0</v>
      </c>
      <c r="I30" s="117">
        <f t="shared" si="2"/>
        <v>0</v>
      </c>
      <c r="J30" s="117">
        <f t="shared" si="2"/>
        <v>0</v>
      </c>
      <c r="K30" s="117">
        <f t="shared" si="2"/>
        <v>0</v>
      </c>
      <c r="L30" s="95"/>
      <c r="M30" s="102"/>
    </row>
    <row r="31" spans="1:13" s="103" customFormat="1" x14ac:dyDescent="0.35">
      <c r="A31" s="242" t="s">
        <v>193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102"/>
    </row>
    <row r="32" spans="1:13" ht="198" x14ac:dyDescent="0.35">
      <c r="A32" s="96" t="s">
        <v>10</v>
      </c>
      <c r="B32" s="97" t="s">
        <v>163</v>
      </c>
      <c r="C32" s="98" t="s">
        <v>181</v>
      </c>
      <c r="D32" s="98" t="s">
        <v>173</v>
      </c>
      <c r="E32" s="98" t="s">
        <v>147</v>
      </c>
      <c r="F32" s="115">
        <f t="shared" si="0"/>
        <v>3000</v>
      </c>
      <c r="G32" s="115">
        <f>2500+500</f>
        <v>3000</v>
      </c>
      <c r="H32" s="115"/>
      <c r="I32" s="115"/>
      <c r="J32" s="115"/>
      <c r="K32" s="115"/>
      <c r="L32" s="98" t="s">
        <v>154</v>
      </c>
    </row>
    <row r="33" spans="1:14" ht="231.75" customHeight="1" x14ac:dyDescent="0.35">
      <c r="A33" s="96" t="s">
        <v>11</v>
      </c>
      <c r="B33" s="97" t="s">
        <v>164</v>
      </c>
      <c r="C33" s="98" t="s">
        <v>181</v>
      </c>
      <c r="D33" s="98" t="s">
        <v>173</v>
      </c>
      <c r="E33" s="98" t="s">
        <v>147</v>
      </c>
      <c r="F33" s="115">
        <f t="shared" si="0"/>
        <v>8117.3</v>
      </c>
      <c r="G33" s="115">
        <v>8117.3</v>
      </c>
      <c r="H33" s="115"/>
      <c r="I33" s="115"/>
      <c r="J33" s="115"/>
      <c r="K33" s="115"/>
      <c r="L33" s="98" t="s">
        <v>156</v>
      </c>
    </row>
    <row r="34" spans="1:14" ht="126" x14ac:dyDescent="0.35">
      <c r="A34" s="96" t="s">
        <v>12</v>
      </c>
      <c r="B34" s="97" t="s">
        <v>150</v>
      </c>
      <c r="C34" s="98" t="s">
        <v>181</v>
      </c>
      <c r="D34" s="98" t="s">
        <v>173</v>
      </c>
      <c r="E34" s="98" t="s">
        <v>147</v>
      </c>
      <c r="F34" s="115">
        <f t="shared" si="0"/>
        <v>31.8</v>
      </c>
      <c r="G34" s="115">
        <v>31.8</v>
      </c>
      <c r="H34" s="115"/>
      <c r="I34" s="115"/>
      <c r="J34" s="115"/>
      <c r="K34" s="115"/>
      <c r="L34" s="98" t="s">
        <v>143</v>
      </c>
    </row>
    <row r="35" spans="1:14" ht="126" x14ac:dyDescent="0.35">
      <c r="A35" s="96" t="s">
        <v>158</v>
      </c>
      <c r="B35" s="97" t="s">
        <v>148</v>
      </c>
      <c r="C35" s="98" t="s">
        <v>181</v>
      </c>
      <c r="D35" s="98" t="s">
        <v>173</v>
      </c>
      <c r="E35" s="98" t="s">
        <v>147</v>
      </c>
      <c r="F35" s="115">
        <f t="shared" si="0"/>
        <v>1066.5</v>
      </c>
      <c r="G35" s="115">
        <v>1066.5</v>
      </c>
      <c r="H35" s="115"/>
      <c r="I35" s="115"/>
      <c r="J35" s="115"/>
      <c r="K35" s="115"/>
      <c r="L35" s="98" t="s">
        <v>219</v>
      </c>
    </row>
    <row r="36" spans="1:14" s="103" customFormat="1" x14ac:dyDescent="0.35">
      <c r="A36" s="241" t="s">
        <v>190</v>
      </c>
      <c r="B36" s="241"/>
      <c r="C36" s="241"/>
      <c r="D36" s="241"/>
      <c r="E36" s="241"/>
      <c r="F36" s="117">
        <f>SUM(G36:K36)</f>
        <v>12215.599999999999</v>
      </c>
      <c r="G36" s="117">
        <f>SUM(G32:G35)</f>
        <v>12215.599999999999</v>
      </c>
      <c r="H36" s="117">
        <f t="shared" ref="H36:K36" si="3">SUM(H32:H35)</f>
        <v>0</v>
      </c>
      <c r="I36" s="117">
        <f t="shared" si="3"/>
        <v>0</v>
      </c>
      <c r="J36" s="117">
        <f t="shared" si="3"/>
        <v>0</v>
      </c>
      <c r="K36" s="117">
        <f t="shared" si="3"/>
        <v>0</v>
      </c>
      <c r="L36" s="95"/>
      <c r="M36" s="102"/>
    </row>
    <row r="37" spans="1:14" s="103" customFormat="1" x14ac:dyDescent="0.35">
      <c r="A37" s="242" t="s">
        <v>199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102"/>
    </row>
    <row r="38" spans="1:14" ht="144" x14ac:dyDescent="0.35">
      <c r="A38" s="96" t="s">
        <v>88</v>
      </c>
      <c r="B38" s="97" t="s">
        <v>174</v>
      </c>
      <c r="C38" s="98" t="s">
        <v>181</v>
      </c>
      <c r="D38" s="98" t="s">
        <v>175</v>
      </c>
      <c r="E38" s="98" t="s">
        <v>147</v>
      </c>
      <c r="F38" s="115">
        <f t="shared" si="0"/>
        <v>618.29999999999995</v>
      </c>
      <c r="G38" s="115">
        <v>618.29999999999995</v>
      </c>
      <c r="H38" s="115"/>
      <c r="I38" s="115"/>
      <c r="J38" s="115"/>
      <c r="K38" s="115"/>
      <c r="L38" s="98" t="s">
        <v>168</v>
      </c>
      <c r="N38" s="100"/>
    </row>
    <row r="39" spans="1:14" ht="144" x14ac:dyDescent="0.35">
      <c r="A39" s="96" t="s">
        <v>13</v>
      </c>
      <c r="B39" s="97" t="s">
        <v>152</v>
      </c>
      <c r="C39" s="98" t="s">
        <v>181</v>
      </c>
      <c r="D39" s="98" t="s">
        <v>175</v>
      </c>
      <c r="E39" s="98" t="s">
        <v>147</v>
      </c>
      <c r="F39" s="115">
        <f t="shared" si="0"/>
        <v>7000</v>
      </c>
      <c r="G39" s="115">
        <v>7000</v>
      </c>
      <c r="H39" s="115"/>
      <c r="I39" s="115"/>
      <c r="J39" s="115"/>
      <c r="K39" s="115"/>
      <c r="L39" s="98" t="s">
        <v>144</v>
      </c>
      <c r="N39" s="100"/>
    </row>
    <row r="40" spans="1:14" ht="144" x14ac:dyDescent="0.35">
      <c r="A40" s="96" t="s">
        <v>177</v>
      </c>
      <c r="B40" s="97" t="s">
        <v>167</v>
      </c>
      <c r="C40" s="98" t="s">
        <v>181</v>
      </c>
      <c r="D40" s="98" t="s">
        <v>175</v>
      </c>
      <c r="E40" s="98" t="s">
        <v>147</v>
      </c>
      <c r="F40" s="115">
        <f t="shared" si="0"/>
        <v>76.900000000000006</v>
      </c>
      <c r="G40" s="115">
        <v>76.900000000000006</v>
      </c>
      <c r="H40" s="115"/>
      <c r="I40" s="115"/>
      <c r="J40" s="115"/>
      <c r="K40" s="115"/>
      <c r="L40" s="98" t="s">
        <v>162</v>
      </c>
      <c r="M40" s="111"/>
      <c r="N40" s="100"/>
    </row>
    <row r="41" spans="1:14" ht="144" x14ac:dyDescent="0.35">
      <c r="A41" s="96" t="s">
        <v>178</v>
      </c>
      <c r="B41" s="97" t="s">
        <v>148</v>
      </c>
      <c r="C41" s="98" t="s">
        <v>181</v>
      </c>
      <c r="D41" s="98" t="s">
        <v>175</v>
      </c>
      <c r="E41" s="98" t="s">
        <v>147</v>
      </c>
      <c r="F41" s="115">
        <f t="shared" si="0"/>
        <v>527</v>
      </c>
      <c r="G41" s="115">
        <v>527</v>
      </c>
      <c r="H41" s="115"/>
      <c r="I41" s="115"/>
      <c r="J41" s="115"/>
      <c r="K41" s="115"/>
      <c r="L41" s="98" t="s">
        <v>219</v>
      </c>
      <c r="M41" s="112"/>
      <c r="N41" s="100"/>
    </row>
    <row r="42" spans="1:14" ht="144" x14ac:dyDescent="0.35">
      <c r="A42" s="96" t="s">
        <v>179</v>
      </c>
      <c r="B42" s="97" t="s">
        <v>169</v>
      </c>
      <c r="C42" s="98" t="s">
        <v>181</v>
      </c>
      <c r="D42" s="98" t="s">
        <v>175</v>
      </c>
      <c r="E42" s="98" t="s">
        <v>147</v>
      </c>
      <c r="F42" s="115">
        <f t="shared" si="0"/>
        <v>3040</v>
      </c>
      <c r="G42" s="115">
        <v>3040</v>
      </c>
      <c r="H42" s="115"/>
      <c r="I42" s="115"/>
      <c r="J42" s="115"/>
      <c r="K42" s="115"/>
      <c r="L42" s="98" t="s">
        <v>165</v>
      </c>
      <c r="M42" s="111"/>
      <c r="N42" s="100"/>
    </row>
    <row r="43" spans="1:14" ht="144" x14ac:dyDescent="0.35">
      <c r="A43" s="96" t="s">
        <v>180</v>
      </c>
      <c r="B43" s="97" t="s">
        <v>221</v>
      </c>
      <c r="C43" s="98" t="s">
        <v>181</v>
      </c>
      <c r="D43" s="98" t="s">
        <v>175</v>
      </c>
      <c r="E43" s="98" t="s">
        <v>147</v>
      </c>
      <c r="F43" s="115">
        <f t="shared" si="0"/>
        <v>570</v>
      </c>
      <c r="G43" s="115">
        <v>570</v>
      </c>
      <c r="H43" s="115"/>
      <c r="I43" s="115"/>
      <c r="J43" s="115"/>
      <c r="K43" s="115"/>
      <c r="L43" s="98" t="s">
        <v>166</v>
      </c>
      <c r="N43" s="100"/>
    </row>
    <row r="44" spans="1:14" s="103" customFormat="1" x14ac:dyDescent="0.35">
      <c r="A44" s="241" t="s">
        <v>191</v>
      </c>
      <c r="B44" s="241"/>
      <c r="C44" s="241"/>
      <c r="D44" s="241"/>
      <c r="E44" s="241"/>
      <c r="F44" s="117">
        <f>SUM(G44:K44)</f>
        <v>11832.2</v>
      </c>
      <c r="G44" s="117">
        <f>SUM(G38:G43)</f>
        <v>11832.2</v>
      </c>
      <c r="H44" s="117">
        <f t="shared" ref="H44:K44" si="4">SUM(H38:H43)</f>
        <v>0</v>
      </c>
      <c r="I44" s="117">
        <f t="shared" si="4"/>
        <v>0</v>
      </c>
      <c r="J44" s="117">
        <f t="shared" si="4"/>
        <v>0</v>
      </c>
      <c r="K44" s="117">
        <f t="shared" si="4"/>
        <v>0</v>
      </c>
      <c r="L44" s="95"/>
      <c r="M44" s="102"/>
    </row>
    <row r="45" spans="1:14" s="103" customFormat="1" x14ac:dyDescent="0.35">
      <c r="A45" s="237" t="s">
        <v>137</v>
      </c>
      <c r="B45" s="238"/>
      <c r="C45" s="238"/>
      <c r="D45" s="238"/>
      <c r="E45" s="239"/>
      <c r="F45" s="117">
        <f>SUM(G45:K45)</f>
        <v>71542.764999999999</v>
      </c>
      <c r="G45" s="117">
        <f>G30+G36+G44</f>
        <v>71542.764999999999</v>
      </c>
      <c r="H45" s="117">
        <f t="shared" ref="H45:K45" si="5">H30+H36+H44</f>
        <v>0</v>
      </c>
      <c r="I45" s="117">
        <f t="shared" si="5"/>
        <v>0</v>
      </c>
      <c r="J45" s="117">
        <f t="shared" si="5"/>
        <v>0</v>
      </c>
      <c r="K45" s="117">
        <f t="shared" si="5"/>
        <v>0</v>
      </c>
      <c r="L45" s="101"/>
      <c r="M45" s="102"/>
    </row>
    <row r="46" spans="1:14" x14ac:dyDescent="0.35">
      <c r="A46" s="79"/>
      <c r="B46" s="80"/>
      <c r="C46" s="80"/>
      <c r="D46" s="80"/>
      <c r="E46" s="80"/>
      <c r="F46" s="81"/>
      <c r="G46" s="81"/>
      <c r="H46" s="82"/>
      <c r="I46" s="83"/>
      <c r="J46" s="83"/>
      <c r="K46" s="83"/>
    </row>
    <row r="47" spans="1:14" x14ac:dyDescent="0.35">
      <c r="A47" s="79"/>
      <c r="B47" s="80"/>
      <c r="C47" s="80"/>
      <c r="D47" s="80"/>
      <c r="E47" s="80"/>
      <c r="F47" s="81"/>
      <c r="G47" s="81"/>
      <c r="H47" s="82"/>
      <c r="I47" s="83"/>
      <c r="J47" s="83"/>
      <c r="K47" s="83"/>
    </row>
    <row r="48" spans="1:14" s="91" customFormat="1" x14ac:dyDescent="0.35">
      <c r="B48" s="104" t="s">
        <v>161</v>
      </c>
      <c r="C48" s="104"/>
      <c r="D48" s="104"/>
      <c r="E48" s="104"/>
      <c r="F48" s="104"/>
      <c r="G48" s="104"/>
      <c r="H48" s="104"/>
      <c r="M48" s="92"/>
    </row>
    <row r="49" spans="1:13" s="91" customFormat="1" x14ac:dyDescent="0.35">
      <c r="A49" s="79"/>
      <c r="M49" s="92"/>
    </row>
    <row r="51" spans="1:13" x14ac:dyDescent="0.35">
      <c r="G51" s="87"/>
      <c r="H51" s="87"/>
      <c r="I51" s="85"/>
      <c r="J51" s="85"/>
      <c r="K51" s="85"/>
    </row>
    <row r="52" spans="1:13" x14ac:dyDescent="0.35">
      <c r="F52" s="87"/>
      <c r="G52" s="87"/>
      <c r="H52" s="87"/>
      <c r="I52" s="87"/>
      <c r="J52" s="87"/>
      <c r="K52" s="87"/>
    </row>
    <row r="53" spans="1:13" x14ac:dyDescent="0.35">
      <c r="F53" s="85"/>
      <c r="G53" s="85"/>
      <c r="H53" s="85"/>
      <c r="I53" s="85"/>
      <c r="J53" s="85"/>
      <c r="K53" s="85"/>
    </row>
    <row r="54" spans="1:13" x14ac:dyDescent="0.35">
      <c r="F54" s="85"/>
      <c r="G54" s="85"/>
      <c r="H54" s="85"/>
      <c r="I54" s="85"/>
      <c r="J54" s="85"/>
      <c r="K54" s="85"/>
    </row>
    <row r="55" spans="1:13" x14ac:dyDescent="0.35">
      <c r="F55" s="85"/>
      <c r="G55" s="87"/>
      <c r="H55" s="87"/>
    </row>
    <row r="56" spans="1:13" x14ac:dyDescent="0.35">
      <c r="F56" s="85"/>
    </row>
    <row r="60" spans="1:13" x14ac:dyDescent="0.35">
      <c r="F60" s="88"/>
    </row>
    <row r="62" spans="1:13" x14ac:dyDescent="0.35">
      <c r="D62" s="87"/>
      <c r="E62" s="89"/>
    </row>
    <row r="63" spans="1:13" x14ac:dyDescent="0.35">
      <c r="E63" s="89"/>
    </row>
    <row r="64" spans="1:13" x14ac:dyDescent="0.35">
      <c r="E64" s="89"/>
      <c r="I64" s="85"/>
      <c r="J64" s="85"/>
      <c r="K64" s="85"/>
      <c r="L64" s="87"/>
    </row>
    <row r="65" spans="5:11" x14ac:dyDescent="0.35">
      <c r="E65" s="89"/>
      <c r="I65" s="85"/>
      <c r="J65" s="85"/>
      <c r="K65" s="85"/>
    </row>
    <row r="66" spans="5:11" x14ac:dyDescent="0.35">
      <c r="E66" s="89"/>
      <c r="I66" s="85"/>
      <c r="J66" s="85"/>
      <c r="K66" s="85"/>
    </row>
    <row r="67" spans="5:11" x14ac:dyDescent="0.35">
      <c r="E67" s="89"/>
    </row>
    <row r="68" spans="5:11" x14ac:dyDescent="0.35">
      <c r="F68" s="87"/>
    </row>
    <row r="69" spans="5:11" x14ac:dyDescent="0.35">
      <c r="I69" s="87"/>
      <c r="J69" s="87"/>
      <c r="K69" s="87"/>
    </row>
    <row r="70" spans="5:11" x14ac:dyDescent="0.35">
      <c r="F70" s="87"/>
    </row>
    <row r="90" spans="8:11" x14ac:dyDescent="0.35">
      <c r="H90" s="87"/>
    </row>
    <row r="91" spans="8:11" x14ac:dyDescent="0.35">
      <c r="I91" s="87"/>
      <c r="J91" s="87"/>
      <c r="K91" s="87"/>
    </row>
    <row r="92" spans="8:11" x14ac:dyDescent="0.35">
      <c r="I92" s="87"/>
      <c r="J92" s="87"/>
      <c r="K92" s="87"/>
    </row>
    <row r="94" spans="8:11" x14ac:dyDescent="0.35">
      <c r="I94" s="87"/>
      <c r="J94" s="87"/>
      <c r="K94" s="87"/>
    </row>
    <row r="97" spans="7:8" x14ac:dyDescent="0.35">
      <c r="G97" s="240"/>
      <c r="H97" s="240"/>
    </row>
  </sheetData>
  <mergeCells count="26">
    <mergeCell ref="A7:L7"/>
    <mergeCell ref="A9:A11"/>
    <mergeCell ref="B9:B11"/>
    <mergeCell ref="D9:D11"/>
    <mergeCell ref="E9:E11"/>
    <mergeCell ref="L9:L11"/>
    <mergeCell ref="F10:F11"/>
    <mergeCell ref="F9:K9"/>
    <mergeCell ref="C9:C11"/>
    <mergeCell ref="G10:I10"/>
    <mergeCell ref="K4:L4"/>
    <mergeCell ref="K5:L5"/>
    <mergeCell ref="K6:L6"/>
    <mergeCell ref="A45:E45"/>
    <mergeCell ref="G97:H97"/>
    <mergeCell ref="A30:E30"/>
    <mergeCell ref="A31:L31"/>
    <mergeCell ref="A13:L13"/>
    <mergeCell ref="A15:A16"/>
    <mergeCell ref="B15:B16"/>
    <mergeCell ref="D15:D16"/>
    <mergeCell ref="C15:C16"/>
    <mergeCell ref="L15:L16"/>
    <mergeCell ref="A36:E36"/>
    <mergeCell ref="A37:L37"/>
    <mergeCell ref="A44:E44"/>
  </mergeCells>
  <pageMargins left="0.59055118110236227" right="0" top="0.27559055118110237" bottom="0.39370078740157483" header="0.31496062992125984" footer="0.31496062992125984"/>
  <pageSetup paperSize="9" scale="49" fitToHeight="5" orientation="landscape" r:id="rId1"/>
  <headerFooter differentFirst="1">
    <oddHeader>&amp;C&amp;P</oddHeader>
  </headerFooter>
  <rowBreaks count="1" manualBreakCount="1">
    <brk id="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поточ_кап</vt:lpstr>
      <vt:lpstr>заходи</vt:lpstr>
      <vt:lpstr>заходи!Заголовки_для_друку</vt:lpstr>
      <vt:lpstr>заходи!Область_друку</vt:lpstr>
      <vt:lpstr>поточ_кап!Область_друку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ВАРИЖУК Ілля</cp:lastModifiedBy>
  <cp:lastPrinted>2026-03-04T06:24:59Z</cp:lastPrinted>
  <dcterms:created xsi:type="dcterms:W3CDTF">2013-02-08T07:02:54Z</dcterms:created>
  <dcterms:modified xsi:type="dcterms:W3CDTF">2026-03-09T13:59:24Z</dcterms:modified>
</cp:coreProperties>
</file>