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6\УТОЧНЕННЯ\2_НАСТУПНЕ\На сайт рада\"/>
    </mc:Choice>
  </mc:AlternateContent>
  <bookViews>
    <workbookView xWindow="-105" yWindow="-105" windowWidth="23250" windowHeight="12570"/>
  </bookViews>
  <sheets>
    <sheet name="2026" sheetId="1" r:id="rId1"/>
  </sheets>
  <definedNames>
    <definedName name="_xlnm.Print_Titles" localSheetId="0">'2026'!$5:$7</definedName>
    <definedName name="_xlnm.Print_Area" localSheetId="0">'2026'!$A$1:$K$86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3" i="1" l="1"/>
  <c r="G48" i="1" l="1"/>
  <c r="I76" i="1" l="1"/>
  <c r="F76" i="1" s="1"/>
  <c r="G76" i="1"/>
  <c r="H76" i="1"/>
  <c r="C76" i="1"/>
  <c r="I77" i="1" l="1"/>
  <c r="F77" i="1" s="1"/>
  <c r="G77" i="1"/>
  <c r="H77" i="1"/>
  <c r="C77" i="1"/>
  <c r="J9" i="1" l="1"/>
  <c r="I8" i="1"/>
  <c r="J8" i="1"/>
  <c r="F79" i="1"/>
  <c r="E79" i="1"/>
  <c r="D79" i="1"/>
  <c r="C79" i="1"/>
  <c r="I79" i="1"/>
  <c r="C83" i="1"/>
  <c r="D82" i="1"/>
  <c r="H8" i="1"/>
  <c r="G9" i="1"/>
  <c r="I67" i="1" l="1"/>
  <c r="I66" i="1" s="1"/>
  <c r="H67" i="1"/>
  <c r="H66" i="1" s="1"/>
  <c r="G67" i="1"/>
  <c r="G66" i="1" s="1"/>
  <c r="E68" i="1"/>
  <c r="C68" i="1" s="1"/>
  <c r="D68" i="1"/>
  <c r="K66" i="1"/>
  <c r="J66" i="1"/>
  <c r="D66" i="1"/>
  <c r="E66" i="1"/>
  <c r="C67" i="1"/>
  <c r="C66" i="1" s="1"/>
  <c r="C65" i="1"/>
  <c r="F67" i="1" l="1"/>
  <c r="F66" i="1" s="1"/>
  <c r="J83" i="1"/>
  <c r="G80" i="1" l="1"/>
  <c r="J82" i="1"/>
  <c r="J79" i="1" s="1"/>
  <c r="I83" i="1"/>
  <c r="F83" i="1" s="1"/>
  <c r="H83" i="1"/>
  <c r="G83" i="1"/>
  <c r="I80" i="1" l="1"/>
  <c r="C80" i="1"/>
  <c r="F80" i="1" l="1"/>
  <c r="H10" i="1"/>
  <c r="H12" i="1"/>
  <c r="H14" i="1"/>
  <c r="H17" i="1"/>
  <c r="H19" i="1"/>
  <c r="H21" i="1"/>
  <c r="H22" i="1"/>
  <c r="H26" i="1"/>
  <c r="H27" i="1"/>
  <c r="H28" i="1"/>
  <c r="H29" i="1"/>
  <c r="H31" i="1"/>
  <c r="H32" i="1"/>
  <c r="H33" i="1"/>
  <c r="H34" i="1"/>
  <c r="H36" i="1"/>
  <c r="H37" i="1"/>
  <c r="H38" i="1"/>
  <c r="H39" i="1"/>
  <c r="H41" i="1"/>
  <c r="H44" i="1"/>
  <c r="H45" i="1"/>
  <c r="H46" i="1"/>
  <c r="H47" i="1"/>
  <c r="H48" i="1"/>
  <c r="H51" i="1"/>
  <c r="H52" i="1"/>
  <c r="H53" i="1"/>
  <c r="H54" i="1"/>
  <c r="H55" i="1"/>
  <c r="H56" i="1"/>
  <c r="H58" i="1"/>
  <c r="H59" i="1"/>
  <c r="H60" i="1"/>
  <c r="H61" i="1"/>
  <c r="H62" i="1"/>
  <c r="H65" i="1"/>
  <c r="H71" i="1"/>
  <c r="H72" i="1"/>
  <c r="H74" i="1"/>
  <c r="H75" i="1"/>
  <c r="H78" i="1"/>
  <c r="H82" i="1"/>
  <c r="G10" i="1"/>
  <c r="G12" i="1"/>
  <c r="G14" i="1"/>
  <c r="G17" i="1"/>
  <c r="G19" i="1"/>
  <c r="G21" i="1"/>
  <c r="G22" i="1"/>
  <c r="G26" i="1"/>
  <c r="G27" i="1"/>
  <c r="G28" i="1"/>
  <c r="G29" i="1"/>
  <c r="G31" i="1"/>
  <c r="G32" i="1"/>
  <c r="G33" i="1"/>
  <c r="G34" i="1"/>
  <c r="G36" i="1"/>
  <c r="G37" i="1"/>
  <c r="G38" i="1"/>
  <c r="G39" i="1"/>
  <c r="G41" i="1"/>
  <c r="G44" i="1"/>
  <c r="G45" i="1"/>
  <c r="G46" i="1"/>
  <c r="G47" i="1"/>
  <c r="G51" i="1"/>
  <c r="G52" i="1"/>
  <c r="G53" i="1"/>
  <c r="G54" i="1"/>
  <c r="G55" i="1"/>
  <c r="G56" i="1"/>
  <c r="G58" i="1"/>
  <c r="G59" i="1"/>
  <c r="G60" i="1"/>
  <c r="G61" i="1"/>
  <c r="G62" i="1"/>
  <c r="G65" i="1"/>
  <c r="G72" i="1"/>
  <c r="G74" i="1"/>
  <c r="G75" i="1"/>
  <c r="G78" i="1"/>
  <c r="I82" i="1"/>
  <c r="K79" i="1"/>
  <c r="H79" i="1" s="1"/>
  <c r="I78" i="1"/>
  <c r="I75" i="1"/>
  <c r="I74" i="1"/>
  <c r="K73" i="1"/>
  <c r="I72" i="1"/>
  <c r="J71" i="1"/>
  <c r="I65" i="1"/>
  <c r="F65" i="1" s="1"/>
  <c r="K64" i="1"/>
  <c r="K63" i="1" s="1"/>
  <c r="K68" i="1" s="1"/>
  <c r="J64" i="1"/>
  <c r="J63" i="1" s="1"/>
  <c r="I62" i="1"/>
  <c r="I61" i="1"/>
  <c r="I60" i="1"/>
  <c r="I59" i="1"/>
  <c r="I58" i="1"/>
  <c r="K57" i="1"/>
  <c r="J57" i="1"/>
  <c r="I56" i="1"/>
  <c r="I55" i="1"/>
  <c r="I54" i="1"/>
  <c r="I53" i="1"/>
  <c r="I52" i="1"/>
  <c r="I51" i="1"/>
  <c r="K50" i="1"/>
  <c r="K49" i="1" s="1"/>
  <c r="J50" i="1"/>
  <c r="J49" i="1" s="1"/>
  <c r="I48" i="1"/>
  <c r="I47" i="1"/>
  <c r="I46" i="1"/>
  <c r="I45" i="1"/>
  <c r="I44" i="1"/>
  <c r="K43" i="1"/>
  <c r="J43" i="1"/>
  <c r="I41" i="1"/>
  <c r="K40" i="1"/>
  <c r="J40" i="1"/>
  <c r="I39" i="1"/>
  <c r="I38" i="1"/>
  <c r="I37" i="1"/>
  <c r="I36" i="1"/>
  <c r="K35" i="1"/>
  <c r="J35" i="1"/>
  <c r="I34" i="1"/>
  <c r="I33" i="1"/>
  <c r="I32" i="1"/>
  <c r="I31" i="1"/>
  <c r="K30" i="1"/>
  <c r="J30" i="1"/>
  <c r="I30" i="1" s="1"/>
  <c r="I29" i="1"/>
  <c r="I28" i="1"/>
  <c r="I27" i="1"/>
  <c r="I26" i="1"/>
  <c r="K25" i="1"/>
  <c r="J25" i="1"/>
  <c r="I22" i="1"/>
  <c r="I21" i="1"/>
  <c r="K20" i="1"/>
  <c r="I20" i="1" s="1"/>
  <c r="J20" i="1"/>
  <c r="I19" i="1"/>
  <c r="K18" i="1"/>
  <c r="I18" i="1" s="1"/>
  <c r="J18" i="1"/>
  <c r="I17" i="1"/>
  <c r="K16" i="1"/>
  <c r="J16" i="1"/>
  <c r="J15" i="1" s="1"/>
  <c r="I14" i="1"/>
  <c r="K13" i="1"/>
  <c r="J13" i="1"/>
  <c r="I12" i="1"/>
  <c r="K11" i="1"/>
  <c r="K9" i="1" s="1"/>
  <c r="J11" i="1"/>
  <c r="I9" i="1" s="1"/>
  <c r="I10" i="1"/>
  <c r="J70" i="1" l="1"/>
  <c r="J69" i="1" s="1"/>
  <c r="I40" i="1"/>
  <c r="I35" i="1"/>
  <c r="I49" i="1"/>
  <c r="I73" i="1"/>
  <c r="K70" i="1"/>
  <c r="K69" i="1" s="1"/>
  <c r="I71" i="1"/>
  <c r="I11" i="1"/>
  <c r="I16" i="1"/>
  <c r="I43" i="1"/>
  <c r="I50" i="1"/>
  <c r="K24" i="1"/>
  <c r="I57" i="1"/>
  <c r="J24" i="1"/>
  <c r="J23" i="1" s="1"/>
  <c r="K42" i="1"/>
  <c r="I13" i="1"/>
  <c r="I25" i="1"/>
  <c r="I63" i="1"/>
  <c r="I64" i="1"/>
  <c r="F64" i="1" s="1"/>
  <c r="J42" i="1"/>
  <c r="J68" i="1" s="1"/>
  <c r="G68" i="1" s="1"/>
  <c r="K15" i="1"/>
  <c r="I68" i="1" l="1"/>
  <c r="I24" i="1"/>
  <c r="I23" i="1"/>
  <c r="I15" i="1"/>
  <c r="I69" i="1"/>
  <c r="I42" i="1"/>
  <c r="I70" i="1"/>
  <c r="K23" i="1"/>
  <c r="K8" i="1" s="1"/>
  <c r="K84" i="1" l="1"/>
  <c r="J84" i="1" l="1"/>
  <c r="I84" i="1" s="1"/>
  <c r="E73" i="1" l="1"/>
  <c r="H73" i="1" s="1"/>
  <c r="D73" i="1"/>
  <c r="C78" i="1"/>
  <c r="F78" i="1" s="1"/>
  <c r="C74" i="1"/>
  <c r="F74" i="1" s="1"/>
  <c r="C73" i="1" l="1"/>
  <c r="F73" i="1" s="1"/>
  <c r="G73" i="1"/>
  <c r="G79" i="1" l="1"/>
  <c r="G82" i="1"/>
  <c r="C72" i="1"/>
  <c r="F72" i="1" s="1"/>
  <c r="D71" i="1"/>
  <c r="G71" i="1" s="1"/>
  <c r="C71" i="1" l="1"/>
  <c r="F71" i="1" s="1"/>
  <c r="D57" i="1" l="1"/>
  <c r="G57" i="1" s="1"/>
  <c r="C44" i="1" l="1"/>
  <c r="F44" i="1" s="1"/>
  <c r="E57" i="1" l="1"/>
  <c r="C57" i="1" l="1"/>
  <c r="F57" i="1" s="1"/>
  <c r="H57" i="1"/>
  <c r="D50" i="1"/>
  <c r="G50" i="1" s="1"/>
  <c r="D43" i="1" l="1"/>
  <c r="G43" i="1" s="1"/>
  <c r="D70" i="1"/>
  <c r="G70" i="1" s="1"/>
  <c r="D69" i="1" l="1"/>
  <c r="G69" i="1" s="1"/>
  <c r="C82" i="1"/>
  <c r="F82" i="1" s="1"/>
  <c r="C61" i="1"/>
  <c r="F61" i="1" s="1"/>
  <c r="E70" i="1" l="1"/>
  <c r="C70" i="1" l="1"/>
  <c r="F70" i="1" s="1"/>
  <c r="H70" i="1"/>
  <c r="E69" i="1"/>
  <c r="H69" i="1" s="1"/>
  <c r="D25" i="1" l="1"/>
  <c r="G25" i="1" s="1"/>
  <c r="E64" i="1"/>
  <c r="D64" i="1"/>
  <c r="C60" i="1"/>
  <c r="F60" i="1" s="1"/>
  <c r="D63" i="1" l="1"/>
  <c r="G63" i="1" s="1"/>
  <c r="G64" i="1"/>
  <c r="E63" i="1"/>
  <c r="H63" i="1" s="1"/>
  <c r="H64" i="1"/>
  <c r="C64" i="1"/>
  <c r="C47" i="1" l="1"/>
  <c r="F47" i="1" s="1"/>
  <c r="E43" i="1" l="1"/>
  <c r="C43" i="1" l="1"/>
  <c r="F43" i="1" s="1"/>
  <c r="H43" i="1"/>
  <c r="E11" i="1" l="1"/>
  <c r="D11" i="1"/>
  <c r="D13" i="1"/>
  <c r="G13" i="1" s="1"/>
  <c r="E13" i="1"/>
  <c r="H13" i="1" s="1"/>
  <c r="E16" i="1"/>
  <c r="H16" i="1" s="1"/>
  <c r="D16" i="1"/>
  <c r="G16" i="1" s="1"/>
  <c r="E18" i="1"/>
  <c r="H18" i="1" s="1"/>
  <c r="D18" i="1"/>
  <c r="G18" i="1" s="1"/>
  <c r="E20" i="1"/>
  <c r="H20" i="1" s="1"/>
  <c r="D20" i="1"/>
  <c r="G20" i="1" s="1"/>
  <c r="E25" i="1"/>
  <c r="H25" i="1" s="1"/>
  <c r="E30" i="1"/>
  <c r="H30" i="1" s="1"/>
  <c r="D30" i="1"/>
  <c r="G30" i="1" s="1"/>
  <c r="E35" i="1"/>
  <c r="H35" i="1" s="1"/>
  <c r="D35" i="1"/>
  <c r="G35" i="1" s="1"/>
  <c r="C39" i="1"/>
  <c r="F39" i="1" s="1"/>
  <c r="D40" i="1"/>
  <c r="G40" i="1" s="1"/>
  <c r="E40" i="1"/>
  <c r="H40" i="1" s="1"/>
  <c r="C48" i="1"/>
  <c r="F48" i="1" s="1"/>
  <c r="E50" i="1"/>
  <c r="H50" i="1" s="1"/>
  <c r="C55" i="1"/>
  <c r="F55" i="1" s="1"/>
  <c r="C54" i="1"/>
  <c r="F54" i="1" s="1"/>
  <c r="C53" i="1"/>
  <c r="F53" i="1" s="1"/>
  <c r="C52" i="1"/>
  <c r="F52" i="1" s="1"/>
  <c r="C51" i="1"/>
  <c r="F51" i="1" s="1"/>
  <c r="C56" i="1"/>
  <c r="F56" i="1" s="1"/>
  <c r="C58" i="1"/>
  <c r="F58" i="1" s="1"/>
  <c r="C59" i="1"/>
  <c r="F59" i="1" s="1"/>
  <c r="C62" i="1"/>
  <c r="F62" i="1" s="1"/>
  <c r="C75" i="1"/>
  <c r="F75" i="1" s="1"/>
  <c r="E9" i="1" l="1"/>
  <c r="H9" i="1" s="1"/>
  <c r="H11" i="1"/>
  <c r="D9" i="1"/>
  <c r="G11" i="1"/>
  <c r="E49" i="1"/>
  <c r="C50" i="1"/>
  <c r="F50" i="1" s="1"/>
  <c r="D15" i="1"/>
  <c r="G15" i="1" s="1"/>
  <c r="D49" i="1"/>
  <c r="G49" i="1" s="1"/>
  <c r="C30" i="1"/>
  <c r="F30" i="1" s="1"/>
  <c r="D24" i="1"/>
  <c r="C35" i="1"/>
  <c r="F35" i="1" s="1"/>
  <c r="E24" i="1"/>
  <c r="E15" i="1"/>
  <c r="H15" i="1" s="1"/>
  <c r="C69" i="1"/>
  <c r="F69" i="1" s="1"/>
  <c r="C46" i="1"/>
  <c r="F46" i="1" s="1"/>
  <c r="C45" i="1"/>
  <c r="F45" i="1" s="1"/>
  <c r="C41" i="1"/>
  <c r="F41" i="1" s="1"/>
  <c r="C40" i="1"/>
  <c r="F40" i="1" s="1"/>
  <c r="C38" i="1"/>
  <c r="F38" i="1" s="1"/>
  <c r="C37" i="1"/>
  <c r="F37" i="1" s="1"/>
  <c r="C36" i="1"/>
  <c r="F36" i="1" s="1"/>
  <c r="C34" i="1"/>
  <c r="F34" i="1" s="1"/>
  <c r="C33" i="1"/>
  <c r="F33" i="1" s="1"/>
  <c r="C32" i="1"/>
  <c r="F32" i="1" s="1"/>
  <c r="C31" i="1"/>
  <c r="F31" i="1" s="1"/>
  <c r="C29" i="1"/>
  <c r="F29" i="1" s="1"/>
  <c r="C28" i="1"/>
  <c r="F28" i="1" s="1"/>
  <c r="C27" i="1"/>
  <c r="F27" i="1" s="1"/>
  <c r="C26" i="1"/>
  <c r="F26" i="1" s="1"/>
  <c r="C22" i="1"/>
  <c r="F22" i="1" s="1"/>
  <c r="C21" i="1"/>
  <c r="F21" i="1" s="1"/>
  <c r="C20" i="1"/>
  <c r="F20" i="1" s="1"/>
  <c r="C19" i="1"/>
  <c r="F19" i="1" s="1"/>
  <c r="C18" i="1"/>
  <c r="F18" i="1" s="1"/>
  <c r="C17" i="1"/>
  <c r="F17" i="1" s="1"/>
  <c r="C16" i="1"/>
  <c r="F16" i="1" s="1"/>
  <c r="C14" i="1"/>
  <c r="F14" i="1" s="1"/>
  <c r="C13" i="1"/>
  <c r="F13" i="1" s="1"/>
  <c r="C12" i="1"/>
  <c r="F12" i="1" s="1"/>
  <c r="C11" i="1"/>
  <c r="F11" i="1" s="1"/>
  <c r="C10" i="1"/>
  <c r="F10" i="1" s="1"/>
  <c r="E42" i="1" l="1"/>
  <c r="H42" i="1" s="1"/>
  <c r="H49" i="1"/>
  <c r="E23" i="1"/>
  <c r="H23" i="1" s="1"/>
  <c r="H24" i="1"/>
  <c r="D23" i="1"/>
  <c r="G23" i="1" s="1"/>
  <c r="G24" i="1"/>
  <c r="C9" i="1"/>
  <c r="F9" i="1" s="1"/>
  <c r="C49" i="1"/>
  <c r="F49" i="1" s="1"/>
  <c r="D42" i="1"/>
  <c r="G42" i="1" s="1"/>
  <c r="C63" i="1"/>
  <c r="F63" i="1" s="1"/>
  <c r="C15" i="1"/>
  <c r="F15" i="1" s="1"/>
  <c r="E8" i="1"/>
  <c r="C24" i="1"/>
  <c r="F24" i="1" s="1"/>
  <c r="C25" i="1"/>
  <c r="F25" i="1" s="1"/>
  <c r="H68" i="1" l="1"/>
  <c r="C23" i="1"/>
  <c r="F23" i="1" s="1"/>
  <c r="D8" i="1"/>
  <c r="G8" i="1" s="1"/>
  <c r="C42" i="1"/>
  <c r="F42" i="1" s="1"/>
  <c r="E84" i="1"/>
  <c r="H84" i="1" s="1"/>
  <c r="C8" i="1"/>
  <c r="F8" i="1" s="1"/>
  <c r="F68" i="1" l="1"/>
  <c r="D84" i="1" l="1"/>
  <c r="G84" i="1" l="1"/>
  <c r="C84" i="1"/>
  <c r="F84" i="1" s="1"/>
</calcChain>
</file>

<file path=xl/sharedStrings.xml><?xml version="1.0" encoding="utf-8"?>
<sst xmlns="http://schemas.openxmlformats.org/spreadsheetml/2006/main" count="147" uniqueCount="144">
  <si>
    <t>Код</t>
  </si>
  <si>
    <t>Найменування згідно з Класифікацією доходів бюджету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</si>
  <si>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</si>
  <si>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</si>
  <si>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</si>
  <si>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</si>
  <si>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</si>
  <si>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</si>
  <si>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</si>
  <si>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</si>
  <si>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</si>
  <si>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</si>
  <si>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</si>
  <si>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</si>
  <si>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</si>
  <si>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</si>
  <si>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</si>
  <si>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</si>
  <si>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</si>
  <si>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</si>
  <si>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</si>
  <si>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</si>
  <si>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</si>
  <si>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</si>
  <si>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</si>
  <si>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</si>
  <si>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</si>
  <si>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</si>
  <si>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</si>
  <si>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</si>
  <si>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</si>
  <si>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</si>
  <si>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</si>
  <si>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</si>
  <si>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</si>
  <si>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</si>
  <si>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</si>
  <si>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</si>
  <si>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</si>
  <si>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</si>
  <si>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</si>
  <si>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</si>
  <si>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</si>
  <si>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</si>
  <si>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</si>
  <si>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</si>
  <si>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</si>
  <si>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</si>
  <si>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</si>
  <si>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</si>
  <si>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</si>
  <si>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</si>
  <si>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</si>
  <si>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</si>
  <si>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</si>
  <si>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</si>
  <si>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</si>
  <si>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18050000</t>
  </si>
  <si>
    <t>Єдиний податок</t>
  </si>
  <si>
    <t>19000000</t>
  </si>
  <si>
    <t>Інші податки та збори</t>
  </si>
  <si>
    <t>19010000</t>
  </si>
  <si>
    <t>Екологічний податок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</si>
  <si>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</si>
  <si>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</si>
  <si>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</si>
  <si>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</si>
  <si>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Інші надходження</t>
  </si>
  <si>
    <t>21081100</t>
  </si>
  <si>
    <t>Адміністративні штрафи та інші санкції</t>
  </si>
  <si>
    <t>21081500</t>
  </si>
  <si>
    <t>21082400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</si>
  <si>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</si>
  <si>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</si>
  <si>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</si>
  <si>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</si>
  <si>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</si>
  <si>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</si>
  <si>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</si>
  <si>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</si>
  <si>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</si>
  <si>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</si>
  <si>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</si>
  <si>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</si>
  <si>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</si>
  <si>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</si>
  <si>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24000000</t>
  </si>
  <si>
    <t>Інші неподаткові надходження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</si>
  <si>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</si>
  <si>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</si>
  <si>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</si>
  <si>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</si>
  <si>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</si>
  <si>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30000000</t>
  </si>
  <si>
    <t>Доходи від операцій з капіталом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</si>
  <si>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</si>
  <si>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</si>
  <si>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</si>
  <si>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</si>
  <si>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</si>
  <si>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</si>
  <si>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</si>
  <si>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</si>
  <si>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</si>
  <si>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</si>
  <si>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</si>
  <si>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</si>
  <si>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</si>
  <si>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</si>
  <si>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Транспортний податок</t>
  </si>
  <si>
    <t>Плата за землю</t>
  </si>
  <si>
    <t xml:space="preserve">                                         Начальник фінансового управління                                                          Ольга ЯКОВЕНКО                                     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</si>
  <si>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</si>
  <si>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 </t>
  </si>
  <si>
    <t xml:space="preserve">Надходження від продажу основного капіталу </t>
  </si>
  <si>
    <t xml:space="preserve">Кошти від відчуження майна, що належить Автономній Республіці Крим та майна, що перебуває в комунальній власності  </t>
  </si>
  <si>
    <t>Надходження коштів пайової участі у розвитку інфраструктури населеного пункту</t>
  </si>
  <si>
    <t>Дотації з державного бюджету місцевим бюджетам</t>
  </si>
  <si>
    <t>Податок на нерухоме майно, відмінне від земельної ділянки</t>
  </si>
  <si>
    <t xml:space="preserve"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 </t>
  </si>
  <si>
    <t>Штрафні санкції, що застосовуються відповідно до Закону України "Про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пального"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</si>
  <si>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</si>
  <si>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Адміністративний збір, що справляється відповідно до Закону
України "Про державну реєстрацію юридичних осіб, фізичних
осіб - підприємців та громадських формувань"</t>
  </si>
  <si>
    <t>Плата за скорочення термінів надання послуг у сфері державної
реєстрації речових прав на нерухоме майно та їх обтяжень і
державної реєстрації відповідно до Закону України "Про
державну реєстрацію юридичних осіб, фізичних осіб -
підприємців та громадських формувань", а також плата за
надання інших платних послуг, пов’язаних з такою державною
реєстрацією</t>
  </si>
  <si>
    <t>Додаткова дотація з державного бюджету місцевим бюджетам на функціонування територій, на яких ведуться бойові дії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</si>
  <si>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</si>
  <si>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</si>
  <si>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ПОРІВНЯЛЬНА ТАБЛИЦЯ
до доходів  бюджету Чорноморської міської територіальної громади на 2026 рік</t>
  </si>
  <si>
    <t>Всього</t>
  </si>
  <si>
    <t>загальний
фонд_x000D_</t>
  </si>
  <si>
    <t>спеціальний   фонд_x000D_</t>
  </si>
  <si>
    <t>Bсього_x000D_</t>
  </si>
  <si>
    <t>загальний
фонд</t>
  </si>
  <si>
    <t>загальний фонд</t>
  </si>
  <si>
    <t>спеціальний фонд</t>
  </si>
  <si>
    <t xml:space="preserve">Затверджено, грн </t>
  </si>
  <si>
    <t xml:space="preserve">Зміни, що пропонуються ПРОЄКТ, грн </t>
  </si>
  <si>
    <t>Проєкт з урахуванням змін, грн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</si>
  <si>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</si>
  <si>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</si>
  <si>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Цільові фонди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</si>
  <si>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 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</si>
  <si>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</si>
  <si>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надання державної підтримки особам з особливими освітніми потребами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</si>
</sst>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 ;\-#,##0.00\ "/>
    <numFmt numFmtId="165" formatCode="#,##0;\-#,##0;#,&quot;-&quot;"/>
    <numFmt numFmtId="166" formatCode="#,##0_ ;\-#,##0\ "/>
    <numFmt numFmtId="167" formatCode="#,##0.00;\-#,##0.00;#.00,&quot;-&quot;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.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164" fontId="1" fillId="0" borderId="0" xfId="0" applyNumberFormat="1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5" fontId="6" fillId="2" borderId="1" xfId="0" applyNumberFormat="1" applyFont="1" applyFill="1" applyBorder="1" applyAlignment="1">
      <alignment horizontal="right" vertical="center"/>
    </xf>
    <xf numFmtId="166" fontId="1" fillId="0" borderId="0" xfId="0" applyNumberFormat="1" applyFont="1"/>
    <xf numFmtId="165" fontId="1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167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66" fontId="1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4" fontId="8" fillId="0" borderId="0" xfId="0" applyNumberFormat="1" applyFont="1"/>
    <xf numFmtId="14" fontId="1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right" vertical="center"/>
    </xf>
    <xf numFmtId="167" fontId="2" fillId="0" borderId="1" xfId="0" applyNumberFormat="1" applyFont="1" applyBorder="1" applyAlignment="1">
      <alignment vertical="center"/>
    </xf>
    <xf numFmtId="167" fontId="2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vertical="center"/>
    </xf>
    <xf numFmtId="167" fontId="6" fillId="2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4" fillId="3" borderId="1" xfId="0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horizontal="right" vertical="center"/>
    </xf>
    <xf numFmtId="167" fontId="4" fillId="3" borderId="1" xfId="0" applyNumberFormat="1" applyFont="1" applyFill="1" applyBorder="1" applyAlignment="1">
      <alignment horizontal="right" vertical="center"/>
    </xf>
    <xf numFmtId="167" fontId="4" fillId="3" borderId="1" xfId="0" applyNumberFormat="1" applyFont="1" applyFill="1" applyBorder="1" applyAlignment="1">
      <alignment vertical="center"/>
    </xf>
    <xf numFmtId="165" fontId="4" fillId="3" borderId="1" xfId="0" applyNumberFormat="1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0"/>
  <sheetViews>
    <sheetView tabSelected="1" view="pageBreakPreview" zoomScaleNormal="100" zoomScaleSheetLayoutView="100" workbookViewId="0">
      <pane xSplit="2" ySplit="7" topLeftCell="G71" activePane="bottomRight" state="frozen"/>
      <selection pane="topRight" activeCell="C1" sqref="C1"/>
      <selection pane="bottomLeft" activeCell="A16" sqref="A16"/>
      <selection pane="bottomRight" activeCell="I4" sqref="I4"/>
    </sheetView>
  </sheetViews>
  <sheetFormatPr defaultColWidth="9.140625" defaultRowHeight="15.75" x14ac:dyDescent="0.25"/>
  <cols>
    <col min="1" max="1" width="12.28515625" style="1" customWidth="1"/>
    <col min="2" max="2" width="68.140625" style="1" customWidth="1"/>
    <col min="3" max="3" width="18.7109375" style="1" customWidth="1"/>
    <col min="4" max="4" width="21.5703125" style="1" customWidth="1"/>
    <col min="5" max="5" width="18.140625" style="1" customWidth="1"/>
    <col min="6" max="7" width="16.7109375" style="1" customWidth="1"/>
    <col min="8" max="8" width="14.7109375" style="1" customWidth="1"/>
    <col min="9" max="9" width="21" style="1" customWidth="1"/>
    <col min="10" max="10" width="18.140625" style="1" customWidth="1"/>
    <col min="11" max="11" width="17.7109375" style="1" customWidth="1"/>
    <col min="12" max="16384" width="9.140625" style="1"/>
  </cols>
  <sheetData>
    <row r="2" spans="1:11" ht="55.15" customHeight="1" x14ac:dyDescent="0.25">
      <c r="A2" s="45" t="s">
        <v>127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x14ac:dyDescent="0.25">
      <c r="A3" s="2"/>
    </row>
    <row r="4" spans="1:11" x14ac:dyDescent="0.25">
      <c r="I4" s="26"/>
      <c r="K4" s="27"/>
    </row>
    <row r="5" spans="1:11" ht="15.6" customHeight="1" x14ac:dyDescent="0.25">
      <c r="A5" s="44" t="s">
        <v>0</v>
      </c>
      <c r="B5" s="44" t="s">
        <v>1</v>
      </c>
      <c r="C5" s="44" t="s">
        <v>135</v>
      </c>
      <c r="D5" s="44"/>
      <c r="E5" s="44"/>
      <c r="F5" s="42" t="s">
        <v>136</v>
      </c>
      <c r="G5" s="42"/>
      <c r="H5" s="42"/>
      <c r="I5" s="43" t="s">
        <v>137</v>
      </c>
      <c r="J5" s="43"/>
      <c r="K5" s="43"/>
    </row>
    <row r="6" spans="1:11" ht="30" customHeight="1" x14ac:dyDescent="0.25">
      <c r="A6" s="44"/>
      <c r="B6" s="44"/>
      <c r="C6" s="17" t="s">
        <v>128</v>
      </c>
      <c r="D6" s="17" t="s">
        <v>133</v>
      </c>
      <c r="E6" s="17" t="s">
        <v>134</v>
      </c>
      <c r="F6" s="19" t="s">
        <v>128</v>
      </c>
      <c r="G6" s="19" t="s">
        <v>129</v>
      </c>
      <c r="H6" s="19" t="s">
        <v>130</v>
      </c>
      <c r="I6" s="19" t="s">
        <v>131</v>
      </c>
      <c r="J6" s="19" t="s">
        <v>132</v>
      </c>
      <c r="K6" s="19" t="s">
        <v>130</v>
      </c>
    </row>
    <row r="7" spans="1:1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23">
        <v>6</v>
      </c>
      <c r="G7" s="23">
        <v>7</v>
      </c>
      <c r="H7" s="23">
        <v>8</v>
      </c>
      <c r="I7" s="23">
        <v>9</v>
      </c>
      <c r="J7" s="23">
        <v>10</v>
      </c>
      <c r="K7" s="23">
        <v>11</v>
      </c>
    </row>
    <row r="8" spans="1:11" x14ac:dyDescent="0.25">
      <c r="A8" s="17" t="s">
        <v>2</v>
      </c>
      <c r="B8" s="18" t="s">
        <v>3</v>
      </c>
      <c r="C8" s="10">
        <f t="shared" ref="C8:C38" si="0">D8 + E8</f>
        <v>1200633000</v>
      </c>
      <c r="D8" s="10">
        <f>D9+D13+D15+D23+D40</f>
        <v>1200133000</v>
      </c>
      <c r="E8" s="10">
        <f>E9+E13+E15+E23+E40</f>
        <v>500000</v>
      </c>
      <c r="F8" s="24">
        <f>I8-C8</f>
        <v>0</v>
      </c>
      <c r="G8" s="24">
        <f>J8-D8</f>
        <v>0</v>
      </c>
      <c r="H8" s="24">
        <f>K8-E8</f>
        <v>0</v>
      </c>
      <c r="I8" s="10">
        <f>J8 + K8</f>
        <v>1200633000</v>
      </c>
      <c r="J8" s="10">
        <f>J9+J13+J15+J23+J40</f>
        <v>1200133000</v>
      </c>
      <c r="K8" s="10">
        <f>K9+K13+K15+K23+K40</f>
        <v>500000</v>
      </c>
    </row>
    <row r="9" spans="1:11" ht="31.5" x14ac:dyDescent="0.25">
      <c r="A9" s="17" t="s">
        <v>4</v>
      </c>
      <c r="B9" s="5" t="s">
        <v>5</v>
      </c>
      <c r="C9" s="10">
        <f t="shared" si="0"/>
        <v>752000000</v>
      </c>
      <c r="D9" s="10">
        <f>D10+D11</f>
        <v>752000000</v>
      </c>
      <c r="E9" s="11">
        <f t="shared" ref="E9" si="1">E10+E11</f>
        <v>0</v>
      </c>
      <c r="F9" s="24">
        <f t="shared" ref="F9:F74" si="2">I9-C9</f>
        <v>0</v>
      </c>
      <c r="G9" s="24">
        <f>J9-D9</f>
        <v>0</v>
      </c>
      <c r="H9" s="24">
        <f t="shared" ref="H9:H74" si="3">K9-E9</f>
        <v>0</v>
      </c>
      <c r="I9" s="10">
        <f t="shared" ref="I9:I14" si="4">J9 + K9</f>
        <v>752000000</v>
      </c>
      <c r="J9" s="10">
        <f>J10+J11</f>
        <v>752000000</v>
      </c>
      <c r="K9" s="10">
        <f t="shared" ref="K9" si="5">K10+K11</f>
        <v>0</v>
      </c>
    </row>
    <row r="10" spans="1:11" x14ac:dyDescent="0.25">
      <c r="A10" s="17" t="s">
        <v>6</v>
      </c>
      <c r="B10" s="5" t="s">
        <v>7</v>
      </c>
      <c r="C10" s="10">
        <f t="shared" si="0"/>
        <v>750000000</v>
      </c>
      <c r="D10" s="15">
        <v>750000000</v>
      </c>
      <c r="E10" s="11">
        <v>0</v>
      </c>
      <c r="F10" s="24">
        <f t="shared" si="2"/>
        <v>0</v>
      </c>
      <c r="G10" s="24">
        <f t="shared" ref="F10:H74" si="6">J10-D10</f>
        <v>0</v>
      </c>
      <c r="H10" s="24">
        <f t="shared" si="3"/>
        <v>0</v>
      </c>
      <c r="I10" s="10">
        <f t="shared" si="4"/>
        <v>750000000</v>
      </c>
      <c r="J10" s="15">
        <v>750000000</v>
      </c>
      <c r="K10" s="10">
        <v>0</v>
      </c>
    </row>
    <row r="11" spans="1:11" x14ac:dyDescent="0.25">
      <c r="A11" s="17" t="s">
        <v>8</v>
      </c>
      <c r="B11" s="5" t="s">
        <v>9</v>
      </c>
      <c r="C11" s="10">
        <f t="shared" si="0"/>
        <v>2000000</v>
      </c>
      <c r="D11" s="10">
        <f>D12</f>
        <v>2000000</v>
      </c>
      <c r="E11" s="11">
        <f t="shared" ref="E11" si="7">E12</f>
        <v>0</v>
      </c>
      <c r="F11" s="24">
        <f t="shared" si="2"/>
        <v>0</v>
      </c>
      <c r="G11" s="24">
        <f t="shared" si="6"/>
        <v>0</v>
      </c>
      <c r="H11" s="24">
        <f t="shared" si="3"/>
        <v>0</v>
      </c>
      <c r="I11" s="10">
        <f t="shared" si="4"/>
        <v>2000000</v>
      </c>
      <c r="J11" s="10">
        <f>J12</f>
        <v>2000000</v>
      </c>
      <c r="K11" s="10">
        <f t="shared" ref="K11" si="8">K12</f>
        <v>0</v>
      </c>
    </row>
    <row r="12" spans="1:11" ht="31.5" x14ac:dyDescent="0.25">
      <c r="A12" s="4" t="s">
        <v>10</v>
      </c>
      <c r="B12" s="6" t="s">
        <v>11</v>
      </c>
      <c r="C12" s="11">
        <f t="shared" si="0"/>
        <v>2000000</v>
      </c>
      <c r="D12" s="11">
        <v>2000000</v>
      </c>
      <c r="E12" s="10">
        <v>0</v>
      </c>
      <c r="F12" s="25">
        <f t="shared" si="2"/>
        <v>0</v>
      </c>
      <c r="G12" s="25">
        <f t="shared" si="6"/>
        <v>0</v>
      </c>
      <c r="H12" s="25">
        <f t="shared" si="3"/>
        <v>0</v>
      </c>
      <c r="I12" s="11">
        <f t="shared" si="4"/>
        <v>2000000</v>
      </c>
      <c r="J12" s="11">
        <v>2000000</v>
      </c>
      <c r="K12" s="11">
        <v>0</v>
      </c>
    </row>
    <row r="13" spans="1:11" ht="31.5" x14ac:dyDescent="0.25">
      <c r="A13" s="17" t="s">
        <v>12</v>
      </c>
      <c r="B13" s="5" t="s">
        <v>13</v>
      </c>
      <c r="C13" s="10">
        <f t="shared" si="0"/>
        <v>10000</v>
      </c>
      <c r="D13" s="10">
        <f>D14</f>
        <v>10000</v>
      </c>
      <c r="E13" s="11">
        <f t="shared" ref="E13" si="9">E14</f>
        <v>0</v>
      </c>
      <c r="F13" s="24">
        <f t="shared" si="2"/>
        <v>0</v>
      </c>
      <c r="G13" s="24">
        <f t="shared" si="6"/>
        <v>0</v>
      </c>
      <c r="H13" s="24">
        <f t="shared" si="3"/>
        <v>0</v>
      </c>
      <c r="I13" s="10">
        <f t="shared" si="4"/>
        <v>10000</v>
      </c>
      <c r="J13" s="10">
        <f>J14</f>
        <v>10000</v>
      </c>
      <c r="K13" s="10">
        <f t="shared" ref="K13" si="10">K14</f>
        <v>0</v>
      </c>
    </row>
    <row r="14" spans="1:11" ht="31.5" x14ac:dyDescent="0.25">
      <c r="A14" s="4" t="s">
        <v>14</v>
      </c>
      <c r="B14" s="6" t="s">
        <v>15</v>
      </c>
      <c r="C14" s="11">
        <f t="shared" si="0"/>
        <v>10000</v>
      </c>
      <c r="D14" s="11">
        <v>10000</v>
      </c>
      <c r="E14" s="10">
        <v>0</v>
      </c>
      <c r="F14" s="25">
        <f t="shared" si="2"/>
        <v>0</v>
      </c>
      <c r="G14" s="25">
        <f t="shared" si="6"/>
        <v>0</v>
      </c>
      <c r="H14" s="25">
        <f t="shared" si="3"/>
        <v>0</v>
      </c>
      <c r="I14" s="11">
        <f t="shared" si="4"/>
        <v>10000</v>
      </c>
      <c r="J14" s="11">
        <v>10000</v>
      </c>
      <c r="K14" s="11">
        <v>0</v>
      </c>
    </row>
    <row r="15" spans="1:11" x14ac:dyDescent="0.25">
      <c r="A15" s="17" t="s">
        <v>16</v>
      </c>
      <c r="B15" s="5" t="s">
        <v>17</v>
      </c>
      <c r="C15" s="10">
        <f>D15 + E15</f>
        <v>80700000</v>
      </c>
      <c r="D15" s="10">
        <f>D16+D18+D20</f>
        <v>80700000</v>
      </c>
      <c r="E15" s="11">
        <f t="shared" ref="E15" si="11">E16+E18+E20</f>
        <v>0</v>
      </c>
      <c r="F15" s="24">
        <f t="shared" si="2"/>
        <v>0</v>
      </c>
      <c r="G15" s="24">
        <f t="shared" si="6"/>
        <v>0</v>
      </c>
      <c r="H15" s="24">
        <f t="shared" si="3"/>
        <v>0</v>
      </c>
      <c r="I15" s="10">
        <f>J15 + K15</f>
        <v>80700000</v>
      </c>
      <c r="J15" s="10">
        <f>J16+J18+J20</f>
        <v>80700000</v>
      </c>
      <c r="K15" s="10">
        <f t="shared" ref="K15" si="12">K16+K18+K20</f>
        <v>0</v>
      </c>
    </row>
    <row r="16" spans="1:11" ht="31.5" x14ac:dyDescent="0.25">
      <c r="A16" s="17" t="s">
        <v>18</v>
      </c>
      <c r="B16" s="5" t="s">
        <v>19</v>
      </c>
      <c r="C16" s="10">
        <f t="shared" si="0"/>
        <v>2500000</v>
      </c>
      <c r="D16" s="10">
        <f>D17</f>
        <v>2500000</v>
      </c>
      <c r="E16" s="10">
        <f t="shared" ref="E16" si="13">E17</f>
        <v>0</v>
      </c>
      <c r="F16" s="24">
        <f t="shared" si="2"/>
        <v>0</v>
      </c>
      <c r="G16" s="24">
        <f t="shared" si="6"/>
        <v>0</v>
      </c>
      <c r="H16" s="24">
        <f t="shared" si="3"/>
        <v>0</v>
      </c>
      <c r="I16" s="10">
        <f t="shared" ref="I16:I22" si="14">J16 + K16</f>
        <v>2500000</v>
      </c>
      <c r="J16" s="10">
        <f>J17</f>
        <v>2500000</v>
      </c>
      <c r="K16" s="10">
        <f t="shared" ref="K16" si="15">K17</f>
        <v>0</v>
      </c>
    </row>
    <row r="17" spans="1:11" ht="25.5" customHeight="1" x14ac:dyDescent="0.25">
      <c r="A17" s="4" t="s">
        <v>20</v>
      </c>
      <c r="B17" s="6" t="s">
        <v>21</v>
      </c>
      <c r="C17" s="11">
        <f t="shared" si="0"/>
        <v>2500000</v>
      </c>
      <c r="D17" s="11">
        <v>2500000</v>
      </c>
      <c r="E17" s="10">
        <v>0</v>
      </c>
      <c r="F17" s="25">
        <f t="shared" si="2"/>
        <v>0</v>
      </c>
      <c r="G17" s="25">
        <f t="shared" si="6"/>
        <v>0</v>
      </c>
      <c r="H17" s="25">
        <f t="shared" si="3"/>
        <v>0</v>
      </c>
      <c r="I17" s="11">
        <f t="shared" si="14"/>
        <v>2500000</v>
      </c>
      <c r="J17" s="11">
        <v>2500000</v>
      </c>
      <c r="K17" s="11">
        <v>0</v>
      </c>
    </row>
    <row r="18" spans="1:11" ht="31.5" x14ac:dyDescent="0.25">
      <c r="A18" s="17" t="s">
        <v>22</v>
      </c>
      <c r="B18" s="5" t="s">
        <v>23</v>
      </c>
      <c r="C18" s="10">
        <f t="shared" si="0"/>
        <v>25000000</v>
      </c>
      <c r="D18" s="10">
        <f>D19</f>
        <v>25000000</v>
      </c>
      <c r="E18" s="11">
        <f t="shared" ref="E18" si="16">E19</f>
        <v>0</v>
      </c>
      <c r="F18" s="24">
        <f t="shared" si="2"/>
        <v>0</v>
      </c>
      <c r="G18" s="24">
        <f t="shared" si="6"/>
        <v>0</v>
      </c>
      <c r="H18" s="24">
        <f t="shared" si="3"/>
        <v>0</v>
      </c>
      <c r="I18" s="10">
        <f t="shared" si="14"/>
        <v>25000000</v>
      </c>
      <c r="J18" s="10">
        <f>J19</f>
        <v>25000000</v>
      </c>
      <c r="K18" s="10">
        <f t="shared" ref="K18" si="17">K19</f>
        <v>0</v>
      </c>
    </row>
    <row r="19" spans="1:11" ht="24.75" customHeight="1" x14ac:dyDescent="0.25">
      <c r="A19" s="4" t="s">
        <v>24</v>
      </c>
      <c r="B19" s="6" t="s">
        <v>21</v>
      </c>
      <c r="C19" s="11">
        <f t="shared" si="0"/>
        <v>25000000</v>
      </c>
      <c r="D19" s="11">
        <v>25000000</v>
      </c>
      <c r="E19" s="10">
        <v>0</v>
      </c>
      <c r="F19" s="25">
        <f t="shared" si="2"/>
        <v>0</v>
      </c>
      <c r="G19" s="25">
        <f t="shared" si="6"/>
        <v>0</v>
      </c>
      <c r="H19" s="25">
        <f t="shared" si="3"/>
        <v>0</v>
      </c>
      <c r="I19" s="11">
        <f t="shared" si="14"/>
        <v>25000000</v>
      </c>
      <c r="J19" s="11">
        <v>25000000</v>
      </c>
      <c r="K19" s="11">
        <v>0</v>
      </c>
    </row>
    <row r="20" spans="1:11" ht="31.5" x14ac:dyDescent="0.25">
      <c r="A20" s="17" t="s">
        <v>25</v>
      </c>
      <c r="B20" s="5" t="s">
        <v>26</v>
      </c>
      <c r="C20" s="10">
        <f t="shared" si="0"/>
        <v>53200000</v>
      </c>
      <c r="D20" s="10">
        <f>SUM(D21:D22)</f>
        <v>53200000</v>
      </c>
      <c r="E20" s="11">
        <f t="shared" ref="E20" si="18">SUM(E21:E22)</f>
        <v>0</v>
      </c>
      <c r="F20" s="24">
        <f t="shared" si="2"/>
        <v>0</v>
      </c>
      <c r="G20" s="24">
        <f t="shared" si="6"/>
        <v>0</v>
      </c>
      <c r="H20" s="24">
        <f t="shared" si="3"/>
        <v>0</v>
      </c>
      <c r="I20" s="10">
        <f t="shared" si="14"/>
        <v>53200000</v>
      </c>
      <c r="J20" s="10">
        <f>SUM(J21:J22)</f>
        <v>53200000</v>
      </c>
      <c r="K20" s="10">
        <f t="shared" ref="K20" si="19">SUM(K21:K22)</f>
        <v>0</v>
      </c>
    </row>
    <row r="21" spans="1:11" ht="78.75" x14ac:dyDescent="0.25">
      <c r="A21" s="4" t="s">
        <v>27</v>
      </c>
      <c r="B21" s="6" t="s">
        <v>28</v>
      </c>
      <c r="C21" s="11">
        <f t="shared" si="0"/>
        <v>33000000</v>
      </c>
      <c r="D21" s="11">
        <v>33000000</v>
      </c>
      <c r="E21" s="10">
        <v>0</v>
      </c>
      <c r="F21" s="25">
        <f t="shared" si="2"/>
        <v>0</v>
      </c>
      <c r="G21" s="25">
        <f t="shared" si="6"/>
        <v>0</v>
      </c>
      <c r="H21" s="25">
        <f t="shared" si="3"/>
        <v>0</v>
      </c>
      <c r="I21" s="11">
        <f t="shared" si="14"/>
        <v>33000000</v>
      </c>
      <c r="J21" s="11">
        <v>33000000</v>
      </c>
      <c r="K21" s="11">
        <v>0</v>
      </c>
    </row>
    <row r="22" spans="1:11" ht="63" x14ac:dyDescent="0.25">
      <c r="A22" s="4" t="s">
        <v>29</v>
      </c>
      <c r="B22" s="6" t="s">
        <v>30</v>
      </c>
      <c r="C22" s="11">
        <f t="shared" si="0"/>
        <v>20200000</v>
      </c>
      <c r="D22" s="11">
        <v>20200000</v>
      </c>
      <c r="E22" s="10">
        <v>0</v>
      </c>
      <c r="F22" s="25">
        <f t="shared" si="2"/>
        <v>0</v>
      </c>
      <c r="G22" s="25">
        <f t="shared" si="6"/>
        <v>0</v>
      </c>
      <c r="H22" s="25">
        <f t="shared" si="3"/>
        <v>0</v>
      </c>
      <c r="I22" s="11">
        <f t="shared" si="14"/>
        <v>20200000</v>
      </c>
      <c r="J22" s="11">
        <v>20200000</v>
      </c>
      <c r="K22" s="11">
        <v>0</v>
      </c>
    </row>
    <row r="23" spans="1:11" ht="31.5" x14ac:dyDescent="0.25">
      <c r="A23" s="17" t="s">
        <v>31</v>
      </c>
      <c r="B23" s="5" t="s">
        <v>32</v>
      </c>
      <c r="C23" s="10">
        <f>D23 + E23</f>
        <v>367423000</v>
      </c>
      <c r="D23" s="10">
        <f>D24+D38+D39</f>
        <v>367423000</v>
      </c>
      <c r="E23" s="11">
        <f t="shared" ref="E23" si="20">E24+E38+E39</f>
        <v>0</v>
      </c>
      <c r="F23" s="24">
        <f t="shared" si="2"/>
        <v>0</v>
      </c>
      <c r="G23" s="24">
        <f t="shared" si="6"/>
        <v>0</v>
      </c>
      <c r="H23" s="24">
        <f t="shared" si="3"/>
        <v>0</v>
      </c>
      <c r="I23" s="10">
        <f>J23 + K23</f>
        <v>367423000</v>
      </c>
      <c r="J23" s="10">
        <f>J24+J38+J39</f>
        <v>367423000</v>
      </c>
      <c r="K23" s="10">
        <f t="shared" ref="K23" si="21">K24+K38+K39</f>
        <v>0</v>
      </c>
    </row>
    <row r="24" spans="1:11" x14ac:dyDescent="0.25">
      <c r="A24" s="17" t="s">
        <v>33</v>
      </c>
      <c r="B24" s="5" t="s">
        <v>34</v>
      </c>
      <c r="C24" s="10">
        <f t="shared" si="0"/>
        <v>256673000</v>
      </c>
      <c r="D24" s="10">
        <f>D25+D30+D35</f>
        <v>256673000</v>
      </c>
      <c r="E24" s="11">
        <f t="shared" ref="E24" si="22">E25+E30+E35</f>
        <v>0</v>
      </c>
      <c r="F24" s="24">
        <f t="shared" si="2"/>
        <v>0</v>
      </c>
      <c r="G24" s="24">
        <f t="shared" si="6"/>
        <v>0</v>
      </c>
      <c r="H24" s="24">
        <f t="shared" si="3"/>
        <v>0</v>
      </c>
      <c r="I24" s="10">
        <f t="shared" ref="I24" si="23">J24 + K24</f>
        <v>256673000</v>
      </c>
      <c r="J24" s="10">
        <f>J25+J30+J35</f>
        <v>256673000</v>
      </c>
      <c r="K24" s="10">
        <f t="shared" ref="K24" si="24">K25+K30+K35</f>
        <v>0</v>
      </c>
    </row>
    <row r="25" spans="1:11" x14ac:dyDescent="0.25">
      <c r="A25" s="17"/>
      <c r="B25" s="5" t="s">
        <v>118</v>
      </c>
      <c r="C25" s="10">
        <f>SUM(C26:C29)</f>
        <v>56252000</v>
      </c>
      <c r="D25" s="10">
        <f>SUM(D26:D29)</f>
        <v>56252000</v>
      </c>
      <c r="E25" s="11">
        <f t="shared" ref="E25" si="25">SUM(E26:E29)</f>
        <v>0</v>
      </c>
      <c r="F25" s="24">
        <f t="shared" si="2"/>
        <v>0</v>
      </c>
      <c r="G25" s="24">
        <f t="shared" si="6"/>
        <v>0</v>
      </c>
      <c r="H25" s="24">
        <f t="shared" si="3"/>
        <v>0</v>
      </c>
      <c r="I25" s="10">
        <f>SUM(I26:I29)</f>
        <v>56252000</v>
      </c>
      <c r="J25" s="10">
        <f>SUM(J26:J29)</f>
        <v>56252000</v>
      </c>
      <c r="K25" s="10">
        <f t="shared" ref="K25" si="26">SUM(K26:K29)</f>
        <v>0</v>
      </c>
    </row>
    <row r="26" spans="1:11" ht="47.25" x14ac:dyDescent="0.25">
      <c r="A26" s="4" t="s">
        <v>35</v>
      </c>
      <c r="B26" s="6" t="s">
        <v>36</v>
      </c>
      <c r="C26" s="11">
        <f t="shared" si="0"/>
        <v>258000</v>
      </c>
      <c r="D26" s="11">
        <v>258000</v>
      </c>
      <c r="E26" s="11">
        <v>0</v>
      </c>
      <c r="F26" s="24">
        <f t="shared" si="2"/>
        <v>0</v>
      </c>
      <c r="G26" s="24">
        <f t="shared" si="6"/>
        <v>0</v>
      </c>
      <c r="H26" s="24">
        <f t="shared" si="3"/>
        <v>0</v>
      </c>
      <c r="I26" s="11">
        <f t="shared" ref="I26:I38" si="27">J26 + K26</f>
        <v>258000</v>
      </c>
      <c r="J26" s="11">
        <v>258000</v>
      </c>
      <c r="K26" s="11">
        <v>0</v>
      </c>
    </row>
    <row r="27" spans="1:11" ht="47.25" x14ac:dyDescent="0.25">
      <c r="A27" s="4" t="s">
        <v>37</v>
      </c>
      <c r="B27" s="6" t="s">
        <v>38</v>
      </c>
      <c r="C27" s="11">
        <f t="shared" si="0"/>
        <v>4847000</v>
      </c>
      <c r="D27" s="11">
        <v>4847000</v>
      </c>
      <c r="E27" s="11">
        <v>0</v>
      </c>
      <c r="F27" s="24">
        <f t="shared" si="2"/>
        <v>0</v>
      </c>
      <c r="G27" s="24">
        <f t="shared" si="6"/>
        <v>0</v>
      </c>
      <c r="H27" s="24">
        <f t="shared" si="3"/>
        <v>0</v>
      </c>
      <c r="I27" s="11">
        <f t="shared" si="27"/>
        <v>4847000</v>
      </c>
      <c r="J27" s="11">
        <v>4847000</v>
      </c>
      <c r="K27" s="11">
        <v>0</v>
      </c>
    </row>
    <row r="28" spans="1:11" ht="47.25" x14ac:dyDescent="0.25">
      <c r="A28" s="4" t="s">
        <v>39</v>
      </c>
      <c r="B28" s="6" t="s">
        <v>40</v>
      </c>
      <c r="C28" s="11">
        <f t="shared" si="0"/>
        <v>17807000</v>
      </c>
      <c r="D28" s="11">
        <v>17807000</v>
      </c>
      <c r="E28" s="11">
        <v>0</v>
      </c>
      <c r="F28" s="24">
        <f t="shared" si="2"/>
        <v>0</v>
      </c>
      <c r="G28" s="24">
        <f t="shared" si="6"/>
        <v>0</v>
      </c>
      <c r="H28" s="24">
        <f t="shared" si="3"/>
        <v>0</v>
      </c>
      <c r="I28" s="11">
        <f t="shared" si="27"/>
        <v>17807000</v>
      </c>
      <c r="J28" s="11">
        <v>17807000</v>
      </c>
      <c r="K28" s="11">
        <v>0</v>
      </c>
    </row>
    <row r="29" spans="1:11" ht="47.25" x14ac:dyDescent="0.25">
      <c r="A29" s="4" t="s">
        <v>41</v>
      </c>
      <c r="B29" s="6" t="s">
        <v>42</v>
      </c>
      <c r="C29" s="11">
        <f t="shared" si="0"/>
        <v>33340000</v>
      </c>
      <c r="D29" s="11">
        <v>33340000</v>
      </c>
      <c r="E29" s="11">
        <v>0</v>
      </c>
      <c r="F29" s="24">
        <f t="shared" si="2"/>
        <v>0</v>
      </c>
      <c r="G29" s="24">
        <f t="shared" si="6"/>
        <v>0</v>
      </c>
      <c r="H29" s="24">
        <f t="shared" si="3"/>
        <v>0</v>
      </c>
      <c r="I29" s="11">
        <f t="shared" si="27"/>
        <v>33340000</v>
      </c>
      <c r="J29" s="11">
        <v>33340000</v>
      </c>
      <c r="K29" s="11">
        <v>0</v>
      </c>
    </row>
    <row r="30" spans="1:11" x14ac:dyDescent="0.25">
      <c r="A30" s="4"/>
      <c r="B30" s="5" t="s">
        <v>110</v>
      </c>
      <c r="C30" s="10">
        <f t="shared" si="0"/>
        <v>200051000</v>
      </c>
      <c r="D30" s="10">
        <f>SUM(D31:D34)</f>
        <v>200051000</v>
      </c>
      <c r="E30" s="11">
        <f t="shared" ref="E30" si="28">SUM(E31:E34)</f>
        <v>0</v>
      </c>
      <c r="F30" s="24">
        <f t="shared" si="2"/>
        <v>0</v>
      </c>
      <c r="G30" s="24">
        <f t="shared" si="6"/>
        <v>0</v>
      </c>
      <c r="H30" s="24">
        <f t="shared" si="3"/>
        <v>0</v>
      </c>
      <c r="I30" s="10">
        <f t="shared" si="27"/>
        <v>200051000</v>
      </c>
      <c r="J30" s="10">
        <f>SUM(J31:J34)</f>
        <v>200051000</v>
      </c>
      <c r="K30" s="10">
        <f t="shared" ref="K30" si="29">SUM(K31:K34)</f>
        <v>0</v>
      </c>
    </row>
    <row r="31" spans="1:11" x14ac:dyDescent="0.25">
      <c r="A31" s="4" t="s">
        <v>43</v>
      </c>
      <c r="B31" s="6" t="s">
        <v>44</v>
      </c>
      <c r="C31" s="11">
        <f t="shared" si="0"/>
        <v>65520000</v>
      </c>
      <c r="D31" s="11">
        <v>65520000</v>
      </c>
      <c r="E31" s="10">
        <v>0</v>
      </c>
      <c r="F31" s="25">
        <f t="shared" si="2"/>
        <v>0</v>
      </c>
      <c r="G31" s="25">
        <f t="shared" si="6"/>
        <v>0</v>
      </c>
      <c r="H31" s="25">
        <f t="shared" si="3"/>
        <v>0</v>
      </c>
      <c r="I31" s="11">
        <f t="shared" si="27"/>
        <v>65520000</v>
      </c>
      <c r="J31" s="11">
        <v>65520000</v>
      </c>
      <c r="K31" s="11">
        <v>0</v>
      </c>
    </row>
    <row r="32" spans="1:11" x14ac:dyDescent="0.25">
      <c r="A32" s="4" t="s">
        <v>45</v>
      </c>
      <c r="B32" s="6" t="s">
        <v>46</v>
      </c>
      <c r="C32" s="11">
        <f t="shared" si="0"/>
        <v>118720000</v>
      </c>
      <c r="D32" s="11">
        <v>118720000</v>
      </c>
      <c r="E32" s="10">
        <v>0</v>
      </c>
      <c r="F32" s="25">
        <f t="shared" si="2"/>
        <v>0</v>
      </c>
      <c r="G32" s="25">
        <f t="shared" si="6"/>
        <v>0</v>
      </c>
      <c r="H32" s="25">
        <f t="shared" si="3"/>
        <v>0</v>
      </c>
      <c r="I32" s="11">
        <f t="shared" si="27"/>
        <v>118720000</v>
      </c>
      <c r="J32" s="11">
        <v>118720000</v>
      </c>
      <c r="K32" s="11">
        <v>0</v>
      </c>
    </row>
    <row r="33" spans="1:11" x14ac:dyDescent="0.25">
      <c r="A33" s="4" t="s">
        <v>47</v>
      </c>
      <c r="B33" s="6" t="s">
        <v>48</v>
      </c>
      <c r="C33" s="11">
        <f t="shared" si="0"/>
        <v>2211000</v>
      </c>
      <c r="D33" s="11">
        <v>2211000</v>
      </c>
      <c r="E33" s="10">
        <v>0</v>
      </c>
      <c r="F33" s="25">
        <f t="shared" si="2"/>
        <v>0</v>
      </c>
      <c r="G33" s="25">
        <f t="shared" si="6"/>
        <v>0</v>
      </c>
      <c r="H33" s="25">
        <f t="shared" si="3"/>
        <v>0</v>
      </c>
      <c r="I33" s="11">
        <f t="shared" si="27"/>
        <v>2211000</v>
      </c>
      <c r="J33" s="11">
        <v>2211000</v>
      </c>
      <c r="K33" s="11">
        <v>0</v>
      </c>
    </row>
    <row r="34" spans="1:11" x14ac:dyDescent="0.25">
      <c r="A34" s="4" t="s">
        <v>49</v>
      </c>
      <c r="B34" s="6" t="s">
        <v>50</v>
      </c>
      <c r="C34" s="11">
        <f t="shared" si="0"/>
        <v>13600000</v>
      </c>
      <c r="D34" s="11">
        <v>13600000</v>
      </c>
      <c r="E34" s="10">
        <v>0</v>
      </c>
      <c r="F34" s="25">
        <f t="shared" si="2"/>
        <v>0</v>
      </c>
      <c r="G34" s="25">
        <f t="shared" si="6"/>
        <v>0</v>
      </c>
      <c r="H34" s="25">
        <f t="shared" si="3"/>
        <v>0</v>
      </c>
      <c r="I34" s="11">
        <f t="shared" si="27"/>
        <v>13600000</v>
      </c>
      <c r="J34" s="11">
        <v>13600000</v>
      </c>
      <c r="K34" s="11">
        <v>0</v>
      </c>
    </row>
    <row r="35" spans="1:11" x14ac:dyDescent="0.25">
      <c r="A35" s="17"/>
      <c r="B35" s="5" t="s">
        <v>109</v>
      </c>
      <c r="C35" s="10">
        <f t="shared" si="0"/>
        <v>370000</v>
      </c>
      <c r="D35" s="10">
        <f>SUM(D36:D37)</f>
        <v>370000</v>
      </c>
      <c r="E35" s="11">
        <f t="shared" ref="E35" si="30">SUM(E36:E37)</f>
        <v>0</v>
      </c>
      <c r="F35" s="24">
        <f t="shared" si="2"/>
        <v>0</v>
      </c>
      <c r="G35" s="24">
        <f t="shared" si="6"/>
        <v>0</v>
      </c>
      <c r="H35" s="24">
        <f t="shared" si="3"/>
        <v>0</v>
      </c>
      <c r="I35" s="10">
        <f t="shared" si="27"/>
        <v>370000</v>
      </c>
      <c r="J35" s="10">
        <f>SUM(J36:J37)</f>
        <v>370000</v>
      </c>
      <c r="K35" s="10">
        <f t="shared" ref="K35" si="31">SUM(K36:K37)</f>
        <v>0</v>
      </c>
    </row>
    <row r="36" spans="1:11" x14ac:dyDescent="0.25">
      <c r="A36" s="4" t="s">
        <v>51</v>
      </c>
      <c r="B36" s="6" t="s">
        <v>52</v>
      </c>
      <c r="C36" s="11">
        <f t="shared" si="0"/>
        <v>120000</v>
      </c>
      <c r="D36" s="11">
        <v>120000</v>
      </c>
      <c r="E36" s="10">
        <v>0</v>
      </c>
      <c r="F36" s="25">
        <f t="shared" si="2"/>
        <v>0</v>
      </c>
      <c r="G36" s="25">
        <f t="shared" si="6"/>
        <v>0</v>
      </c>
      <c r="H36" s="25">
        <f t="shared" si="3"/>
        <v>0</v>
      </c>
      <c r="I36" s="11">
        <f t="shared" si="27"/>
        <v>120000</v>
      </c>
      <c r="J36" s="11">
        <v>120000</v>
      </c>
      <c r="K36" s="11">
        <v>0</v>
      </c>
    </row>
    <row r="37" spans="1:11" x14ac:dyDescent="0.25">
      <c r="A37" s="4" t="s">
        <v>53</v>
      </c>
      <c r="B37" s="6" t="s">
        <v>54</v>
      </c>
      <c r="C37" s="11">
        <f t="shared" si="0"/>
        <v>250000</v>
      </c>
      <c r="D37" s="11">
        <v>250000</v>
      </c>
      <c r="E37" s="10">
        <v>0</v>
      </c>
      <c r="F37" s="25">
        <f t="shared" si="2"/>
        <v>0</v>
      </c>
      <c r="G37" s="25">
        <f t="shared" si="6"/>
        <v>0</v>
      </c>
      <c r="H37" s="25">
        <f t="shared" si="3"/>
        <v>0</v>
      </c>
      <c r="I37" s="11">
        <f t="shared" si="27"/>
        <v>250000</v>
      </c>
      <c r="J37" s="11">
        <v>250000</v>
      </c>
      <c r="K37" s="11">
        <v>0</v>
      </c>
    </row>
    <row r="38" spans="1:11" ht="18.75" customHeight="1" x14ac:dyDescent="0.25">
      <c r="A38" s="17" t="s">
        <v>55</v>
      </c>
      <c r="B38" s="5" t="s">
        <v>56</v>
      </c>
      <c r="C38" s="10">
        <f t="shared" si="0"/>
        <v>750000</v>
      </c>
      <c r="D38" s="10">
        <v>750000</v>
      </c>
      <c r="E38" s="11">
        <v>0</v>
      </c>
      <c r="F38" s="24">
        <f t="shared" si="2"/>
        <v>0</v>
      </c>
      <c r="G38" s="24">
        <f t="shared" si="6"/>
        <v>0</v>
      </c>
      <c r="H38" s="24">
        <f t="shared" si="3"/>
        <v>0</v>
      </c>
      <c r="I38" s="10">
        <f t="shared" si="27"/>
        <v>750000</v>
      </c>
      <c r="J38" s="10">
        <v>750000</v>
      </c>
      <c r="K38" s="10">
        <v>0</v>
      </c>
    </row>
    <row r="39" spans="1:11" ht="18.75" customHeight="1" x14ac:dyDescent="0.25">
      <c r="A39" s="17" t="s">
        <v>57</v>
      </c>
      <c r="B39" s="5" t="s">
        <v>58</v>
      </c>
      <c r="C39" s="10">
        <f>D39 + E39</f>
        <v>110000000</v>
      </c>
      <c r="D39" s="10">
        <v>110000000</v>
      </c>
      <c r="E39" s="11">
        <v>0</v>
      </c>
      <c r="F39" s="24">
        <f t="shared" si="2"/>
        <v>0</v>
      </c>
      <c r="G39" s="24">
        <f t="shared" si="6"/>
        <v>0</v>
      </c>
      <c r="H39" s="24">
        <f t="shared" si="3"/>
        <v>0</v>
      </c>
      <c r="I39" s="10">
        <f>J39 + K39</f>
        <v>110000000</v>
      </c>
      <c r="J39" s="10">
        <v>110000000</v>
      </c>
      <c r="K39" s="10">
        <v>0</v>
      </c>
    </row>
    <row r="40" spans="1:11" x14ac:dyDescent="0.25">
      <c r="A40" s="17" t="s">
        <v>59</v>
      </c>
      <c r="B40" s="5" t="s">
        <v>60</v>
      </c>
      <c r="C40" s="10">
        <f t="shared" ref="C40:C47" si="32">D40 + E40</f>
        <v>500000</v>
      </c>
      <c r="D40" s="10">
        <f>D41</f>
        <v>0</v>
      </c>
      <c r="E40" s="10">
        <f>E41</f>
        <v>500000</v>
      </c>
      <c r="F40" s="24">
        <f t="shared" si="2"/>
        <v>0</v>
      </c>
      <c r="G40" s="24">
        <f t="shared" si="6"/>
        <v>0</v>
      </c>
      <c r="H40" s="24">
        <f t="shared" si="3"/>
        <v>0</v>
      </c>
      <c r="I40" s="10">
        <f t="shared" ref="I40:I42" si="33">J40 + K40</f>
        <v>500000</v>
      </c>
      <c r="J40" s="10">
        <f>J41</f>
        <v>0</v>
      </c>
      <c r="K40" s="10">
        <f>K41</f>
        <v>500000</v>
      </c>
    </row>
    <row r="41" spans="1:11" ht="24.75" customHeight="1" x14ac:dyDescent="0.25">
      <c r="A41" s="4" t="s">
        <v>61</v>
      </c>
      <c r="B41" s="6" t="s">
        <v>62</v>
      </c>
      <c r="C41" s="11">
        <f t="shared" si="32"/>
        <v>500000</v>
      </c>
      <c r="D41" s="11">
        <v>0</v>
      </c>
      <c r="E41" s="11">
        <v>500000</v>
      </c>
      <c r="F41" s="25">
        <f t="shared" si="2"/>
        <v>0</v>
      </c>
      <c r="G41" s="25">
        <f t="shared" si="6"/>
        <v>0</v>
      </c>
      <c r="H41" s="25">
        <f t="shared" si="3"/>
        <v>0</v>
      </c>
      <c r="I41" s="11">
        <f t="shared" si="33"/>
        <v>500000</v>
      </c>
      <c r="J41" s="11">
        <v>0</v>
      </c>
      <c r="K41" s="11">
        <v>500000</v>
      </c>
    </row>
    <row r="42" spans="1:11" x14ac:dyDescent="0.25">
      <c r="A42" s="17" t="s">
        <v>63</v>
      </c>
      <c r="B42" s="5" t="s">
        <v>64</v>
      </c>
      <c r="C42" s="10">
        <f t="shared" si="32"/>
        <v>29484600</v>
      </c>
      <c r="D42" s="10">
        <f>D43+D49+D57+D62</f>
        <v>15408000</v>
      </c>
      <c r="E42" s="10">
        <f>E43+E49+E57+E62</f>
        <v>14076600</v>
      </c>
      <c r="F42" s="24">
        <f t="shared" si="2"/>
        <v>0</v>
      </c>
      <c r="G42" s="24">
        <f t="shared" si="6"/>
        <v>0</v>
      </c>
      <c r="H42" s="24">
        <f t="shared" si="3"/>
        <v>0</v>
      </c>
      <c r="I42" s="10">
        <f t="shared" si="33"/>
        <v>29484600</v>
      </c>
      <c r="J42" s="10">
        <f>J43+J49+J57+J62</f>
        <v>15408000</v>
      </c>
      <c r="K42" s="10">
        <f>K43+K49+K57+K62</f>
        <v>14076600</v>
      </c>
    </row>
    <row r="43" spans="1:11" x14ac:dyDescent="0.25">
      <c r="A43" s="17" t="s">
        <v>65</v>
      </c>
      <c r="B43" s="5" t="s">
        <v>66</v>
      </c>
      <c r="C43" s="10">
        <f>D43 + E43</f>
        <v>1309100</v>
      </c>
      <c r="D43" s="10">
        <f>SUM(D44:D48)</f>
        <v>1309100</v>
      </c>
      <c r="E43" s="11">
        <f>SUM(E45:E48)</f>
        <v>0</v>
      </c>
      <c r="F43" s="24">
        <f t="shared" si="2"/>
        <v>6000</v>
      </c>
      <c r="G43" s="24">
        <f t="shared" si="6"/>
        <v>6000</v>
      </c>
      <c r="H43" s="24">
        <f t="shared" si="3"/>
        <v>0</v>
      </c>
      <c r="I43" s="10">
        <f>J43 + K43</f>
        <v>1315100</v>
      </c>
      <c r="J43" s="10">
        <f>SUM(J44:J48)</f>
        <v>1315100</v>
      </c>
      <c r="K43" s="10">
        <f>SUM(K45:K48)</f>
        <v>0</v>
      </c>
    </row>
    <row r="44" spans="1:11" ht="63" x14ac:dyDescent="0.25">
      <c r="A44" s="4">
        <v>21080900</v>
      </c>
      <c r="B44" s="6" t="s">
        <v>119</v>
      </c>
      <c r="C44" s="11">
        <f t="shared" si="32"/>
        <v>5000</v>
      </c>
      <c r="D44" s="14">
        <v>5000</v>
      </c>
      <c r="E44" s="10"/>
      <c r="F44" s="25">
        <f t="shared" si="2"/>
        <v>0</v>
      </c>
      <c r="G44" s="25">
        <f t="shared" si="6"/>
        <v>0</v>
      </c>
      <c r="H44" s="25">
        <f t="shared" si="3"/>
        <v>0</v>
      </c>
      <c r="I44" s="11">
        <f t="shared" ref="I44:I47" si="34">J44 + K44</f>
        <v>5000</v>
      </c>
      <c r="J44" s="14">
        <v>5000</v>
      </c>
      <c r="K44" s="10"/>
    </row>
    <row r="45" spans="1:11" ht="42" customHeight="1" x14ac:dyDescent="0.25">
      <c r="A45" s="4" t="s">
        <v>68</v>
      </c>
      <c r="B45" s="6" t="s">
        <v>69</v>
      </c>
      <c r="C45" s="11">
        <f t="shared" si="32"/>
        <v>200000</v>
      </c>
      <c r="D45" s="14">
        <v>200000</v>
      </c>
      <c r="E45" s="10">
        <v>0</v>
      </c>
      <c r="F45" s="25">
        <f t="shared" si="2"/>
        <v>0</v>
      </c>
      <c r="G45" s="25">
        <f t="shared" si="6"/>
        <v>0</v>
      </c>
      <c r="H45" s="25">
        <f t="shared" si="3"/>
        <v>0</v>
      </c>
      <c r="I45" s="11">
        <f t="shared" si="34"/>
        <v>200000</v>
      </c>
      <c r="J45" s="14">
        <v>200000</v>
      </c>
      <c r="K45" s="11">
        <v>0</v>
      </c>
    </row>
    <row r="46" spans="1:11" ht="78.75" x14ac:dyDescent="0.25">
      <c r="A46" s="4" t="s">
        <v>70</v>
      </c>
      <c r="B46" s="6" t="s">
        <v>120</v>
      </c>
      <c r="C46" s="11">
        <f t="shared" si="32"/>
        <v>420000</v>
      </c>
      <c r="D46" s="14">
        <v>420000</v>
      </c>
      <c r="E46" s="10">
        <v>0</v>
      </c>
      <c r="F46" s="25">
        <f t="shared" si="2"/>
        <v>0</v>
      </c>
      <c r="G46" s="25">
        <f t="shared" si="6"/>
        <v>0</v>
      </c>
      <c r="H46" s="25">
        <f t="shared" si="3"/>
        <v>0</v>
      </c>
      <c r="I46" s="11">
        <f t="shared" si="34"/>
        <v>420000</v>
      </c>
      <c r="J46" s="14">
        <v>420000</v>
      </c>
      <c r="K46" s="11">
        <v>0</v>
      </c>
    </row>
    <row r="47" spans="1:11" ht="47.25" x14ac:dyDescent="0.25">
      <c r="A47" s="4">
        <v>21081700</v>
      </c>
      <c r="B47" s="6" t="s">
        <v>112</v>
      </c>
      <c r="C47" s="11">
        <f t="shared" si="32"/>
        <v>670000</v>
      </c>
      <c r="D47" s="14">
        <v>670000</v>
      </c>
      <c r="E47" s="10"/>
      <c r="F47" s="25">
        <f t="shared" si="2"/>
        <v>0</v>
      </c>
      <c r="G47" s="25">
        <f t="shared" si="6"/>
        <v>0</v>
      </c>
      <c r="H47" s="25">
        <f t="shared" si="3"/>
        <v>0</v>
      </c>
      <c r="I47" s="11">
        <f t="shared" si="34"/>
        <v>670000</v>
      </c>
      <c r="J47" s="14">
        <v>670000</v>
      </c>
      <c r="K47" s="11"/>
    </row>
    <row r="48" spans="1:11" ht="63" x14ac:dyDescent="0.25">
      <c r="A48" s="4" t="s">
        <v>71</v>
      </c>
      <c r="B48" s="6" t="s">
        <v>121</v>
      </c>
      <c r="C48" s="11">
        <f>D48 + E48</f>
        <v>14100</v>
      </c>
      <c r="D48" s="11">
        <v>14100</v>
      </c>
      <c r="E48" s="10">
        <v>0</v>
      </c>
      <c r="F48" s="25">
        <f t="shared" si="2"/>
        <v>6000</v>
      </c>
      <c r="G48" s="25">
        <f>J48-D48</f>
        <v>6000</v>
      </c>
      <c r="H48" s="25">
        <f t="shared" si="3"/>
        <v>0</v>
      </c>
      <c r="I48" s="11">
        <f>J48 + K48</f>
        <v>20100</v>
      </c>
      <c r="J48" s="11">
        <v>20100</v>
      </c>
      <c r="K48" s="11">
        <v>0</v>
      </c>
    </row>
    <row r="49" spans="1:11" ht="31.5" x14ac:dyDescent="0.25">
      <c r="A49" s="17" t="s">
        <v>72</v>
      </c>
      <c r="B49" s="5" t="s">
        <v>73</v>
      </c>
      <c r="C49" s="10">
        <f>D49 + E49</f>
        <v>11725500</v>
      </c>
      <c r="D49" s="10">
        <f>D50+D55+D56</f>
        <v>11725500</v>
      </c>
      <c r="E49" s="11">
        <f t="shared" ref="E49" si="35">E50+E55+E56</f>
        <v>0</v>
      </c>
      <c r="F49" s="24">
        <f t="shared" si="2"/>
        <v>-6000</v>
      </c>
      <c r="G49" s="24">
        <f t="shared" si="6"/>
        <v>-6000</v>
      </c>
      <c r="H49" s="24">
        <f t="shared" si="3"/>
        <v>0</v>
      </c>
      <c r="I49" s="10">
        <f>J49 + K49</f>
        <v>11719500</v>
      </c>
      <c r="J49" s="10">
        <f>J50+J55+J56</f>
        <v>11719500</v>
      </c>
      <c r="K49" s="10">
        <f t="shared" ref="K49" si="36">K50+K55+K56</f>
        <v>0</v>
      </c>
    </row>
    <row r="50" spans="1:11" x14ac:dyDescent="0.25">
      <c r="A50" s="17" t="s">
        <v>74</v>
      </c>
      <c r="B50" s="5" t="s">
        <v>75</v>
      </c>
      <c r="C50" s="10">
        <f>D50 + E50</f>
        <v>6560000</v>
      </c>
      <c r="D50" s="10">
        <f>SUM(D51:D54)</f>
        <v>6560000</v>
      </c>
      <c r="E50" s="11">
        <f t="shared" ref="E50" si="37">SUM(E51:E54)</f>
        <v>0</v>
      </c>
      <c r="F50" s="24">
        <f t="shared" si="2"/>
        <v>-6000</v>
      </c>
      <c r="G50" s="24">
        <f t="shared" si="6"/>
        <v>-6000</v>
      </c>
      <c r="H50" s="24">
        <f t="shared" si="3"/>
        <v>0</v>
      </c>
      <c r="I50" s="10">
        <f>J50 + K50</f>
        <v>6554000</v>
      </c>
      <c r="J50" s="10">
        <f>SUM(J51:J54)</f>
        <v>6554000</v>
      </c>
      <c r="K50" s="10">
        <f t="shared" ref="K50" si="38">SUM(K51:K54)</f>
        <v>0</v>
      </c>
    </row>
    <row r="51" spans="1:11" ht="47.25" x14ac:dyDescent="0.25">
      <c r="A51" s="4" t="s">
        <v>76</v>
      </c>
      <c r="B51" s="6" t="s">
        <v>122</v>
      </c>
      <c r="C51" s="11">
        <f t="shared" ref="C51:C55" si="39">D51+E51</f>
        <v>150000</v>
      </c>
      <c r="D51" s="11">
        <v>150000</v>
      </c>
      <c r="E51" s="10">
        <v>0</v>
      </c>
      <c r="F51" s="25">
        <f t="shared" si="2"/>
        <v>-6000</v>
      </c>
      <c r="G51" s="25">
        <f t="shared" si="6"/>
        <v>-6000</v>
      </c>
      <c r="H51" s="25">
        <f t="shared" si="3"/>
        <v>0</v>
      </c>
      <c r="I51" s="11">
        <f t="shared" ref="I51:I56" si="40">J51+K51</f>
        <v>144000</v>
      </c>
      <c r="J51" s="11">
        <v>144000</v>
      </c>
      <c r="K51" s="11">
        <v>0</v>
      </c>
    </row>
    <row r="52" spans="1:11" ht="28.5" customHeight="1" x14ac:dyDescent="0.25">
      <c r="A52" s="4" t="s">
        <v>77</v>
      </c>
      <c r="B52" s="6" t="s">
        <v>78</v>
      </c>
      <c r="C52" s="11">
        <f t="shared" si="39"/>
        <v>6000000</v>
      </c>
      <c r="D52" s="14">
        <v>6000000</v>
      </c>
      <c r="E52" s="10">
        <v>0</v>
      </c>
      <c r="F52" s="25">
        <f t="shared" si="2"/>
        <v>0</v>
      </c>
      <c r="G52" s="25">
        <f t="shared" si="6"/>
        <v>0</v>
      </c>
      <c r="H52" s="25">
        <f t="shared" si="3"/>
        <v>0</v>
      </c>
      <c r="I52" s="11">
        <f t="shared" si="40"/>
        <v>6000000</v>
      </c>
      <c r="J52" s="14">
        <v>6000000</v>
      </c>
      <c r="K52" s="11">
        <v>0</v>
      </c>
    </row>
    <row r="53" spans="1:11" ht="31.5" x14ac:dyDescent="0.25">
      <c r="A53" s="4" t="s">
        <v>79</v>
      </c>
      <c r="B53" s="6" t="s">
        <v>80</v>
      </c>
      <c r="C53" s="11">
        <f t="shared" si="39"/>
        <v>400000</v>
      </c>
      <c r="D53" s="11">
        <v>400000</v>
      </c>
      <c r="E53" s="10">
        <v>0</v>
      </c>
      <c r="F53" s="25">
        <f t="shared" si="2"/>
        <v>0</v>
      </c>
      <c r="G53" s="25">
        <f t="shared" si="6"/>
        <v>0</v>
      </c>
      <c r="H53" s="25">
        <f t="shared" si="3"/>
        <v>0</v>
      </c>
      <c r="I53" s="11">
        <f t="shared" si="40"/>
        <v>400000</v>
      </c>
      <c r="J53" s="11">
        <v>400000</v>
      </c>
      <c r="K53" s="11">
        <v>0</v>
      </c>
    </row>
    <row r="54" spans="1:11" ht="119.25" customHeight="1" x14ac:dyDescent="0.25">
      <c r="A54" s="4" t="s">
        <v>81</v>
      </c>
      <c r="B54" s="6" t="s">
        <v>123</v>
      </c>
      <c r="C54" s="11">
        <f t="shared" si="39"/>
        <v>10000</v>
      </c>
      <c r="D54" s="11">
        <v>10000</v>
      </c>
      <c r="E54" s="10">
        <v>0</v>
      </c>
      <c r="F54" s="25">
        <f t="shared" si="2"/>
        <v>0</v>
      </c>
      <c r="G54" s="25">
        <f t="shared" si="6"/>
        <v>0</v>
      </c>
      <c r="H54" s="25">
        <f t="shared" si="3"/>
        <v>0</v>
      </c>
      <c r="I54" s="11">
        <f t="shared" si="40"/>
        <v>10000</v>
      </c>
      <c r="J54" s="11">
        <v>10000</v>
      </c>
      <c r="K54" s="11">
        <v>0</v>
      </c>
    </row>
    <row r="55" spans="1:11" ht="47.25" x14ac:dyDescent="0.25">
      <c r="A55" s="17" t="s">
        <v>82</v>
      </c>
      <c r="B55" s="5" t="s">
        <v>83</v>
      </c>
      <c r="C55" s="10">
        <f t="shared" si="39"/>
        <v>5135000</v>
      </c>
      <c r="D55" s="10">
        <v>5135000</v>
      </c>
      <c r="E55" s="11">
        <v>0</v>
      </c>
      <c r="F55" s="24">
        <f t="shared" si="2"/>
        <v>0</v>
      </c>
      <c r="G55" s="24">
        <f t="shared" si="6"/>
        <v>0</v>
      </c>
      <c r="H55" s="24">
        <f t="shared" si="3"/>
        <v>0</v>
      </c>
      <c r="I55" s="10">
        <f t="shared" si="40"/>
        <v>5135000</v>
      </c>
      <c r="J55" s="10">
        <v>5135000</v>
      </c>
      <c r="K55" s="10">
        <v>0</v>
      </c>
    </row>
    <row r="56" spans="1:11" x14ac:dyDescent="0.25">
      <c r="A56" s="17" t="s">
        <v>84</v>
      </c>
      <c r="B56" s="5" t="s">
        <v>85</v>
      </c>
      <c r="C56" s="10">
        <f t="shared" ref="C56" si="41">D56+E56</f>
        <v>30500</v>
      </c>
      <c r="D56" s="10">
        <v>30500</v>
      </c>
      <c r="E56" s="11">
        <v>0</v>
      </c>
      <c r="F56" s="24">
        <f t="shared" si="2"/>
        <v>0</v>
      </c>
      <c r="G56" s="24">
        <f t="shared" si="6"/>
        <v>0</v>
      </c>
      <c r="H56" s="24">
        <f t="shared" si="3"/>
        <v>0</v>
      </c>
      <c r="I56" s="10">
        <f t="shared" si="40"/>
        <v>30500</v>
      </c>
      <c r="J56" s="10">
        <v>30500</v>
      </c>
      <c r="K56" s="10">
        <v>0</v>
      </c>
    </row>
    <row r="57" spans="1:11" ht="20.25" customHeight="1" x14ac:dyDescent="0.25">
      <c r="A57" s="17" t="s">
        <v>86</v>
      </c>
      <c r="B57" s="5" t="s">
        <v>87</v>
      </c>
      <c r="C57" s="10">
        <f>D57+E57</f>
        <v>3950000</v>
      </c>
      <c r="D57" s="10">
        <f>SUM(D58:D61)</f>
        <v>2373400</v>
      </c>
      <c r="E57" s="10">
        <f>SUM(E58:E61)</f>
        <v>1576600</v>
      </c>
      <c r="F57" s="24">
        <f t="shared" si="2"/>
        <v>0</v>
      </c>
      <c r="G57" s="24">
        <f t="shared" si="6"/>
        <v>0</v>
      </c>
      <c r="H57" s="24">
        <f t="shared" si="3"/>
        <v>0</v>
      </c>
      <c r="I57" s="10">
        <f>J57+K57</f>
        <v>3950000</v>
      </c>
      <c r="J57" s="10">
        <f>SUM(J58:J61)</f>
        <v>2373400</v>
      </c>
      <c r="K57" s="10">
        <f>SUM(K58:K61)</f>
        <v>1576600</v>
      </c>
    </row>
    <row r="58" spans="1:11" ht="19.5" customHeight="1" x14ac:dyDescent="0.25">
      <c r="A58" s="4" t="s">
        <v>88</v>
      </c>
      <c r="B58" s="6" t="s">
        <v>67</v>
      </c>
      <c r="C58" s="11">
        <f t="shared" ref="C58:C63" si="42">D58+E58</f>
        <v>1500000</v>
      </c>
      <c r="D58" s="14">
        <v>1500000</v>
      </c>
      <c r="E58" s="10">
        <v>0</v>
      </c>
      <c r="F58" s="25">
        <f t="shared" si="2"/>
        <v>0</v>
      </c>
      <c r="G58" s="25">
        <f t="shared" si="6"/>
        <v>0</v>
      </c>
      <c r="H58" s="25">
        <f t="shared" si="3"/>
        <v>0</v>
      </c>
      <c r="I58" s="11">
        <f t="shared" ref="I58:I67" si="43">J58+K58</f>
        <v>1500000</v>
      </c>
      <c r="J58" s="14">
        <v>1500000</v>
      </c>
      <c r="K58" s="11">
        <v>0</v>
      </c>
    </row>
    <row r="59" spans="1:11" ht="47.25" x14ac:dyDescent="0.25">
      <c r="A59" s="4" t="s">
        <v>89</v>
      </c>
      <c r="B59" s="6" t="s">
        <v>90</v>
      </c>
      <c r="C59" s="11">
        <f t="shared" si="42"/>
        <v>250000</v>
      </c>
      <c r="D59" s="11">
        <v>0</v>
      </c>
      <c r="E59" s="11">
        <v>250000</v>
      </c>
      <c r="F59" s="25">
        <f t="shared" si="2"/>
        <v>0</v>
      </c>
      <c r="G59" s="25">
        <f t="shared" si="6"/>
        <v>0</v>
      </c>
      <c r="H59" s="25">
        <f t="shared" si="3"/>
        <v>0</v>
      </c>
      <c r="I59" s="11">
        <f t="shared" si="43"/>
        <v>250000</v>
      </c>
      <c r="J59" s="11">
        <v>0</v>
      </c>
      <c r="K59" s="11">
        <v>250000</v>
      </c>
    </row>
    <row r="60" spans="1:11" ht="126" x14ac:dyDescent="0.25">
      <c r="A60" s="4">
        <v>24062200</v>
      </c>
      <c r="B60" s="6" t="s">
        <v>113</v>
      </c>
      <c r="C60" s="11">
        <f t="shared" si="42"/>
        <v>873400</v>
      </c>
      <c r="D60" s="11">
        <v>873400</v>
      </c>
      <c r="E60" s="11"/>
      <c r="F60" s="25">
        <f t="shared" si="2"/>
        <v>0</v>
      </c>
      <c r="G60" s="25">
        <f t="shared" si="6"/>
        <v>0</v>
      </c>
      <c r="H60" s="25">
        <f t="shared" si="3"/>
        <v>0</v>
      </c>
      <c r="I60" s="11">
        <f t="shared" si="43"/>
        <v>873400</v>
      </c>
      <c r="J60" s="11">
        <v>873400</v>
      </c>
      <c r="K60" s="11"/>
    </row>
    <row r="61" spans="1:11" ht="33.75" customHeight="1" x14ac:dyDescent="0.25">
      <c r="A61" s="4">
        <v>24170000</v>
      </c>
      <c r="B61" s="6" t="s">
        <v>116</v>
      </c>
      <c r="C61" s="11">
        <f t="shared" si="42"/>
        <v>1326600</v>
      </c>
      <c r="D61" s="11"/>
      <c r="E61" s="11">
        <v>1326600</v>
      </c>
      <c r="F61" s="25">
        <f t="shared" si="2"/>
        <v>0</v>
      </c>
      <c r="G61" s="25">
        <f t="shared" si="6"/>
        <v>0</v>
      </c>
      <c r="H61" s="25">
        <f t="shared" si="3"/>
        <v>0</v>
      </c>
      <c r="I61" s="11">
        <f t="shared" si="43"/>
        <v>1326600</v>
      </c>
      <c r="J61" s="11"/>
      <c r="K61" s="11">
        <v>1326600</v>
      </c>
    </row>
    <row r="62" spans="1:11" ht="27.75" customHeight="1" x14ac:dyDescent="0.25">
      <c r="A62" s="17" t="s">
        <v>91</v>
      </c>
      <c r="B62" s="5" t="s">
        <v>92</v>
      </c>
      <c r="C62" s="10">
        <f t="shared" si="42"/>
        <v>12500000</v>
      </c>
      <c r="D62" s="10">
        <v>0</v>
      </c>
      <c r="E62" s="10">
        <v>12500000</v>
      </c>
      <c r="F62" s="24">
        <f t="shared" si="2"/>
        <v>0</v>
      </c>
      <c r="G62" s="24">
        <f t="shared" si="6"/>
        <v>0</v>
      </c>
      <c r="H62" s="24">
        <f t="shared" si="3"/>
        <v>0</v>
      </c>
      <c r="I62" s="10">
        <f t="shared" si="43"/>
        <v>12500000</v>
      </c>
      <c r="J62" s="10">
        <v>0</v>
      </c>
      <c r="K62" s="10">
        <v>12500000</v>
      </c>
    </row>
    <row r="63" spans="1:11" x14ac:dyDescent="0.25">
      <c r="A63" s="17" t="s">
        <v>93</v>
      </c>
      <c r="B63" s="5" t="s">
        <v>94</v>
      </c>
      <c r="C63" s="10">
        <f t="shared" si="42"/>
        <v>408200</v>
      </c>
      <c r="D63" s="10">
        <f>D64</f>
        <v>0</v>
      </c>
      <c r="E63" s="10">
        <f t="shared" ref="E63" si="44">E64</f>
        <v>408200</v>
      </c>
      <c r="F63" s="24">
        <f t="shared" si="2"/>
        <v>0</v>
      </c>
      <c r="G63" s="24">
        <f t="shared" si="6"/>
        <v>0</v>
      </c>
      <c r="H63" s="24">
        <f t="shared" si="3"/>
        <v>0</v>
      </c>
      <c r="I63" s="10">
        <f t="shared" si="43"/>
        <v>408200</v>
      </c>
      <c r="J63" s="10">
        <f>J64</f>
        <v>0</v>
      </c>
      <c r="K63" s="10">
        <f t="shared" ref="K63:K64" si="45">K64</f>
        <v>408200</v>
      </c>
    </row>
    <row r="64" spans="1:11" x14ac:dyDescent="0.25">
      <c r="A64" s="17">
        <v>31000000</v>
      </c>
      <c r="B64" s="5" t="s">
        <v>114</v>
      </c>
      <c r="C64" s="10">
        <f t="shared" ref="C64" si="46">D64+E64</f>
        <v>408200</v>
      </c>
      <c r="D64" s="10">
        <f>D65</f>
        <v>0</v>
      </c>
      <c r="E64" s="10">
        <f t="shared" ref="E64" si="47">E65</f>
        <v>408200</v>
      </c>
      <c r="F64" s="24">
        <f>I64-C64</f>
        <v>0</v>
      </c>
      <c r="G64" s="24">
        <f t="shared" si="6"/>
        <v>0</v>
      </c>
      <c r="H64" s="24">
        <f t="shared" si="3"/>
        <v>0</v>
      </c>
      <c r="I64" s="10">
        <f t="shared" si="43"/>
        <v>408200</v>
      </c>
      <c r="J64" s="10">
        <f>J65</f>
        <v>0</v>
      </c>
      <c r="K64" s="10">
        <f t="shared" si="45"/>
        <v>408200</v>
      </c>
    </row>
    <row r="65" spans="1:11" ht="31.5" x14ac:dyDescent="0.25">
      <c r="A65" s="4">
        <v>31030000</v>
      </c>
      <c r="B65" s="6" t="s">
        <v>115</v>
      </c>
      <c r="C65" s="11">
        <f>D65+E65</f>
        <v>408200</v>
      </c>
      <c r="D65" s="11"/>
      <c r="E65" s="11">
        <v>408200</v>
      </c>
      <c r="F65" s="25">
        <f>I65-C65</f>
        <v>0</v>
      </c>
      <c r="G65" s="25">
        <f t="shared" si="6"/>
        <v>0</v>
      </c>
      <c r="H65" s="25">
        <f t="shared" si="3"/>
        <v>0</v>
      </c>
      <c r="I65" s="11">
        <f t="shared" si="43"/>
        <v>408200</v>
      </c>
      <c r="J65" s="11"/>
      <c r="K65" s="11">
        <v>408200</v>
      </c>
    </row>
    <row r="66" spans="1:11" x14ac:dyDescent="0.25">
      <c r="A66" s="28">
        <v>50000000</v>
      </c>
      <c r="B66" s="5" t="s">
        <v>140</v>
      </c>
      <c r="C66" s="31">
        <f>C67</f>
        <v>19937.71</v>
      </c>
      <c r="D66" s="31">
        <f t="shared" ref="D66:E66" si="48">D67</f>
        <v>0</v>
      </c>
      <c r="E66" s="31">
        <f t="shared" si="48"/>
        <v>19937.71</v>
      </c>
      <c r="F66" s="31">
        <f>F67</f>
        <v>0</v>
      </c>
      <c r="G66" s="10">
        <f t="shared" ref="G66" si="49">G67</f>
        <v>0</v>
      </c>
      <c r="H66" s="31">
        <f t="shared" ref="H66" si="50">H67</f>
        <v>0</v>
      </c>
      <c r="I66" s="31">
        <f>I67</f>
        <v>19937.71</v>
      </c>
      <c r="J66" s="10">
        <f t="shared" ref="J66" si="51">J67</f>
        <v>0</v>
      </c>
      <c r="K66" s="31">
        <f t="shared" ref="K66" si="52">K67</f>
        <v>19937.71</v>
      </c>
    </row>
    <row r="67" spans="1:11" ht="47.25" x14ac:dyDescent="0.25">
      <c r="A67" s="4">
        <v>50110000</v>
      </c>
      <c r="B67" s="6" t="s">
        <v>141</v>
      </c>
      <c r="C67" s="11">
        <f>D67+E67</f>
        <v>19937.71</v>
      </c>
      <c r="D67" s="11"/>
      <c r="E67" s="29">
        <v>19937.71</v>
      </c>
      <c r="F67" s="32">
        <f t="shared" si="6"/>
        <v>0</v>
      </c>
      <c r="G67" s="24">
        <f t="shared" si="6"/>
        <v>0</v>
      </c>
      <c r="H67" s="32">
        <f t="shared" si="6"/>
        <v>0</v>
      </c>
      <c r="I67" s="29">
        <f t="shared" si="43"/>
        <v>19937.71</v>
      </c>
      <c r="J67" s="29"/>
      <c r="K67" s="29">
        <v>19937.71</v>
      </c>
    </row>
    <row r="68" spans="1:11" s="34" customFormat="1" ht="42" customHeight="1" x14ac:dyDescent="0.25">
      <c r="A68" s="35"/>
      <c r="B68" s="35" t="s">
        <v>95</v>
      </c>
      <c r="C68" s="36">
        <f>D68 + E68</f>
        <v>1230545737.71</v>
      </c>
      <c r="D68" s="36">
        <f>D8+D42+D63+D66</f>
        <v>1215541000</v>
      </c>
      <c r="E68" s="37">
        <f>E8+E42+E63+E66</f>
        <v>15004737.710000001</v>
      </c>
      <c r="F68" s="38">
        <f t="shared" si="2"/>
        <v>0</v>
      </c>
      <c r="G68" s="39">
        <f>J68-D68</f>
        <v>0</v>
      </c>
      <c r="H68" s="38">
        <f t="shared" si="3"/>
        <v>0</v>
      </c>
      <c r="I68" s="37">
        <f>J68 + K68</f>
        <v>1230545737.71</v>
      </c>
      <c r="J68" s="36">
        <f>J8+J42+J63+J66</f>
        <v>1215541000</v>
      </c>
      <c r="K68" s="37">
        <f>K8+K42+K63+K66</f>
        <v>15004737.710000001</v>
      </c>
    </row>
    <row r="69" spans="1:11" ht="26.25" customHeight="1" x14ac:dyDescent="0.25">
      <c r="A69" s="17" t="s">
        <v>96</v>
      </c>
      <c r="B69" s="5" t="s">
        <v>97</v>
      </c>
      <c r="C69" s="10">
        <f t="shared" ref="C69:C78" si="53">D69+E69</f>
        <v>251452140</v>
      </c>
      <c r="D69" s="10">
        <f>D70</f>
        <v>251452140</v>
      </c>
      <c r="E69" s="11">
        <f t="shared" ref="E69" si="54">E70</f>
        <v>0</v>
      </c>
      <c r="F69" s="25">
        <f t="shared" si="2"/>
        <v>1742800</v>
      </c>
      <c r="G69" s="25">
        <f t="shared" si="6"/>
        <v>1742800</v>
      </c>
      <c r="H69" s="24">
        <f t="shared" si="3"/>
        <v>0</v>
      </c>
      <c r="I69" s="10">
        <f t="shared" ref="I69:I78" si="55">J69+K69</f>
        <v>253194940</v>
      </c>
      <c r="J69" s="10">
        <f>J70</f>
        <v>253194940</v>
      </c>
      <c r="K69" s="10">
        <f t="shared" ref="K69" si="56">K70</f>
        <v>0</v>
      </c>
    </row>
    <row r="70" spans="1:11" x14ac:dyDescent="0.25">
      <c r="A70" s="17" t="s">
        <v>98</v>
      </c>
      <c r="B70" s="5" t="s">
        <v>99</v>
      </c>
      <c r="C70" s="10">
        <f t="shared" si="53"/>
        <v>251452140</v>
      </c>
      <c r="D70" s="10">
        <f>D71+D73+D79</f>
        <v>251452140</v>
      </c>
      <c r="E70" s="11">
        <f>E71+E73+E79</f>
        <v>0</v>
      </c>
      <c r="F70" s="25">
        <f t="shared" si="2"/>
        <v>1742800</v>
      </c>
      <c r="G70" s="25">
        <f t="shared" si="6"/>
        <v>1742800</v>
      </c>
      <c r="H70" s="24">
        <f t="shared" si="3"/>
        <v>0</v>
      </c>
      <c r="I70" s="10">
        <f t="shared" si="55"/>
        <v>253194940</v>
      </c>
      <c r="J70" s="10">
        <f>J71+J73+J79</f>
        <v>253194940</v>
      </c>
      <c r="K70" s="10">
        <f>K71+K73+K79</f>
        <v>0</v>
      </c>
    </row>
    <row r="71" spans="1:11" x14ac:dyDescent="0.25">
      <c r="A71" s="17">
        <v>41020000</v>
      </c>
      <c r="B71" s="5" t="s">
        <v>117</v>
      </c>
      <c r="C71" s="10">
        <f t="shared" si="53"/>
        <v>62260300</v>
      </c>
      <c r="D71" s="10">
        <f>D72</f>
        <v>62260300</v>
      </c>
      <c r="E71" s="11"/>
      <c r="F71" s="24">
        <f t="shared" si="2"/>
        <v>0</v>
      </c>
      <c r="G71" s="24">
        <f t="shared" si="6"/>
        <v>0</v>
      </c>
      <c r="H71" s="24">
        <f t="shared" si="3"/>
        <v>0</v>
      </c>
      <c r="I71" s="10">
        <f t="shared" si="55"/>
        <v>62260300</v>
      </c>
      <c r="J71" s="10">
        <f>J72</f>
        <v>62260300</v>
      </c>
      <c r="K71" s="10"/>
    </row>
    <row r="72" spans="1:11" ht="31.5" x14ac:dyDescent="0.25">
      <c r="A72" s="4">
        <v>41020300</v>
      </c>
      <c r="B72" s="6" t="s">
        <v>124</v>
      </c>
      <c r="C72" s="11">
        <f t="shared" si="53"/>
        <v>62260300</v>
      </c>
      <c r="D72" s="11">
        <v>62260300</v>
      </c>
      <c r="E72" s="11"/>
      <c r="F72" s="25">
        <f t="shared" si="2"/>
        <v>0</v>
      </c>
      <c r="G72" s="25">
        <f t="shared" si="6"/>
        <v>0</v>
      </c>
      <c r="H72" s="25">
        <f t="shared" si="3"/>
        <v>0</v>
      </c>
      <c r="I72" s="11">
        <f t="shared" si="55"/>
        <v>62260300</v>
      </c>
      <c r="J72" s="11">
        <v>62260300</v>
      </c>
      <c r="K72" s="11"/>
    </row>
    <row r="73" spans="1:11" x14ac:dyDescent="0.25">
      <c r="A73" s="17" t="s">
        <v>100</v>
      </c>
      <c r="B73" s="5" t="s">
        <v>101</v>
      </c>
      <c r="C73" s="10">
        <f t="shared" si="53"/>
        <v>182102600</v>
      </c>
      <c r="D73" s="10">
        <f>SUM(D74:D78)</f>
        <v>182102600</v>
      </c>
      <c r="E73" s="11">
        <f t="shared" ref="E73" si="57">SUM(E74:E78)</f>
        <v>0</v>
      </c>
      <c r="F73" s="25">
        <f t="shared" si="2"/>
        <v>1742800</v>
      </c>
      <c r="G73" s="25">
        <f t="shared" si="6"/>
        <v>1742800</v>
      </c>
      <c r="H73" s="24">
        <f t="shared" si="3"/>
        <v>0</v>
      </c>
      <c r="I73" s="10">
        <f t="shared" si="55"/>
        <v>183845400</v>
      </c>
      <c r="J73" s="10">
        <f>SUM(J74:J78)</f>
        <v>183845400</v>
      </c>
      <c r="K73" s="10">
        <f t="shared" ref="K73" si="58">SUM(K74:K78)</f>
        <v>0</v>
      </c>
    </row>
    <row r="74" spans="1:11" ht="47.25" x14ac:dyDescent="0.25">
      <c r="A74" s="20">
        <v>41031100</v>
      </c>
      <c r="B74" s="21" t="s">
        <v>125</v>
      </c>
      <c r="C74" s="11">
        <f t="shared" si="53"/>
        <v>29075900</v>
      </c>
      <c r="D74" s="11">
        <v>29075900</v>
      </c>
      <c r="E74" s="11"/>
      <c r="F74" s="24">
        <f t="shared" si="2"/>
        <v>0</v>
      </c>
      <c r="G74" s="24">
        <f t="shared" si="6"/>
        <v>0</v>
      </c>
      <c r="H74" s="24">
        <f t="shared" si="3"/>
        <v>0</v>
      </c>
      <c r="I74" s="11">
        <f t="shared" si="55"/>
        <v>29075900</v>
      </c>
      <c r="J74" s="11">
        <v>29075900</v>
      </c>
      <c r="K74" s="11"/>
    </row>
    <row r="75" spans="1:11" ht="27" customHeight="1" x14ac:dyDescent="0.25">
      <c r="A75" s="4" t="s">
        <v>102</v>
      </c>
      <c r="B75" s="6" t="s">
        <v>103</v>
      </c>
      <c r="C75" s="11">
        <f t="shared" si="53"/>
        <v>137168900</v>
      </c>
      <c r="D75" s="11">
        <v>137168900</v>
      </c>
      <c r="E75" s="11"/>
      <c r="F75" s="24">
        <f t="shared" ref="F75:F83" si="59">I75-C75</f>
        <v>0</v>
      </c>
      <c r="G75" s="24">
        <f t="shared" ref="G75:G84" si="60">J75-D75</f>
        <v>0</v>
      </c>
      <c r="H75" s="24">
        <f t="shared" ref="H75:H84" si="61">K75-E75</f>
        <v>0</v>
      </c>
      <c r="I75" s="11">
        <f t="shared" si="55"/>
        <v>137168900</v>
      </c>
      <c r="J75" s="11">
        <v>137168900</v>
      </c>
      <c r="K75" s="11"/>
    </row>
    <row r="76" spans="1:11" ht="46.5" customHeight="1" x14ac:dyDescent="0.25">
      <c r="A76" s="4">
        <v>41035400</v>
      </c>
      <c r="B76" s="6" t="s">
        <v>143</v>
      </c>
      <c r="C76" s="11">
        <f t="shared" si="53"/>
        <v>0</v>
      </c>
      <c r="D76" s="11"/>
      <c r="E76" s="11"/>
      <c r="F76" s="40">
        <f t="shared" ref="F76" si="62">I76-C76</f>
        <v>327700</v>
      </c>
      <c r="G76" s="40">
        <f t="shared" ref="G76" si="63">J76-D76</f>
        <v>327700</v>
      </c>
      <c r="H76" s="24">
        <f t="shared" ref="H76" si="64">K76-E76</f>
        <v>0</v>
      </c>
      <c r="I76" s="11">
        <f t="shared" si="55"/>
        <v>327700</v>
      </c>
      <c r="J76" s="11">
        <v>327700</v>
      </c>
      <c r="K76" s="11"/>
    </row>
    <row r="77" spans="1:11" ht="49.5" customHeight="1" x14ac:dyDescent="0.25">
      <c r="A77" s="4">
        <v>41036000</v>
      </c>
      <c r="B77" s="6" t="s">
        <v>142</v>
      </c>
      <c r="C77" s="11">
        <f t="shared" si="53"/>
        <v>0</v>
      </c>
      <c r="D77" s="11"/>
      <c r="E77" s="11"/>
      <c r="F77" s="40">
        <f t="shared" ref="F77" si="65">I77-C77</f>
        <v>1415100</v>
      </c>
      <c r="G77" s="40">
        <f t="shared" ref="G77" si="66">J77-D77</f>
        <v>1415100</v>
      </c>
      <c r="H77" s="24">
        <f t="shared" ref="H77" si="67">K77-E77</f>
        <v>0</v>
      </c>
      <c r="I77" s="11">
        <f t="shared" si="55"/>
        <v>1415100</v>
      </c>
      <c r="J77" s="11">
        <v>1415100</v>
      </c>
      <c r="K77" s="11"/>
    </row>
    <row r="78" spans="1:11" ht="33.6" customHeight="1" x14ac:dyDescent="0.25">
      <c r="A78" s="4">
        <v>41036300</v>
      </c>
      <c r="B78" s="21" t="s">
        <v>126</v>
      </c>
      <c r="C78" s="11">
        <f t="shared" si="53"/>
        <v>15857800</v>
      </c>
      <c r="D78" s="22">
        <v>15857800</v>
      </c>
      <c r="E78" s="11"/>
      <c r="F78" s="24">
        <f t="shared" si="59"/>
        <v>0</v>
      </c>
      <c r="G78" s="24">
        <f t="shared" si="60"/>
        <v>0</v>
      </c>
      <c r="H78" s="24">
        <f t="shared" si="61"/>
        <v>0</v>
      </c>
      <c r="I78" s="11">
        <f t="shared" si="55"/>
        <v>15857800</v>
      </c>
      <c r="J78" s="22">
        <v>15857800</v>
      </c>
      <c r="K78" s="11"/>
    </row>
    <row r="79" spans="1:11" ht="21" customHeight="1" x14ac:dyDescent="0.25">
      <c r="A79" s="17" t="s">
        <v>104</v>
      </c>
      <c r="B79" s="5" t="s">
        <v>105</v>
      </c>
      <c r="C79" s="10">
        <f>SUM(C80:C83)</f>
        <v>7089240</v>
      </c>
      <c r="D79" s="10">
        <f>SUM(D80:D83)</f>
        <v>7089240</v>
      </c>
      <c r="E79" s="10">
        <f>SUM(E82:E82)</f>
        <v>0</v>
      </c>
      <c r="F79" s="25">
        <f>I79-C79</f>
        <v>0</v>
      </c>
      <c r="G79" s="25">
        <f t="shared" si="60"/>
        <v>0</v>
      </c>
      <c r="H79" s="24">
        <f t="shared" si="61"/>
        <v>0</v>
      </c>
      <c r="I79" s="10">
        <f>SUM(I80:I83)</f>
        <v>7089240</v>
      </c>
      <c r="J79" s="10">
        <f>SUM(J80:J83)</f>
        <v>7089240</v>
      </c>
      <c r="K79" s="10">
        <f>SUM(K82:K82)</f>
        <v>0</v>
      </c>
    </row>
    <row r="80" spans="1:11" ht="31.5" x14ac:dyDescent="0.25">
      <c r="A80" s="4">
        <v>41051000</v>
      </c>
      <c r="B80" s="6" t="s">
        <v>138</v>
      </c>
      <c r="C80" s="11">
        <f t="shared" ref="C80:C83" si="68">D80+E80</f>
        <v>1458423</v>
      </c>
      <c r="D80" s="11">
        <v>1458423</v>
      </c>
      <c r="E80" s="11"/>
      <c r="F80" s="24">
        <f t="shared" si="59"/>
        <v>0</v>
      </c>
      <c r="G80" s="24">
        <f t="shared" si="60"/>
        <v>0</v>
      </c>
      <c r="H80" s="24"/>
      <c r="I80" s="11">
        <f t="shared" ref="I80:I83" si="69">J80+K80</f>
        <v>1458423</v>
      </c>
      <c r="J80" s="11">
        <v>1458423</v>
      </c>
      <c r="K80" s="11"/>
    </row>
    <row r="81" spans="1:11" x14ac:dyDescent="0.25">
      <c r="A81" s="4"/>
      <c r="B81" s="6"/>
      <c r="C81" s="11"/>
      <c r="D81" s="11"/>
      <c r="E81" s="11"/>
      <c r="F81" s="24"/>
      <c r="G81" s="24"/>
      <c r="H81" s="24"/>
      <c r="I81" s="11"/>
      <c r="J81" s="11"/>
      <c r="K81" s="11"/>
    </row>
    <row r="82" spans="1:11" ht="26.25" customHeight="1" x14ac:dyDescent="0.25">
      <c r="A82" s="4">
        <v>41053900</v>
      </c>
      <c r="B82" s="6" t="s">
        <v>106</v>
      </c>
      <c r="C82" s="11">
        <f t="shared" si="68"/>
        <v>4750497</v>
      </c>
      <c r="D82" s="11">
        <f>4404201+60816+285480</f>
        <v>4750497</v>
      </c>
      <c r="E82" s="11"/>
      <c r="F82" s="24">
        <f t="shared" si="59"/>
        <v>0</v>
      </c>
      <c r="G82" s="24">
        <f t="shared" si="60"/>
        <v>0</v>
      </c>
      <c r="H82" s="25">
        <f t="shared" si="61"/>
        <v>0</v>
      </c>
      <c r="I82" s="11">
        <f t="shared" si="69"/>
        <v>4750497</v>
      </c>
      <c r="J82" s="11">
        <f>4404201+60816+285480</f>
        <v>4750497</v>
      </c>
      <c r="K82" s="11"/>
    </row>
    <row r="83" spans="1:11" ht="78.75" x14ac:dyDescent="0.25">
      <c r="A83" s="4">
        <v>4159300</v>
      </c>
      <c r="B83" s="6" t="s">
        <v>139</v>
      </c>
      <c r="C83" s="11">
        <f t="shared" si="68"/>
        <v>880320</v>
      </c>
      <c r="D83" s="11">
        <v>880320</v>
      </c>
      <c r="E83" s="11"/>
      <c r="F83" s="24">
        <f t="shared" si="59"/>
        <v>0</v>
      </c>
      <c r="G83" s="24">
        <f t="shared" si="60"/>
        <v>0</v>
      </c>
      <c r="H83" s="25">
        <f t="shared" si="61"/>
        <v>0</v>
      </c>
      <c r="I83" s="11">
        <f t="shared" si="69"/>
        <v>880320</v>
      </c>
      <c r="J83" s="11">
        <f>400320+480000</f>
        <v>880320</v>
      </c>
      <c r="K83" s="11"/>
    </row>
    <row r="84" spans="1:11" ht="21.75" customHeight="1" x14ac:dyDescent="0.25">
      <c r="A84" s="8" t="s">
        <v>108</v>
      </c>
      <c r="B84" s="9" t="s">
        <v>107</v>
      </c>
      <c r="C84" s="33">
        <f>D84 + E84</f>
        <v>1481997877.71</v>
      </c>
      <c r="D84" s="12">
        <f>D68+D70</f>
        <v>1466993140</v>
      </c>
      <c r="E84" s="33">
        <f>E68+E69</f>
        <v>15004737.710000001</v>
      </c>
      <c r="F84" s="25">
        <f>I84-C84</f>
        <v>1742800</v>
      </c>
      <c r="G84" s="25">
        <f t="shared" si="60"/>
        <v>1742800</v>
      </c>
      <c r="H84" s="30">
        <f t="shared" si="61"/>
        <v>0</v>
      </c>
      <c r="I84" s="33">
        <f>J84 + K84</f>
        <v>1483740677.71</v>
      </c>
      <c r="J84" s="12">
        <f>J68+J70</f>
        <v>1468735940</v>
      </c>
      <c r="K84" s="33">
        <f>K68+K69</f>
        <v>15004737.710000001</v>
      </c>
    </row>
    <row r="86" spans="1:11" x14ac:dyDescent="0.25">
      <c r="A86" s="41" t="s">
        <v>111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1:11" x14ac:dyDescent="0.25">
      <c r="B87" s="3"/>
      <c r="C87" s="7"/>
      <c r="D87" s="7"/>
      <c r="E87" s="7"/>
    </row>
    <row r="88" spans="1:11" x14ac:dyDescent="0.25">
      <c r="C88" s="7"/>
      <c r="D88" s="13"/>
      <c r="E88" s="13"/>
    </row>
    <row r="89" spans="1:11" x14ac:dyDescent="0.25">
      <c r="B89" s="3"/>
      <c r="C89" s="16"/>
      <c r="D89" s="16"/>
      <c r="E89" s="16"/>
    </row>
    <row r="90" spans="1:11" x14ac:dyDescent="0.25">
      <c r="C90" s="7"/>
      <c r="D90" s="7"/>
      <c r="E90" s="7"/>
    </row>
  </sheetData>
  <mergeCells count="7">
    <mergeCell ref="A86:K86"/>
    <mergeCell ref="F5:H5"/>
    <mergeCell ref="I5:K5"/>
    <mergeCell ref="C5:E5"/>
    <mergeCell ref="A2:K2"/>
    <mergeCell ref="A5:A6"/>
    <mergeCell ref="B5:B6"/>
  </mergeCells>
  <printOptions horizontalCentered="1"/>
  <pageMargins left="0.19685039370078741" right="3.937007874015748E-2" top="0.59055118110236227" bottom="0.59055118110236227" header="0" footer="0"/>
  <pageSetup paperSize="9" scale="56" fitToHeight="7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Natasha-findep</cp:lastModifiedBy>
  <cp:lastPrinted>2026-03-10T11:46:55Z</cp:lastPrinted>
  <dcterms:created xsi:type="dcterms:W3CDTF">2023-12-17T10:55:25Z</dcterms:created>
  <dcterms:modified xsi:type="dcterms:W3CDTF">2026-03-10T11:46:56Z</dcterms:modified>
</cp:coreProperties>
</file>