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Оксана документы\1 ДОКУМЕНТИ\8 созыв\72 сесія 13.04.2026\№1077 Зміни бюджет\"/>
    </mc:Choice>
  </mc:AlternateContent>
  <xr:revisionPtr revIDLastSave="0" documentId="13_ncr:1_{3FB0F3EF-E4D8-499E-AAF6-D3B6E12427D3}" xr6:coauthVersionLast="47" xr6:coauthVersionMax="47" xr10:uidLastSave="{00000000-0000-0000-0000-000000000000}"/>
  <bookViews>
    <workbookView xWindow="-108" yWindow="-108" windowWidth="23256" windowHeight="12456" firstSheet="1" activeTab="1" xr2:uid="{00000000-000D-0000-FFFF-FFFF00000000}"/>
  </bookViews>
  <sheets>
    <sheet name="Лист1" sheetId="13" state="hidden" r:id="rId1"/>
    <sheet name="2026" sheetId="19" r:id="rId2"/>
  </sheets>
  <externalReferences>
    <externalReference r:id="rId3"/>
    <externalReference r:id="rId4"/>
    <externalReference r:id="rId5"/>
  </externalReferences>
  <definedNames>
    <definedName name="_xlnm.Print_Titles" localSheetId="1">'2026'!$11:$13</definedName>
    <definedName name="_xlnm.Print_Area" localSheetId="1">'2026'!$A$1:$I$30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5" i="19" l="1"/>
  <c r="G32" i="19" l="1"/>
  <c r="F35" i="19"/>
  <c r="I32" i="19"/>
  <c r="H32" i="19"/>
  <c r="H22" i="19"/>
  <c r="I22" i="19"/>
  <c r="G26" i="19"/>
  <c r="G25" i="19" s="1"/>
  <c r="H26" i="19"/>
  <c r="H25" i="19" s="1"/>
  <c r="I26" i="19"/>
  <c r="I25" i="19" s="1"/>
  <c r="F26" i="19"/>
  <c r="F25" i="19" s="1"/>
  <c r="G23" i="19"/>
  <c r="G22" i="19" s="1"/>
  <c r="F23" i="19"/>
  <c r="F22" i="19" s="1"/>
  <c r="F15" i="19" l="1"/>
  <c r="G21" i="19"/>
  <c r="H21" i="19"/>
  <c r="I21" i="19"/>
  <c r="G19" i="19"/>
  <c r="H19" i="19"/>
  <c r="I19" i="19"/>
  <c r="F19" i="19"/>
  <c r="F21" i="19" l="1"/>
  <c r="G15" i="19"/>
  <c r="H15" i="19"/>
  <c r="I15" i="19"/>
  <c r="G14" i="19" l="1"/>
  <c r="G18" i="19" l="1"/>
  <c r="G28" i="19" s="1"/>
  <c r="I14" i="19"/>
  <c r="H14" i="19"/>
  <c r="I18" i="19" l="1"/>
  <c r="I28" i="19" s="1"/>
  <c r="H18" i="19"/>
  <c r="H28" i="19" s="1"/>
  <c r="F14" i="19"/>
  <c r="H33" i="19" l="1"/>
  <c r="I33" i="19"/>
  <c r="F18" i="19"/>
  <c r="F28" i="19" s="1"/>
  <c r="G33" i="19" l="1"/>
  <c r="G36" i="19" l="1"/>
  <c r="F36" i="19"/>
</calcChain>
</file>

<file path=xl/sharedStrings.xml><?xml version="1.0" encoding="utf-8"?>
<sst xmlns="http://schemas.openxmlformats.org/spreadsheetml/2006/main" count="67" uniqueCount="61">
  <si>
    <t>ВСЬОГО</t>
  </si>
  <si>
    <t>Код Функціональної класифікації видатків та кредитування бюджету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</si>
  <si>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</si>
  <si>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</si>
  <si>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Найменування головного розпорядника коштів місцевого бюджету 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</si>
  <si>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(код бюджету)</t>
  </si>
  <si>
    <t>0200000</t>
  </si>
  <si>
    <t>0210000</t>
  </si>
  <si>
    <t>Виконавчий комітет Чорноморської  міської ради  Одеського району Одеської області</t>
  </si>
  <si>
    <t>з них за рахунок:</t>
  </si>
  <si>
    <r>
      <t xml:space="preserve">коштів, що передаються із загального фонду до бюджету розвитку (спеціального фонду)
</t>
    </r>
    <r>
      <rPr>
        <b/>
        <sz val="12"/>
        <rFont val="Times New Roman"/>
        <family val="1"/>
        <charset val="204"/>
      </rPr>
      <t>208400</t>
    </r>
  </si>
  <si>
    <r>
      <t xml:space="preserve">залишку коштів бюджету розвитку на початок року
</t>
    </r>
    <r>
      <rPr>
        <b/>
        <sz val="12"/>
        <rFont val="Times New Roman"/>
        <family val="1"/>
        <charset val="204"/>
      </rPr>
      <t>208100</t>
    </r>
  </si>
  <si>
    <t>Найменування робіт</t>
  </si>
  <si>
    <t>Обсяг видатків бюджету розвитку, грн</t>
  </si>
  <si>
    <t>6.1</t>
  </si>
  <si>
    <t>6.2</t>
  </si>
  <si>
    <t>6.3</t>
  </si>
  <si>
    <t>Начальник фінансового управління                                                                                          Ольга ЯКОВЕНКО</t>
  </si>
  <si>
    <t>0490</t>
  </si>
  <si>
    <r>
      <t xml:space="preserve">доходів
</t>
    </r>
    <r>
      <rPr>
        <b/>
        <sz val="12"/>
        <rFont val="Times New Roman"/>
        <family val="1"/>
        <charset val="204"/>
      </rPr>
      <t>33010100/24170000</t>
    </r>
  </si>
  <si>
    <t xml:space="preserve">Розподіл коштів бюджету розвитку у складі бюджету Чорноморської міської територіальної громади  на 2026 рік </t>
  </si>
  <si>
    <t xml:space="preserve">                                                                                    до  рішення Чорноморської міської ради </t>
  </si>
  <si>
    <t>0763</t>
  </si>
  <si>
    <t>0212170</t>
  </si>
  <si>
    <t>2170</t>
  </si>
  <si>
    <t>Підготовка та реалізація публічних інвестиційних проектів / програм публічних інвестицій за рахунок коштів місцевого бюджету в галузі охорони здоров’я</t>
  </si>
  <si>
    <t>Реконструкція приміщень аптеки без змін геометричних розмірів фундаментів у плані частини будівлі поліклініки комунального некомерційного підприємства "Чорноморська лікарня" Чорноморської міської ради Одеського району Одеської області за адресою: Одеська область, Одеський район, м. Чорноморськ, вул. Захисників України, 1 (розробка проектно-кошторисної документації)</t>
  </si>
  <si>
    <t>0217351</t>
  </si>
  <si>
    <t>7351</t>
  </si>
  <si>
    <t>Розроблення комплексних планів просторового розвитку територій територіальних громад</t>
  </si>
  <si>
    <t>0443</t>
  </si>
  <si>
    <t>Розроблення комплексного плану просторового розвитку території Чорноморської міської територіальної громади</t>
  </si>
  <si>
    <t>1200000</t>
  </si>
  <si>
    <t>1210000</t>
  </si>
  <si>
    <t>1216091</t>
  </si>
  <si>
    <t>6091</t>
  </si>
  <si>
    <t>Підготовка та реалізація публічних інвестиційних проектів / програм публічних інвестицій за рахунок коштів місцевого бюджету в галузі житлово- комунального господарства</t>
  </si>
  <si>
    <t>0640</t>
  </si>
  <si>
    <t>Реконструкція скверу за адресою: Одеська область, м.Чорноморськ, проспект Миру, 14. Коригування</t>
  </si>
  <si>
    <t>Відділ комунального господарства та благоустрою Чорноморської  міської ради  Одеського району Одеської області</t>
  </si>
  <si>
    <t>1500000</t>
  </si>
  <si>
    <t>1510000</t>
  </si>
  <si>
    <t>Управління капітального будівництва Чорноморської  міської ради  Одеського району Одеської області</t>
  </si>
  <si>
    <t>1512171</t>
  </si>
  <si>
    <t>2171</t>
  </si>
  <si>
    <t>Реалізація проектів (заходів) з відновлення закладів охорони здоров'я, пошкоджених/знищених внаслідок збройної агресії, за рахунок коштів місцевих бюджетів</t>
  </si>
  <si>
    <t xml:space="preserve">Капітальний ремонт вікон, дверей та покрівель будівель головного корпусу (літ. "А"), моргу (літ."В"), кухні (літ. "Г") КНП "Чорноморська лікарня" Чорноморської міської ради Одеського району Одеської областіза адресою: вул. Віталія Шума, буд. 4, м. Чорноморськ, Одеського району, Одеської області, пошкоджених внаслідок збройної агресії російської федерації" </t>
  </si>
  <si>
    <t>Підготовка та реалізація публічних інвестиційних проектів / програм публічних інвестицій за рахунок коштів місцевого бюджету в інших секторах економічної діяльності</t>
  </si>
  <si>
    <t>1517330</t>
  </si>
  <si>
    <t>7330</t>
  </si>
  <si>
    <t>Збільшення електропотужностей для 13-го мікрорайону міста Чорноморськ, Одеської області</t>
  </si>
  <si>
    <t xml:space="preserve">                                                                                    "Додаток 8</t>
  </si>
  <si>
    <t xml:space="preserve">                                                                                    від 24.12.2025  № 1014 - VIII"</t>
  </si>
  <si>
    <t xml:space="preserve">                                                                                    Додаток 7</t>
  </si>
  <si>
    <t>3700000</t>
  </si>
  <si>
    <t>3710000</t>
  </si>
  <si>
    <t>Фінансове управління Чорноморської  міської ради  Одеського району Одеської області</t>
  </si>
  <si>
    <t>0180</t>
  </si>
  <si>
    <t>Субвенція з місцевого бюджету на підготовку та реалізацію публічних інвестиційних проектів/програм публічних інвестицій</t>
  </si>
  <si>
    <t>Співфінансування на придбання шкільного автобусу</t>
  </si>
  <si>
    <t xml:space="preserve">                                                                                    від 13. 04.2026  № 1077 - VIII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</si>
</sst>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6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6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 Cyr"/>
      <charset val="204"/>
    </font>
    <font>
      <sz val="11"/>
      <color theme="1"/>
      <name val="Calibri"/>
      <family val="2"/>
      <charset val="204"/>
      <scheme val="minor"/>
    </font>
    <font>
      <sz val="12"/>
      <name val="Arial Cyr"/>
      <charset val="204"/>
    </font>
    <font>
      <u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rgb="FF000000"/>
      <name val="Arimo"/>
    </font>
    <font>
      <sz val="10"/>
      <name val="Arial"/>
      <family val="2"/>
      <charset val="204"/>
    </font>
    <font>
      <sz val="10"/>
      <color indexed="8"/>
      <name val="Arial"/>
      <family val="2"/>
      <charset val="204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vertAlign val="superscript"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0" fillId="0" borderId="0"/>
    <xf numFmtId="0" fontId="6" fillId="0" borderId="0"/>
    <xf numFmtId="0" fontId="14" fillId="0" borderId="0"/>
    <xf numFmtId="0" fontId="15" fillId="0" borderId="0"/>
    <xf numFmtId="0" fontId="6" fillId="0" borderId="0"/>
    <xf numFmtId="0" fontId="16" fillId="0" borderId="0"/>
    <xf numFmtId="0" fontId="2" fillId="0" borderId="0"/>
    <xf numFmtId="0" fontId="17" fillId="0" borderId="0"/>
    <xf numFmtId="0" fontId="1" fillId="0" borderId="0"/>
  </cellStyleXfs>
  <cellXfs count="53">
    <xf numFmtId="0" fontId="0" fillId="0" borderId="0" xfId="0"/>
    <xf numFmtId="4" fontId="4" fillId="2" borderId="0" xfId="0" applyNumberFormat="1" applyFont="1" applyFill="1"/>
    <xf numFmtId="0" fontId="5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left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/>
    </xf>
    <xf numFmtId="0" fontId="8" fillId="2" borderId="0" xfId="0" applyFont="1" applyFill="1"/>
    <xf numFmtId="0" fontId="4" fillId="2" borderId="0" xfId="0" applyFont="1" applyFill="1" applyAlignment="1">
      <alignment vertical="center"/>
    </xf>
    <xf numFmtId="0" fontId="4" fillId="3" borderId="0" xfId="0" applyFont="1" applyFill="1"/>
    <xf numFmtId="0" fontId="8" fillId="3" borderId="1" xfId="0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center" vertical="center" wrapText="1"/>
    </xf>
    <xf numFmtId="4" fontId="4" fillId="3" borderId="0" xfId="0" applyNumberFormat="1" applyFont="1" applyFill="1"/>
    <xf numFmtId="0" fontId="18" fillId="2" borderId="4" xfId="0" applyFont="1" applyFill="1" applyBorder="1" applyAlignment="1">
      <alignment horizontal="left" vertical="center" wrapText="1"/>
    </xf>
    <xf numFmtId="4" fontId="18" fillId="2" borderId="1" xfId="0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Alignment="1">
      <alignment horizontal="center" vertical="center" wrapText="1"/>
    </xf>
    <xf numFmtId="4" fontId="18" fillId="3" borderId="1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right" vertical="center"/>
    </xf>
    <xf numFmtId="4" fontId="3" fillId="2" borderId="1" xfId="0" applyNumberFormat="1" applyFont="1" applyFill="1" applyBorder="1" applyAlignment="1">
      <alignment horizontal="center" vertical="center" wrapText="1"/>
    </xf>
    <xf numFmtId="49" fontId="13" fillId="2" borderId="1" xfId="0" applyNumberFormat="1" applyFont="1" applyFill="1" applyBorder="1" applyAlignment="1">
      <alignment horizontal="center" vertical="center"/>
    </xf>
    <xf numFmtId="4" fontId="13" fillId="2" borderId="1" xfId="0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/>
    </xf>
    <xf numFmtId="0" fontId="8" fillId="2" borderId="1" xfId="6" applyFont="1" applyFill="1" applyBorder="1" applyAlignment="1">
      <alignment horizontal="left" vertical="center" wrapText="1"/>
    </xf>
    <xf numFmtId="4" fontId="8" fillId="2" borderId="1" xfId="0" applyNumberFormat="1" applyFont="1" applyFill="1" applyBorder="1" applyAlignment="1">
      <alignment horizontal="center" vertical="center" wrapText="1"/>
    </xf>
    <xf numFmtId="0" fontId="8" fillId="2" borderId="1" xfId="6" quotePrefix="1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/>
    </xf>
    <xf numFmtId="0" fontId="13" fillId="2" borderId="1" xfId="0" applyFont="1" applyFill="1" applyBorder="1"/>
    <xf numFmtId="0" fontId="13" fillId="2" borderId="1" xfId="0" applyFont="1" applyFill="1" applyBorder="1" applyAlignment="1">
      <alignment horizontal="left" wrapText="1"/>
    </xf>
    <xf numFmtId="4" fontId="13" fillId="2" borderId="1" xfId="0" applyNumberFormat="1" applyFont="1" applyFill="1" applyBorder="1" applyAlignment="1">
      <alignment horizontal="center" vertical="center"/>
    </xf>
    <xf numFmtId="0" fontId="19" fillId="0" borderId="0" xfId="0" applyFont="1"/>
    <xf numFmtId="4" fontId="13" fillId="3" borderId="1" xfId="0" applyNumberFormat="1" applyFont="1" applyFill="1" applyBorder="1" applyAlignment="1">
      <alignment horizontal="center" vertical="center" wrapText="1"/>
    </xf>
    <xf numFmtId="0" fontId="8" fillId="2" borderId="0" xfId="0" applyFont="1" applyFill="1" applyAlignment="1">
      <alignment vertical="center"/>
    </xf>
    <xf numFmtId="0" fontId="18" fillId="2" borderId="1" xfId="0" applyFont="1" applyFill="1" applyBorder="1" applyAlignment="1">
      <alignment horizontal="center" vertical="center" wrapText="1"/>
    </xf>
    <xf numFmtId="49" fontId="18" fillId="2" borderId="1" xfId="0" applyNumberFormat="1" applyFont="1" applyFill="1" applyBorder="1" applyAlignment="1">
      <alignment horizontal="center" vertical="center" wrapText="1"/>
    </xf>
    <xf numFmtId="0" fontId="18" fillId="2" borderId="1" xfId="0" quotePrefix="1" applyFont="1" applyFill="1" applyBorder="1" applyAlignment="1">
      <alignment vertical="center" wrapText="1"/>
    </xf>
    <xf numFmtId="49" fontId="8" fillId="2" borderId="0" xfId="0" applyNumberFormat="1" applyFont="1" applyFill="1" applyAlignment="1">
      <alignment horizontal="center" vertical="center" wrapText="1"/>
    </xf>
    <xf numFmtId="49" fontId="8" fillId="2" borderId="0" xfId="0" applyNumberFormat="1" applyFont="1" applyFill="1" applyAlignment="1">
      <alignment horizontal="center"/>
    </xf>
    <xf numFmtId="0" fontId="13" fillId="2" borderId="0" xfId="0" applyFont="1" applyFill="1"/>
    <xf numFmtId="0" fontId="13" fillId="2" borderId="0" xfId="0" applyFont="1" applyFill="1" applyAlignment="1">
      <alignment horizontal="left" wrapText="1"/>
    </xf>
    <xf numFmtId="4" fontId="13" fillId="2" borderId="0" xfId="0" applyNumberFormat="1" applyFont="1" applyFill="1" applyAlignment="1">
      <alignment horizontal="center" vertical="center"/>
    </xf>
    <xf numFmtId="0" fontId="13" fillId="2" borderId="4" xfId="6" applyFont="1" applyFill="1" applyBorder="1" applyAlignment="1">
      <alignment horizontal="center" vertical="center" wrapText="1"/>
    </xf>
    <xf numFmtId="0" fontId="13" fillId="2" borderId="5" xfId="6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 wrapText="1"/>
    </xf>
    <xf numFmtId="0" fontId="7" fillId="2" borderId="0" xfId="0" applyFont="1" applyFill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11" fillId="0" borderId="2" xfId="0" applyFont="1" applyBorder="1"/>
    <xf numFmtId="0" fontId="8" fillId="2" borderId="2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</cellXfs>
  <cellStyles count="14">
    <cellStyle name="Excel Built-in Normal" xfId="9" xr:uid="{00000000-0005-0000-0000-000000000000}"/>
    <cellStyle name="Звичайний" xfId="0" builtinId="0"/>
    <cellStyle name="Обычный 10" xfId="7" xr:uid="{00000000-0005-0000-0000-000002000000}"/>
    <cellStyle name="Обычный 2" xfId="1" xr:uid="{00000000-0005-0000-0000-000003000000}"/>
    <cellStyle name="Обычный 3" xfId="2" xr:uid="{00000000-0005-0000-0000-000004000000}"/>
    <cellStyle name="Обычный 4" xfId="3" xr:uid="{00000000-0005-0000-0000-000005000000}"/>
    <cellStyle name="Обычный 5" xfId="4" xr:uid="{00000000-0005-0000-0000-000006000000}"/>
    <cellStyle name="Обычный 6" xfId="5" xr:uid="{00000000-0005-0000-0000-000007000000}"/>
    <cellStyle name="Обычный 6 2" xfId="11" xr:uid="{00000000-0005-0000-0000-000008000000}"/>
    <cellStyle name="Обычный 6 3" xfId="13" xr:uid="{00000000-0005-0000-0000-000009000000}"/>
    <cellStyle name="Обычный 7" xfId="8" xr:uid="{00000000-0005-0000-0000-00000A000000}"/>
    <cellStyle name="Обычный 9" xfId="10" xr:uid="{00000000-0005-0000-0000-00000B000000}"/>
    <cellStyle name="Обычный 9 2" xfId="12" xr:uid="{00000000-0005-0000-0000-00000C000000}"/>
    <cellStyle name="Обычный_дод 3" xfId="6" xr:uid="{00000000-0005-0000-0000-00000D000000}"/>
  </cellStyles>
  <dxfs count="0"/>
  <tableStyles count="0" defaultTableStyle="TableStyleMedium9" defaultPivotStyle="PivotStyleLight16"/>
  <colors>
    <mruColors>
      <color rgb="FF06036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SHARE\0-&#1057;&#1090;&#1072;&#1088;&#1099;&#1077;%20&#1076;&#1072;&#1085;&#1085;&#1099;&#1077;\SHARE\&#1041;&#1102;&#1076;&#1078;&#1077;&#1090;%202026\&#1059;&#1058;&#1054;&#1063;&#1053;&#1045;&#1053;&#1053;&#1071;\3_&#1053;&#1040;&#1057;&#1058;&#1059;&#1055;&#1053;&#1045;%20&#1082;&#1074;&#1110;&#1090;&#1077;&#1085;&#1100;\&#1044;&#1086;&#1076;&#1072;&#1090;&#1086;&#1082;%205%20(6)%20&#1030;&#1085;&#1074;&#1077;&#1089;&#1090;&#1080;&#1094;&#1110;&#1111;%20&#1074;%20&#1088;&#1086;&#1073;&#1086;&#1090;&#111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1044;&#1086;&#1076;&#1072;&#1090;&#1086;&#1082;%203%20(3)%20&#1042;&#1080;&#1076;&#1072;&#1090;&#1082;&#1080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&#1044;&#1086;&#1076;&#1072;&#1090;&#1086;&#1082;%202%20(2)%20&#1060;&#1110;&#1085;&#1072;&#1085;&#1089;&#1091;&#1074;&#1072;&#1085;&#1085;&#110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6"/>
    </sheetNames>
    <sheetDataSet>
      <sheetData sheetId="0">
        <row r="34">
          <cell r="I34">
            <v>117966665.5</v>
          </cell>
          <cell r="K34">
            <v>57057516</v>
          </cell>
          <cell r="L34">
            <v>477657</v>
          </cell>
          <cell r="M34">
            <v>591238</v>
          </cell>
          <cell r="N34">
            <v>8851200</v>
          </cell>
          <cell r="P34">
            <v>50989054.5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6"/>
    </sheetNames>
    <sheetDataSet>
      <sheetData sheetId="0">
        <row r="219">
          <cell r="K219">
            <v>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6"/>
    </sheetNames>
    <sheetDataSet>
      <sheetData sheetId="0">
        <row r="21">
          <cell r="E21">
            <v>123900633.5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3.2"/>
  <sheetData/>
  <phoneticPr fontId="9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36"/>
  <sheetViews>
    <sheetView tabSelected="1" view="pageBreakPreview" topLeftCell="C1" zoomScaleNormal="100" zoomScaleSheetLayoutView="100" workbookViewId="0">
      <selection activeCell="J6" sqref="J6"/>
    </sheetView>
  </sheetViews>
  <sheetFormatPr defaultColWidth="9.109375" defaultRowHeight="18"/>
  <cols>
    <col min="1" max="1" width="17.109375" style="7" customWidth="1"/>
    <col min="2" max="2" width="13.33203125" style="3" customWidth="1"/>
    <col min="3" max="3" width="15.33203125" style="3" customWidth="1"/>
    <col min="4" max="4" width="40" style="3" customWidth="1"/>
    <col min="5" max="5" width="71.5546875" style="4" customWidth="1"/>
    <col min="6" max="6" width="20.6640625" style="3" customWidth="1"/>
    <col min="7" max="9" width="20.6640625" style="10" hidden="1" customWidth="1"/>
    <col min="10" max="10" width="20.6640625" style="3" customWidth="1"/>
    <col min="11" max="16384" width="9.109375" style="3"/>
  </cols>
  <sheetData>
    <row r="1" spans="1:9">
      <c r="E1" s="8" t="s">
        <v>53</v>
      </c>
    </row>
    <row r="2" spans="1:9">
      <c r="E2" s="8" t="s">
        <v>21</v>
      </c>
    </row>
    <row r="3" spans="1:9">
      <c r="E3" s="8" t="s">
        <v>60</v>
      </c>
    </row>
    <row r="4" spans="1:9" ht="7.95" customHeight="1"/>
    <row r="5" spans="1:9">
      <c r="E5" s="8" t="s">
        <v>51</v>
      </c>
      <c r="F5" s="8"/>
    </row>
    <row r="6" spans="1:9">
      <c r="E6" s="8" t="s">
        <v>21</v>
      </c>
      <c r="F6" s="8"/>
    </row>
    <row r="7" spans="1:9">
      <c r="E7" s="8" t="s">
        <v>52</v>
      </c>
      <c r="F7" s="8"/>
    </row>
    <row r="8" spans="1:9">
      <c r="A8" s="46">
        <v>1558900000</v>
      </c>
      <c r="B8" s="46"/>
    </row>
    <row r="9" spans="1:9">
      <c r="A9" s="47" t="s">
        <v>5</v>
      </c>
      <c r="B9" s="47"/>
      <c r="D9" s="7"/>
    </row>
    <row r="10" spans="1:9" s="2" customFormat="1" ht="45" customHeight="1">
      <c r="A10" s="48" t="s">
        <v>20</v>
      </c>
      <c r="B10" s="48"/>
      <c r="C10" s="48"/>
      <c r="D10" s="48"/>
      <c r="E10" s="48"/>
      <c r="F10" s="48"/>
      <c r="G10" s="48"/>
      <c r="H10" s="48"/>
      <c r="I10" s="48"/>
    </row>
    <row r="11" spans="1:9" s="8" customFormat="1" ht="15.6" customHeight="1">
      <c r="A11" s="49" t="s">
        <v>2</v>
      </c>
      <c r="B11" s="49" t="s">
        <v>3</v>
      </c>
      <c r="C11" s="49" t="s">
        <v>1</v>
      </c>
      <c r="D11" s="49" t="s">
        <v>4</v>
      </c>
      <c r="E11" s="49" t="s">
        <v>12</v>
      </c>
      <c r="F11" s="49" t="s">
        <v>13</v>
      </c>
      <c r="G11" s="52" t="s">
        <v>9</v>
      </c>
      <c r="H11" s="52"/>
      <c r="I11" s="52"/>
    </row>
    <row r="12" spans="1:9" s="8" customFormat="1" ht="99.6" customHeight="1">
      <c r="A12" s="50"/>
      <c r="B12" s="50"/>
      <c r="C12" s="50"/>
      <c r="D12" s="51"/>
      <c r="E12" s="51"/>
      <c r="F12" s="51"/>
      <c r="G12" s="11" t="s">
        <v>10</v>
      </c>
      <c r="H12" s="11" t="s">
        <v>11</v>
      </c>
      <c r="I12" s="11" t="s">
        <v>19</v>
      </c>
    </row>
    <row r="13" spans="1:9">
      <c r="A13" s="5">
        <v>1</v>
      </c>
      <c r="B13" s="5">
        <v>2</v>
      </c>
      <c r="C13" s="5">
        <v>3</v>
      </c>
      <c r="D13" s="6">
        <v>4</v>
      </c>
      <c r="E13" s="6">
        <v>5</v>
      </c>
      <c r="F13" s="6">
        <v>6</v>
      </c>
      <c r="G13" s="12" t="s">
        <v>14</v>
      </c>
      <c r="H13" s="12" t="s">
        <v>15</v>
      </c>
      <c r="I13" s="12" t="s">
        <v>16</v>
      </c>
    </row>
    <row r="14" spans="1:9" s="35" customFormat="1" ht="18.75" customHeight="1">
      <c r="A14" s="21" t="s">
        <v>6</v>
      </c>
      <c r="B14" s="21"/>
      <c r="C14" s="21"/>
      <c r="D14" s="44" t="s">
        <v>8</v>
      </c>
      <c r="E14" s="45"/>
      <c r="F14" s="22">
        <f t="shared" ref="F14:I14" si="0">F15</f>
        <v>6096918</v>
      </c>
      <c r="G14" s="34">
        <f>G15</f>
        <v>4362118</v>
      </c>
      <c r="H14" s="34">
        <f t="shared" si="0"/>
        <v>0</v>
      </c>
      <c r="I14" s="34">
        <f t="shared" si="0"/>
        <v>1734800</v>
      </c>
    </row>
    <row r="15" spans="1:9" s="35" customFormat="1" ht="18.75" customHeight="1">
      <c r="A15" s="21" t="s">
        <v>7</v>
      </c>
      <c r="B15" s="23"/>
      <c r="C15" s="23"/>
      <c r="D15" s="44" t="s">
        <v>8</v>
      </c>
      <c r="E15" s="45"/>
      <c r="F15" s="22">
        <f>SUM(F16:F17)</f>
        <v>6096918</v>
      </c>
      <c r="G15" s="34">
        <f t="shared" ref="G15:I15" si="1">SUM(G16:G17)</f>
        <v>4362118</v>
      </c>
      <c r="H15" s="34">
        <f t="shared" si="1"/>
        <v>0</v>
      </c>
      <c r="I15" s="34">
        <f t="shared" si="1"/>
        <v>1734800</v>
      </c>
    </row>
    <row r="16" spans="1:9" s="9" customFormat="1" ht="138.6" customHeight="1">
      <c r="A16" s="23" t="s">
        <v>23</v>
      </c>
      <c r="B16" s="23" t="s">
        <v>24</v>
      </c>
      <c r="C16" s="23" t="s">
        <v>22</v>
      </c>
      <c r="D16" s="24" t="s">
        <v>25</v>
      </c>
      <c r="E16" s="24" t="s">
        <v>26</v>
      </c>
      <c r="F16" s="25">
        <v>196918</v>
      </c>
      <c r="G16" s="17">
        <v>196918</v>
      </c>
      <c r="H16" s="17"/>
      <c r="I16" s="17"/>
    </row>
    <row r="17" spans="1:9" s="9" customFormat="1" ht="65.400000000000006" customHeight="1">
      <c r="A17" s="23" t="s">
        <v>27</v>
      </c>
      <c r="B17" s="23" t="s">
        <v>28</v>
      </c>
      <c r="C17" s="23" t="s">
        <v>30</v>
      </c>
      <c r="D17" s="24" t="s">
        <v>29</v>
      </c>
      <c r="E17" s="24" t="s">
        <v>31</v>
      </c>
      <c r="F17" s="25">
        <v>5900000</v>
      </c>
      <c r="G17" s="17">
        <v>4165200</v>
      </c>
      <c r="H17" s="17"/>
      <c r="I17" s="17">
        <v>1734800</v>
      </c>
    </row>
    <row r="18" spans="1:9" s="9" customFormat="1" ht="31.95" customHeight="1">
      <c r="A18" s="21" t="s">
        <v>32</v>
      </c>
      <c r="B18" s="21"/>
      <c r="C18" s="21"/>
      <c r="D18" s="44" t="s">
        <v>39</v>
      </c>
      <c r="E18" s="45"/>
      <c r="F18" s="22">
        <f t="shared" ref="F18:I19" si="2">F19</f>
        <v>839500</v>
      </c>
      <c r="G18" s="13">
        <f>G19</f>
        <v>839500</v>
      </c>
      <c r="H18" s="13">
        <f t="shared" si="2"/>
        <v>0</v>
      </c>
      <c r="I18" s="13">
        <f t="shared" si="2"/>
        <v>0</v>
      </c>
    </row>
    <row r="19" spans="1:9" s="9" customFormat="1" ht="31.95" customHeight="1">
      <c r="A19" s="21" t="s">
        <v>33</v>
      </c>
      <c r="B19" s="23"/>
      <c r="C19" s="23"/>
      <c r="D19" s="44" t="s">
        <v>39</v>
      </c>
      <c r="E19" s="45"/>
      <c r="F19" s="22">
        <f>F20</f>
        <v>839500</v>
      </c>
      <c r="G19" s="20">
        <f t="shared" ref="G19" si="3">G20</f>
        <v>839500</v>
      </c>
      <c r="H19" s="20">
        <f t="shared" si="2"/>
        <v>0</v>
      </c>
      <c r="I19" s="20">
        <f t="shared" si="2"/>
        <v>0</v>
      </c>
    </row>
    <row r="20" spans="1:9" s="9" customFormat="1" ht="78">
      <c r="A20" s="23" t="s">
        <v>34</v>
      </c>
      <c r="B20" s="23" t="s">
        <v>35</v>
      </c>
      <c r="C20" s="23" t="s">
        <v>37</v>
      </c>
      <c r="D20" s="26" t="s">
        <v>36</v>
      </c>
      <c r="E20" s="15" t="s">
        <v>38</v>
      </c>
      <c r="F20" s="16">
        <v>839500</v>
      </c>
      <c r="G20" s="18">
        <v>839500</v>
      </c>
      <c r="H20" s="17"/>
      <c r="I20" s="17"/>
    </row>
    <row r="21" spans="1:9" s="9" customFormat="1">
      <c r="A21" s="21" t="s">
        <v>40</v>
      </c>
      <c r="B21" s="21"/>
      <c r="C21" s="21"/>
      <c r="D21" s="44" t="s">
        <v>42</v>
      </c>
      <c r="E21" s="45"/>
      <c r="F21" s="22">
        <f t="shared" ref="F21:I21" si="4">F22</f>
        <v>13972445</v>
      </c>
      <c r="G21" s="13">
        <f>G22</f>
        <v>8972445</v>
      </c>
      <c r="H21" s="13">
        <f t="shared" si="4"/>
        <v>5000000</v>
      </c>
      <c r="I21" s="13">
        <f t="shared" si="4"/>
        <v>0</v>
      </c>
    </row>
    <row r="22" spans="1:9" s="9" customFormat="1">
      <c r="A22" s="21" t="s">
        <v>41</v>
      </c>
      <c r="B22" s="23"/>
      <c r="C22" s="23"/>
      <c r="D22" s="44" t="s">
        <v>42</v>
      </c>
      <c r="E22" s="45"/>
      <c r="F22" s="22">
        <f>F23+F24</f>
        <v>13972445</v>
      </c>
      <c r="G22" s="22">
        <f t="shared" ref="G22:I22" si="5">G23+G24</f>
        <v>8972445</v>
      </c>
      <c r="H22" s="22">
        <f t="shared" si="5"/>
        <v>5000000</v>
      </c>
      <c r="I22" s="22">
        <f t="shared" si="5"/>
        <v>0</v>
      </c>
    </row>
    <row r="23" spans="1:9" s="9" customFormat="1" ht="93.6">
      <c r="A23" s="23" t="s">
        <v>43</v>
      </c>
      <c r="B23" s="23" t="s">
        <v>44</v>
      </c>
      <c r="C23" s="23" t="s">
        <v>22</v>
      </c>
      <c r="D23" s="26" t="s">
        <v>45</v>
      </c>
      <c r="E23" s="27" t="s">
        <v>46</v>
      </c>
      <c r="F23" s="25">
        <f>7050730-2050730</f>
        <v>5000000</v>
      </c>
      <c r="G23" s="17">
        <f>2050730-2050730</f>
        <v>0</v>
      </c>
      <c r="H23" s="17">
        <v>5000000</v>
      </c>
      <c r="I23" s="17"/>
    </row>
    <row r="24" spans="1:9" s="9" customFormat="1" ht="78">
      <c r="A24" s="23" t="s">
        <v>48</v>
      </c>
      <c r="B24" s="23" t="s">
        <v>49</v>
      </c>
      <c r="C24" s="23" t="s">
        <v>18</v>
      </c>
      <c r="D24" s="26" t="s">
        <v>47</v>
      </c>
      <c r="E24" s="27" t="s">
        <v>50</v>
      </c>
      <c r="F24" s="25">
        <v>8972445</v>
      </c>
      <c r="G24" s="17">
        <v>8972445</v>
      </c>
      <c r="H24" s="17"/>
      <c r="I24" s="17"/>
    </row>
    <row r="25" spans="1:9" s="9" customFormat="1">
      <c r="A25" s="21" t="s">
        <v>54</v>
      </c>
      <c r="B25" s="21"/>
      <c r="C25" s="21"/>
      <c r="D25" s="44" t="s">
        <v>56</v>
      </c>
      <c r="E25" s="45"/>
      <c r="F25" s="22">
        <f t="shared" ref="F25:I26" si="6">F26</f>
        <v>1680000</v>
      </c>
      <c r="G25" s="13">
        <f>G26</f>
        <v>1680000</v>
      </c>
      <c r="H25" s="13">
        <f t="shared" si="6"/>
        <v>0</v>
      </c>
      <c r="I25" s="13">
        <f t="shared" si="6"/>
        <v>0</v>
      </c>
    </row>
    <row r="26" spans="1:9" s="9" customFormat="1">
      <c r="A26" s="21" t="s">
        <v>55</v>
      </c>
      <c r="B26" s="23"/>
      <c r="C26" s="23"/>
      <c r="D26" s="44" t="s">
        <v>56</v>
      </c>
      <c r="E26" s="45"/>
      <c r="F26" s="22">
        <f>F27</f>
        <v>1680000</v>
      </c>
      <c r="G26" s="22">
        <f t="shared" ref="G26" si="7">G27</f>
        <v>1680000</v>
      </c>
      <c r="H26" s="22">
        <f t="shared" si="6"/>
        <v>0</v>
      </c>
      <c r="I26" s="22">
        <f t="shared" si="6"/>
        <v>0</v>
      </c>
    </row>
    <row r="27" spans="1:9" s="9" customFormat="1" ht="62.4">
      <c r="A27" s="36">
        <v>3719720</v>
      </c>
      <c r="B27" s="36">
        <v>9720</v>
      </c>
      <c r="C27" s="37" t="s">
        <v>57</v>
      </c>
      <c r="D27" s="38" t="s">
        <v>58</v>
      </c>
      <c r="E27" s="27" t="s">
        <v>59</v>
      </c>
      <c r="F27" s="25">
        <v>1680000</v>
      </c>
      <c r="G27" s="17">
        <v>1680000</v>
      </c>
      <c r="H27" s="17"/>
      <c r="I27" s="17"/>
    </row>
    <row r="28" spans="1:9">
      <c r="A28" s="28"/>
      <c r="B28" s="29"/>
      <c r="C28" s="29"/>
      <c r="D28" s="30"/>
      <c r="E28" s="31" t="s">
        <v>0</v>
      </c>
      <c r="F28" s="32">
        <f>F14+F18+F21+F25</f>
        <v>22588863</v>
      </c>
      <c r="G28" s="32">
        <f t="shared" ref="G28:I28" si="8">G14+G18+G21+G25</f>
        <v>15854063</v>
      </c>
      <c r="H28" s="32">
        <f t="shared" si="8"/>
        <v>5000000</v>
      </c>
      <c r="I28" s="32">
        <f t="shared" si="8"/>
        <v>1734800</v>
      </c>
    </row>
    <row r="29" spans="1:9">
      <c r="A29" s="39"/>
      <c r="B29" s="40"/>
      <c r="C29" s="40"/>
      <c r="D29" s="41"/>
      <c r="E29" s="42"/>
      <c r="F29" s="43"/>
      <c r="G29" s="43"/>
      <c r="H29" s="43"/>
      <c r="I29" s="43"/>
    </row>
    <row r="30" spans="1:9" ht="18.600000000000001">
      <c r="A30" s="33"/>
      <c r="B30" s="8" t="s">
        <v>17</v>
      </c>
      <c r="C30" s="8"/>
      <c r="D30" s="8"/>
      <c r="E30" s="8"/>
      <c r="F30" s="8"/>
    </row>
    <row r="31" spans="1:9">
      <c r="F31" s="1"/>
      <c r="G31" s="14"/>
      <c r="H31" s="14"/>
      <c r="I31" s="14"/>
    </row>
    <row r="32" spans="1:9">
      <c r="E32" s="19"/>
      <c r="F32" s="1"/>
      <c r="G32" s="14">
        <f>'[1]2026'!$K$34+'[1]2026'!$P$34</f>
        <v>108046570.5</v>
      </c>
      <c r="H32" s="14">
        <f>'[1]2026'!$N$34</f>
        <v>8851200</v>
      </c>
      <c r="I32" s="14">
        <f>'[1]2026'!$L$34+'[1]2026'!$M$34</f>
        <v>1068895</v>
      </c>
    </row>
    <row r="33" spans="5:9">
      <c r="E33" s="19"/>
      <c r="F33" s="1"/>
      <c r="G33" s="1">
        <f>G28+G32</f>
        <v>123900633.5</v>
      </c>
      <c r="H33" s="1">
        <f>H28+H32</f>
        <v>13851200</v>
      </c>
      <c r="I33" s="1">
        <f>I28+I32</f>
        <v>2803695</v>
      </c>
    </row>
    <row r="35" spans="5:9">
      <c r="F35" s="1">
        <f>'[2]2026'!$K$219</f>
        <v>0</v>
      </c>
      <c r="G35" s="14">
        <f>'[3]2026'!$E$21</f>
        <v>123900633.5</v>
      </c>
    </row>
    <row r="36" spans="5:9">
      <c r="F36" s="1">
        <f>F33-F35</f>
        <v>0</v>
      </c>
      <c r="G36" s="1">
        <f>G33-G35</f>
        <v>0</v>
      </c>
    </row>
  </sheetData>
  <mergeCells count="18">
    <mergeCell ref="D14:E14"/>
    <mergeCell ref="D15:E15"/>
    <mergeCell ref="A8:B8"/>
    <mergeCell ref="A9:B9"/>
    <mergeCell ref="A10:I10"/>
    <mergeCell ref="A11:A12"/>
    <mergeCell ref="B11:B12"/>
    <mergeCell ref="C11:C12"/>
    <mergeCell ref="D11:D12"/>
    <mergeCell ref="E11:E12"/>
    <mergeCell ref="F11:F12"/>
    <mergeCell ref="G11:I11"/>
    <mergeCell ref="D25:E25"/>
    <mergeCell ref="D26:E26"/>
    <mergeCell ref="D22:E22"/>
    <mergeCell ref="D18:E18"/>
    <mergeCell ref="D19:E19"/>
    <mergeCell ref="D21:E21"/>
  </mergeCells>
  <pageMargins left="0.19685039370078741" right="0.19685039370078741" top="0.19685039370078741" bottom="0.19685039370078741" header="0.78740157480314965" footer="0"/>
  <pageSetup paperSize="9" scale="57" fitToHeight="14" orientation="portrait" r:id="rId1"/>
  <headerFooter differentFirst="1">
    <oddHeader>&amp;C&amp;P</oddHeader>
  </headerFooter>
  <rowBreaks count="1" manualBreakCount="1">
    <brk id="17" max="8" man="1"/>
  </rowBreaks>
  <colBreaks count="1" manualBreakCount="1">
    <brk id="6" max="3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2</vt:i4>
      </vt:variant>
    </vt:vector>
  </HeadingPairs>
  <TitlesOfParts>
    <vt:vector size="4" baseType="lpstr">
      <vt:lpstr>Лист1</vt:lpstr>
      <vt:lpstr>2026</vt:lpstr>
      <vt:lpstr>'2026'!Заголовки_для_друку</vt:lpstr>
      <vt:lpstr>'2026'!Область_друку</vt:lpstr>
    </vt:vector>
  </TitlesOfParts>
  <Company>УКХиЭ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77</dc:creator>
  <cp:lastModifiedBy>Tofan</cp:lastModifiedBy>
  <cp:lastPrinted>2026-04-04T12:30:59Z</cp:lastPrinted>
  <dcterms:created xsi:type="dcterms:W3CDTF">2005-08-15T04:40:30Z</dcterms:created>
  <dcterms:modified xsi:type="dcterms:W3CDTF">2026-04-14T07:01:54Z</dcterms:modified>
</cp:coreProperties>
</file>