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SHARE\0-Старые данные\SHARE\Бюджет 2026\ПРОГРАМА ЗДОРОВЯ НАСЕЛЕННЯ\НАСТУПНЕ\"/>
    </mc:Choice>
  </mc:AlternateContent>
  <bookViews>
    <workbookView xWindow="-108" yWindow="-108" windowWidth="23256" windowHeight="12456" firstSheet="1" activeTab="2"/>
  </bookViews>
  <sheets>
    <sheet name="поточ_кап" sheetId="2" state="hidden" r:id="rId1"/>
    <sheet name="ресурсне забезпечення" sheetId="8" r:id="rId2"/>
    <sheet name="заходи" sheetId="9" r:id="rId3"/>
  </sheets>
  <definedNames>
    <definedName name="_xlnm.Print_Titles" localSheetId="2">заходи!$9:$12</definedName>
    <definedName name="_xlnm.Print_Area" localSheetId="2">заходи!$A$1:$L$51</definedName>
    <definedName name="_xlnm.Print_Area" localSheetId="0">поточ_кап!$A$1:$T$77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9" l="1"/>
  <c r="F31" i="9" l="1"/>
  <c r="G28" i="9"/>
  <c r="G32" i="9" l="1"/>
  <c r="H33" i="9"/>
  <c r="I33" i="9"/>
  <c r="J33" i="9"/>
  <c r="K33" i="9"/>
  <c r="G30" i="9"/>
  <c r="F32" i="9" l="1"/>
  <c r="F33" i="9"/>
  <c r="B16" i="8"/>
  <c r="F30" i="9" l="1"/>
  <c r="K47" i="9" l="1"/>
  <c r="J47" i="9"/>
  <c r="I47" i="9"/>
  <c r="H47" i="9"/>
  <c r="F47" i="9" s="1"/>
  <c r="G47" i="9"/>
  <c r="F46" i="9"/>
  <c r="F45" i="9"/>
  <c r="F44" i="9"/>
  <c r="F43" i="9"/>
  <c r="F42" i="9"/>
  <c r="F41" i="9"/>
  <c r="K39" i="9"/>
  <c r="J39" i="9"/>
  <c r="I39" i="9"/>
  <c r="H39" i="9"/>
  <c r="F38" i="9"/>
  <c r="F37" i="9"/>
  <c r="F36" i="9"/>
  <c r="G35" i="9"/>
  <c r="F35" i="9" s="1"/>
  <c r="K48" i="9"/>
  <c r="J48" i="9"/>
  <c r="I48" i="9"/>
  <c r="H48" i="9"/>
  <c r="F29" i="9"/>
  <c r="F28" i="9"/>
  <c r="F27" i="9"/>
  <c r="F26" i="9"/>
  <c r="F25" i="9"/>
  <c r="F24" i="9"/>
  <c r="F23" i="9"/>
  <c r="F22" i="9"/>
  <c r="F21" i="9"/>
  <c r="G20" i="9"/>
  <c r="F20" i="9"/>
  <c r="F19" i="9"/>
  <c r="F18" i="9"/>
  <c r="F17" i="9"/>
  <c r="F16" i="9"/>
  <c r="G15" i="9"/>
  <c r="F14" i="9"/>
  <c r="F15" i="9" l="1"/>
  <c r="G39" i="9"/>
  <c r="F39" i="9" s="1"/>
  <c r="G48" i="9"/>
  <c r="F48" i="9" s="1"/>
  <c r="G16" i="8"/>
  <c r="G18" i="8"/>
  <c r="B13" i="8" l="1"/>
  <c r="G13" i="8" s="1"/>
  <c r="J75" i="2" l="1"/>
  <c r="J74" i="2"/>
  <c r="J70" i="2"/>
  <c r="T68" i="2"/>
  <c r="R68" i="2"/>
  <c r="O68" i="2"/>
  <c r="G67" i="2"/>
  <c r="G66" i="2"/>
  <c r="G65" i="2"/>
  <c r="G64" i="2"/>
  <c r="G63" i="2"/>
  <c r="G62" i="2"/>
  <c r="G61" i="2"/>
  <c r="G58" i="2"/>
  <c r="G56" i="2"/>
  <c r="G55" i="2"/>
  <c r="G54" i="2"/>
  <c r="G53" i="2"/>
  <c r="G52" i="2"/>
  <c r="G51" i="2"/>
  <c r="G50" i="2"/>
  <c r="G49" i="2"/>
  <c r="G48" i="2"/>
  <c r="R47" i="2"/>
  <c r="O47" i="2"/>
  <c r="M47" i="2"/>
  <c r="M68" i="2" s="1"/>
  <c r="J47" i="2"/>
  <c r="J71" i="2" s="1"/>
  <c r="J72" i="2" s="1"/>
  <c r="G46" i="2"/>
  <c r="G45" i="2"/>
  <c r="G44" i="2"/>
  <c r="G42" i="2"/>
  <c r="G40" i="2"/>
  <c r="G39" i="2"/>
  <c r="G37" i="2"/>
  <c r="G35" i="2"/>
  <c r="G34" i="2"/>
  <c r="G33" i="2"/>
  <c r="G31" i="2"/>
  <c r="G30" i="2"/>
  <c r="G29" i="2"/>
  <c r="G28" i="2"/>
  <c r="G27" i="2"/>
  <c r="G26" i="2"/>
  <c r="G25" i="2"/>
  <c r="G23" i="2"/>
  <c r="G22" i="2"/>
  <c r="G18" i="2"/>
  <c r="G17" i="2"/>
  <c r="G13" i="2"/>
  <c r="G12" i="2"/>
  <c r="G10" i="2"/>
  <c r="G7" i="2"/>
  <c r="G6" i="2"/>
  <c r="J76" i="2" l="1"/>
  <c r="G47" i="2"/>
  <c r="G68" i="2" s="1"/>
  <c r="J69" i="2"/>
  <c r="J68" i="2"/>
</calcChain>
</file>

<file path=xl/sharedStrings.xml><?xml version="1.0" encoding="utf-8"?>
<sst xmlns="http://schemas.openxmlformats.org/spreadsheetml/2006/main" count="403" uniqueCount="263">
  <si>
    <t>№ з/п</t>
  </si>
  <si>
    <t>Найменування заходу</t>
  </si>
  <si>
    <t>Відповідальні за виконання</t>
  </si>
  <si>
    <t>Строки виконання</t>
  </si>
  <si>
    <t>Джерело фінансу-вання</t>
  </si>
  <si>
    <t>Орієнтовний обсяг фінансування  (грн.)</t>
  </si>
  <si>
    <t>Всього</t>
  </si>
  <si>
    <t>1.1.</t>
  </si>
  <si>
    <t>1.2.</t>
  </si>
  <si>
    <t>Міський бюджет</t>
  </si>
  <si>
    <t>2.1.</t>
  </si>
  <si>
    <t>2.2.</t>
  </si>
  <si>
    <t>2.3.</t>
  </si>
  <si>
    <t>3.2.</t>
  </si>
  <si>
    <t>Забезпечення дієтхарчуванням дітей до 2-х років з малозабезпечених сімей та постраждалих від аварії на ЧАЕС</t>
  </si>
  <si>
    <t>УСП, МОЗУ</t>
  </si>
  <si>
    <t>4.1.</t>
  </si>
  <si>
    <t>5.1.</t>
  </si>
  <si>
    <t>5.2.</t>
  </si>
  <si>
    <t>7.1.</t>
  </si>
  <si>
    <t>7.2.</t>
  </si>
  <si>
    <t>7.3.</t>
  </si>
  <si>
    <t>8.1.</t>
  </si>
  <si>
    <t>9.1.</t>
  </si>
  <si>
    <t>10.1.</t>
  </si>
  <si>
    <t xml:space="preserve">Забезпечення вільного  та анонімного доступу до консультування та безоплатного тестування на ВІЛ різних категорій населення, в тому числі у хворих на туберкульоз, на базі діючих акредитованих лабораторій діагностики СНІДу для чого забезпечити закупівлю тест-систем для діагностики ВІЛ/СНІДу </t>
  </si>
  <si>
    <t>11.1.</t>
  </si>
  <si>
    <t xml:space="preserve"> Переоснащення стерилізаційного обладнання ІБЛ на  ВТ (сухожарові шафи, автоклави)</t>
  </si>
  <si>
    <t>12.1.</t>
  </si>
  <si>
    <t>13.1.</t>
  </si>
  <si>
    <t>Дооснащення  відділення  анестезіології з палатами інтенсивної терапії та операційного блоку наркозно-дихальним, слідкуючим та реанімаційним обладнанням</t>
  </si>
  <si>
    <t>Дооснащення акушерського відділення обладнанням:</t>
  </si>
  <si>
    <t>Пульсоксиметр з капнографом та комплектом датчиків для новонароджених - 2 шт.</t>
  </si>
  <si>
    <t xml:space="preserve"> Кардіотокограф - 2 шт.</t>
  </si>
  <si>
    <t>Лампа для фототерапії - 2 шт.</t>
  </si>
  <si>
    <t>Настінний дозатор кисню зі зволоженням та підігрівом - 6 шт.</t>
  </si>
  <si>
    <t>Відкрита реанімаційна система для виходжування новонароджених</t>
  </si>
  <si>
    <t xml:space="preserve">Забезпечення структурних підрозділів ІБЛ на ВТ оргтехнікою </t>
  </si>
  <si>
    <t>Стаціонар</t>
  </si>
  <si>
    <t> Міський бюджет</t>
  </si>
  <si>
    <t xml:space="preserve">ДЗ  ІБЛ на ВТ МОЗ України </t>
  </si>
  <si>
    <t xml:space="preserve">Виконавчі органи Іллічівської міської ради ДЗ  ІБЛ на ВТ МОЗ України </t>
  </si>
  <si>
    <t>Фінансове управління ІМР Міськвиконком ДЗ ІБЛ на ВТ МОЗ України, неурядові організації</t>
  </si>
  <si>
    <t>Фінансое управління ІМР,  Міськвиконком, ДЗ ІБЛ на ВТ МОЗ України</t>
  </si>
  <si>
    <t xml:space="preserve">Фінансове управління Іллічівської міської ради                  </t>
  </si>
  <si>
    <t>Фінансове управління Іллічівської міської ради, ДЗ ІБЛ на ВТ МОЗ України</t>
  </si>
  <si>
    <t>Підготовка лікарні до осінньо-зимового періоду та переведення її на автономне теплопостачання</t>
  </si>
  <si>
    <t>Фінансове управління ІМР, Стоматологічна  поліклініка</t>
  </si>
  <si>
    <t>Фінансове управління ІМР, ДЗ ІБЛ на ВТ МОЗ України, ЦСЕС на ВТ, МОЗ</t>
  </si>
  <si>
    <t>Забезпечення фібринолітичними препаратами для надання невідкладної допомоги при гострих коронарних синдромах та проведення сучасної медикаментозної терапії</t>
  </si>
  <si>
    <t>Забезпечення породіль рекомбінантним                          VІІ –а  фактором згортання крові. (Пабал, Октоплекс та інші) та засобами лікування дихальних розладів у недоношених новонароджених (куросурф та ін.)</t>
  </si>
  <si>
    <t>Дооснащення відділень терапевтичного, хірургічного профілю</t>
  </si>
  <si>
    <t>Іллічівська міська рада,                       ДЗ  ІБЛ на ВТ МОЗ України</t>
  </si>
  <si>
    <t>Дооснащення поліклініки № 1 сучасним мамографом</t>
  </si>
  <si>
    <t>Дооснащення лабораторним обладнанням та реактивами</t>
  </si>
  <si>
    <t>Проведення профілактичних оглядів та диспансерного нагляду за дітьми і підлітками, реалізації ефективних скринінгових програм, виявлення найбільш поширеної патології у дітей і підлітків (обстеження призовників на гепатити  В, С, захворювання легенів - рентген-плівка і хімреактиви)</t>
  </si>
  <si>
    <t>Забезпечити  своєчасну діагностику туберкульозу і довести відсоток хворих на туберкульоз, яким діагноз встановлено за допомогою рентгенологічного обстеження, до 50%, для  чого придбати:  Рентген-плівку  і хімреактиви.</t>
  </si>
  <si>
    <t>Фінансове управління ІМР  ДЗ ІБЛ на ВТ МОЗ України</t>
  </si>
  <si>
    <t>у т. ч. по роках, 2016-2020</t>
  </si>
  <si>
    <t>2016-2020</t>
  </si>
  <si>
    <r>
      <t>1.</t>
    </r>
    <r>
      <rPr>
        <b/>
        <sz val="13"/>
        <color indexed="8"/>
        <rFont val="Times New Roman"/>
        <family val="1"/>
        <charset val="204"/>
      </rPr>
      <t xml:space="preserve"> </t>
    </r>
    <r>
      <rPr>
        <sz val="13"/>
        <color indexed="8"/>
        <rFont val="Times New Roman"/>
        <family val="1"/>
        <charset val="204"/>
      </rPr>
      <t>Зниження показників материнської та перинатальної смертності, смертності немовлят</t>
    </r>
  </si>
  <si>
    <t>2. Поліпшення стану здоров’я дітей та підлітків, зниження рівня їх інвалідизації, смертності немовлят, дітей  та підлітків</t>
  </si>
  <si>
    <t>3.  Зниження рівня захворюваності, інвалідності, смертності та  травматизму дорослого населення</t>
  </si>
  <si>
    <t>Придбання кисню медичного</t>
  </si>
  <si>
    <t>Упровадження стоматологічних технологій (придбання апарату УЗВ)</t>
  </si>
  <si>
    <t>Проведення лікувально-оздоровчої роботи серед юнаків допризивного та призовного віку, медичного забезпечення призову та приписки.</t>
  </si>
  <si>
    <t xml:space="preserve">Забезпечення закупівлі імунобіологічних препаратів, лікувально-діагностичних сивороток та імуноглобулінів для проведення щеплень населенню за епідемічними показниками                                       </t>
  </si>
  <si>
    <t>Забезпечення проведення мікробіологічного та епідеміологічного моніторингу в операційних, хірургічних, травматологічних відділеннях, ВА з ПІТ, пологовому відділенні</t>
  </si>
  <si>
    <t>Фінансове управління ІМР Міськвиконком ДЗ ІБЛ на ВТ МОЗ України, лабораторний центр ДСЕС на ВТ</t>
  </si>
  <si>
    <t xml:space="preserve">Фінансове управління ІМР Міськвиконком ДЗ ІБЛ на ВТ МОЗ України, </t>
  </si>
  <si>
    <t>Дооснащення відділень хірургічного профілю обладнанням</t>
  </si>
  <si>
    <t xml:space="preserve">пульсоксиметр  </t>
  </si>
  <si>
    <t>Апарат наркозно-дихальний для дітей до 6-ти років "Фаза-9"</t>
  </si>
  <si>
    <t>Неврологічне відділення (капітальний ремонт)</t>
  </si>
  <si>
    <t>Капітальний ремонт травматологічного відділення</t>
  </si>
  <si>
    <t>Капітальний ремонт акушерського відділення</t>
  </si>
  <si>
    <t>Поточний ремонт приміщень поліклініки № 1</t>
  </si>
  <si>
    <t>Поточний ремонт дезінфекційного відділення</t>
  </si>
  <si>
    <t>Придбання прального обладнання для забезпечення санітарно-гігієнічних норм відділень лікарні</t>
  </si>
  <si>
    <t>РАЗОМ ПО ПРОГРАМІ</t>
  </si>
  <si>
    <t>Придбання  дітям-інвалідам дієтичного харчування  (Тетрафен) згідно з чинним законодавством</t>
  </si>
  <si>
    <t xml:space="preserve">монітор поліфункціональний для новонароджених (АД, ЧСС, ЧД,ЕКГ,SpO2t) з комплектами відповідних манжеток та датчиків,  монітор реанімаційний та анестезіологічний для контролю ряду фізіологічних параметрів    </t>
  </si>
  <si>
    <r>
      <t>Забезпечення профілактики лікування, оздоровлення жінок щодо захворювання на ТОRSH-інфекцію</t>
    </r>
    <r>
      <rPr>
        <sz val="13"/>
        <rFont val="Times New Roman"/>
        <family val="1"/>
        <charset val="204"/>
      </rPr>
      <t xml:space="preserve"> </t>
    </r>
  </si>
  <si>
    <t>Проведення щорічних цільових профілактичних оглядів жіночого населення  для раннього виявлення онкопатології з обов’язковим цитологічним обстеженням (придбання щіточок для профілактичного цитологічного обстеження  жіночого населення міста)</t>
  </si>
  <si>
    <t>5. Зниження захворюваності, смертності, інвалідності від злоякісних новоутворень</t>
  </si>
  <si>
    <t>4. Зниження захворюваності, інвалідності та смертності від  серцево-судинних та судинно-мозкових захворювань</t>
  </si>
  <si>
    <t>Проведення вірусологічних обстежень на базі  ДУ "Одеський обласний лабораторний центр Держсанепідслужби України"</t>
  </si>
  <si>
    <t>Придбання Цито-тестів для діагностики ротавірусної інфекції</t>
  </si>
  <si>
    <t>3.1.</t>
  </si>
  <si>
    <t>6. Поступове зниження рівня стоматологічної захворюваності</t>
  </si>
  <si>
    <t>6.1.</t>
  </si>
  <si>
    <t>6.3.</t>
  </si>
  <si>
    <t>6.5.</t>
  </si>
  <si>
    <t>6.6.</t>
  </si>
  <si>
    <t>6.7.</t>
  </si>
  <si>
    <t>7. Імунопрофілактика та захист населення від інфекційних хвороб</t>
  </si>
  <si>
    <t>8. Забезпечення профілактики ВІЛ-інфекції, лікування, догляд та підтримка ВІЛ-інфікованих і хворих на СНІД</t>
  </si>
  <si>
    <t>9. Профілактика внутрішньолікарняного інфікування пацієнтів і медперсоналу</t>
  </si>
  <si>
    <t>9.2.</t>
  </si>
  <si>
    <t>10.  Заходи протидії захворюванню на туберкульоз</t>
  </si>
  <si>
    <t>11.2.</t>
  </si>
  <si>
    <t>11.3.</t>
  </si>
  <si>
    <t>11.4.</t>
  </si>
  <si>
    <t>11.4.1.</t>
  </si>
  <si>
    <t>11.4.2.</t>
  </si>
  <si>
    <t>11.4.3.</t>
  </si>
  <si>
    <t>11.4.4.</t>
  </si>
  <si>
    <t>11.4.5.</t>
  </si>
  <si>
    <t>11.4.6.</t>
  </si>
  <si>
    <t>11.4.7.</t>
  </si>
  <si>
    <t>11.4.8.</t>
  </si>
  <si>
    <t>11.4.9.</t>
  </si>
  <si>
    <t>12.  Створення сучасної системи інформаційного забезпечення в сфері охорони здоров’я</t>
  </si>
  <si>
    <t>13. Заходи, необхідні для створення у лікарні умов роботи, які відповідають санітарно-гігієнічним нормативам</t>
  </si>
  <si>
    <t>13.2.</t>
  </si>
  <si>
    <t>13.3.</t>
  </si>
  <si>
    <t>13.4.</t>
  </si>
  <si>
    <t>13.5.</t>
  </si>
  <si>
    <t>13.6.</t>
  </si>
  <si>
    <t>13.7.</t>
  </si>
  <si>
    <t xml:space="preserve">Придбання лікарських засобів для громадян, які лікуються на стаціонарному відділені лікарні та зареєстровані на території Іллічівської міської ради і є членами благодійної організації "Лікарняна каса м. Іллічівська" </t>
  </si>
  <si>
    <t>11.  Дооснащення лікувально-діагностичним обладнанням структурних підрозділів Іллічівська басейнова лікарня на водному транспорті</t>
  </si>
  <si>
    <t>Кошти спонсорів</t>
  </si>
  <si>
    <t>Забезпечення проведення щорічної дворазової планової санації порожнини рота, профілактику та лікування зубо-щелепних аномалій дітей та підлітків.</t>
  </si>
  <si>
    <t>Забезпечення   планової  терапевтичної  і хірургічної   санації УВВ ІВВ, УБД, УВ, тимчасово переміщених осіб у регіоні та учасників АТО.</t>
  </si>
  <si>
    <t>Впровадження регіональної програми профілактики та лікування стоматологічних захворювань у дітей-інвалідів та сиріт м. Іллічівська</t>
  </si>
  <si>
    <t>6.4</t>
  </si>
  <si>
    <t>Створення єдиної системи інформаційного забезпечення з використанням оргтехніки та мережі інтернет (три ком`ютери у комплекті)</t>
  </si>
  <si>
    <t>6.2</t>
  </si>
  <si>
    <t>Зміцнення матеріально-технічної бази лікувально-профілактичних закладів стоматологічного профілю (автоклави,камери "Панмед", устаткування стоматологічні, крісла стоматологічні, компресори безмасляні)</t>
  </si>
  <si>
    <r>
      <rPr>
        <b/>
        <sz val="13"/>
        <color indexed="8"/>
        <rFont val="Calibri"/>
        <family val="2"/>
        <charset val="204"/>
      </rPr>
      <t>поточні</t>
    </r>
    <r>
      <rPr>
        <sz val="13"/>
        <color indexed="8"/>
        <rFont val="Calibri"/>
        <family val="2"/>
        <charset val="204"/>
      </rPr>
      <t xml:space="preserve"> трансферти органам держуправління (2620)</t>
    </r>
  </si>
  <si>
    <r>
      <rPr>
        <b/>
        <sz val="13"/>
        <color indexed="8"/>
        <rFont val="Calibri"/>
        <family val="2"/>
        <charset val="204"/>
      </rPr>
      <t xml:space="preserve">капітальні </t>
    </r>
    <r>
      <rPr>
        <sz val="13"/>
        <color indexed="8"/>
        <rFont val="Calibri"/>
        <family val="2"/>
        <charset val="204"/>
      </rPr>
      <t>трансферти органам держуправління (3220)</t>
    </r>
  </si>
  <si>
    <t>ДЗ ІБЛ на ВТ</t>
  </si>
  <si>
    <t>ДЗ Стоматполікліника</t>
  </si>
  <si>
    <t>у т.ч. : разом проверка</t>
  </si>
  <si>
    <t>1.3.</t>
  </si>
  <si>
    <t>1.4.</t>
  </si>
  <si>
    <t>РАЗОМ ПО ЗАХОДАМ</t>
  </si>
  <si>
    <t xml:space="preserve">Забезпечення надання медичної допомоги дітям (учням)  у закладах освіти </t>
  </si>
  <si>
    <t>1.5.</t>
  </si>
  <si>
    <t>1.6.</t>
  </si>
  <si>
    <t> Очікувані результати</t>
  </si>
  <si>
    <t>Забезпечення відшкодування фактичних витрат на виплату та доставку пенсій, призначених на пільгових умовах</t>
  </si>
  <si>
    <t>Проведення своєчасних розрахунків по відшкодуванню пільгових пенсій</t>
  </si>
  <si>
    <t xml:space="preserve">Проведення своєчасних розрахунків по відшкодуванню пільгового відпуску лікарських  та технічних засобів </t>
  </si>
  <si>
    <t>Джерело фінансування</t>
  </si>
  <si>
    <t> Всього</t>
  </si>
  <si>
    <t>Бюджет Чорноморської міської територіальної громади</t>
  </si>
  <si>
    <t>Забезпечення оплати поточних видатків комунального некомерційного підприємства, які не будуть долучені до програми медичних гарантій (покриття вартості комунальних послуг та енергоносіїв)</t>
  </si>
  <si>
    <t xml:space="preserve">Забезпечення надання медичної допомоги дітям (учням) в закладах освіти </t>
  </si>
  <si>
    <t>Соціальне забезпечення (виплата пільгових пенсій  рентгенолаборантам)</t>
  </si>
  <si>
    <t xml:space="preserve">Приведення до належного протипожежного стану будівлі лікарні </t>
  </si>
  <si>
    <t>1.8.</t>
  </si>
  <si>
    <t xml:space="preserve">Надання безоплатного або пільгового зубопротезування окремим категоріям громадян </t>
  </si>
  <si>
    <t>Підготовка підприємства до опалювального періоду</t>
  </si>
  <si>
    <t>Надання стоматологічної  допомоги населенню</t>
  </si>
  <si>
    <t>Забезпечення лікарні  продуктами харчування, продуктами дитячого харчування, спеціальним продуктом харчування для пільгових груп населення</t>
  </si>
  <si>
    <t>2.4.</t>
  </si>
  <si>
    <t>Проведення своєчасних розрахунків з комунальних платежів</t>
  </si>
  <si>
    <t>Придбання медикаментів, медичного майна, лабораторних реактивів, розхідних матеріалів та медичного обладнання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в т. ч. для надання медичної допомоги при стаціонарному лікуванні військовослужбовців та цивільних осіб, постраждалих внаслідок воєнних дій</t>
  </si>
  <si>
    <t>Начальник фінансового управління                                                                                                                                                            Ольга ЯКОВЕНКО</t>
  </si>
  <si>
    <t>Забезпечення продуктами харчування, продуктами дитячого харчування, спеціальним продуктом харчування для пільгових груп населення</t>
  </si>
  <si>
    <t>Безоплатне та пільгове зубопротезування окремих пільгових категорій громадян Чорноморської міської територіальної громади (учасників бойових дій та членів їх сімей, членів сімей загиблих, учасників війни, осіб з інвалідністю внаслідок війни, осіб з інвалідністю, дітей з інвалідністю, осіб з інвалідністю з дитинства, почесних донорів України, ветеранів праці, осіб, які постраждали внаслідок Чорнобильської катастрофи та віднесені до 1 та 2 категорій, дітей з багатодітних сімей, пенсіонерів, внутрішньо переміщених осіб, які мають вище наведений статус)</t>
  </si>
  <si>
    <t>Надання стоматологічної  допомоги дорослому та дитячому населенню Чорноморської міської територіальної громади:
- надання ургентної стоматологічної допомоги пільговим категоріям населення та дітям цілодобово;
- надання терапевтичної та хірургічної стоматологічної допомоги пільговим категоріям населення;
- планова стоматологічна допомога, профілактичні огляди дітям  до 18 років;
- рентгенологічне дослідження пільговим категоріям населення.
Пільгові категорії, визначені в пункті 2.1.</t>
  </si>
  <si>
    <t>Забезпечення Чорноморського міського центру первинної медико-санітарної допомоги медикаментами, медичним обладнанням та приладдям</t>
  </si>
  <si>
    <t>Забезпечення безперебійної роботи підприємства, надання своєчасної та якісної медичної допомоги населенню</t>
  </si>
  <si>
    <t>Забезпечення належних умов надання медичних послуг населенню</t>
  </si>
  <si>
    <t>Придбання медикаментів, медичного обладнання та приладдя, медичних карт амбулаторного хворого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</si>
  <si>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 xml:space="preserve">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</si>
  <si>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1.1</t>
  </si>
  <si>
    <t>Забезпечення належного технічного стану</t>
  </si>
  <si>
    <t xml:space="preserve">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t>
  </si>
  <si>
    <t>Надання первинної медичної допомоги  населенню Чорноморської міської територіальної громади, в тому числі оплата послуг (крім комунальних)</t>
  </si>
  <si>
    <t xml:space="preserve">   
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</si>
  <si>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Придбання продуктів харчування для хворих, які перебувають на стаціонарному лікуванні у відділеннях лікарні</t>
  </si>
  <si>
    <t>3.3.</t>
  </si>
  <si>
    <t>3.4.</t>
  </si>
  <si>
    <t>3.5.</t>
  </si>
  <si>
    <t>3.6.</t>
  </si>
  <si>
    <t>2026-2030</t>
  </si>
  <si>
    <t>Перелік заходів програми</t>
  </si>
  <si>
    <t>Строк виконання заходу</t>
  </si>
  <si>
    <t>Виконавці</t>
  </si>
  <si>
    <t>Обсяги фінансування (вартість), тис. грн, у тому числі:</t>
  </si>
  <si>
    <t>І етап</t>
  </si>
  <si>
    <t>ІІ етап</t>
  </si>
  <si>
    <t>ІІІ етап</t>
  </si>
  <si>
    <t>Всього по 1 розділу</t>
  </si>
  <si>
    <t>Всього по 2 розділу</t>
  </si>
  <si>
    <t>Всього по 3 розділу</t>
  </si>
  <si>
    <t xml:space="preserve">1. Підтримка та розвиток надання багатопрофільної стаціонарної медичної допомоги та вторинної медичної допомоги населенню </t>
  </si>
  <si>
    <t xml:space="preserve">2. Підтримка та розвиток надання стоматологічної допомоги населенню </t>
  </si>
  <si>
    <t xml:space="preserve">Підготовка до опалювального періоду будівель та споруд, мереж опалення та водопостачання  </t>
  </si>
  <si>
    <t>Заходи з протипожежної безпеки, в тому числі технічне обслуговування системи пожежної сигналізації</t>
  </si>
  <si>
    <t>1.7.</t>
  </si>
  <si>
    <t xml:space="preserve">Бюджет Чорноморської міської територіальної громади, 
</t>
  </si>
  <si>
    <t>Інші субвенції з місцевого бюджету</t>
  </si>
  <si>
    <t xml:space="preserve">3. Підтримка та розвиток надання первинної медико-санітарної допомоги населенню </t>
  </si>
  <si>
    <t>Перелік заходів і завдань
 Міської цільової програми "Здоров'я населення Чорноморської міської територіальної громади" на 2026-2030 роки</t>
  </si>
  <si>
    <t xml:space="preserve">Забезпечення лікарні медикаментами, виробами медичного призначення, медичним обладнанням </t>
  </si>
  <si>
    <t>1.9.</t>
  </si>
  <si>
    <t>1.10.</t>
  </si>
  <si>
    <t>Закупівля антирабічної вакцини</t>
  </si>
  <si>
    <t>Проведення профілактики сказу</t>
  </si>
  <si>
    <t>Капітальний ремонт (технічне переоснащення) частини внутрішньобудинкової зливної каналізації, системи водовідведення та водопостачання поліклініки КНП "Чорноморська лікарня" (Захисників України, 1)</t>
  </si>
  <si>
    <t>Забезпечення енергоефективності використання будівель, економія споживання енергоресурсів</t>
  </si>
  <si>
    <t xml:space="preserve">Недопущення аварійної ситуації </t>
  </si>
  <si>
    <t>Приведення до належного технічного стану приміщень</t>
  </si>
  <si>
    <t>1.11.</t>
  </si>
  <si>
    <t>1.12.</t>
  </si>
  <si>
    <t>1.13.</t>
  </si>
  <si>
    <t>1.14.</t>
  </si>
  <si>
    <t>Капітальний ремонт (заміна) ліфту пасажирського для лікувально-профілактичних установ, реєстраційний № 6342, у будівлі стаціонару літ."А", встановленого біля відділення АзПІТ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 (літ. "А")</t>
  </si>
  <si>
    <t>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Захисників України, 1 (розробка проектно-кошторисної документації)</t>
  </si>
  <si>
    <t>Дотримання санітарно-епідеміологічних норм та безпечна утилізація відходів</t>
  </si>
  <si>
    <t xml:space="preserve">до рішення Чорноморської міської ради </t>
  </si>
  <si>
    <t>Проведення своєчасних розрахунків за комунальні платежі</t>
  </si>
  <si>
    <t>Придбання предметів, матеріалів, обладнання та інвентарю для виконання норм санепідрежиму та утилізації відходів</t>
  </si>
  <si>
    <t>Модернізація та створення належної матеріально-технічної бази для забезпечення безперебійної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t>
  </si>
  <si>
    <t>1.15.</t>
  </si>
  <si>
    <t>Поточний ремонт приміщення ванної кімнати (переобладнання під санвузол для осіб з інвалідністю та інших маломобільних груп населення) хірургічного відділення будівлі головного корпусу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м.Чорноморськ, вул.Віталія Шума, 4 літ."А"</t>
  </si>
  <si>
    <t>Поточний ремонт приміщення ванної кімнати (переобладнання під санвузол для осіб з інвалідністю та інших маломобільних груп населення) терапевтичного відділення будівлі головного корпусу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м.Чорноморськ, вул.Віталія Шума, 4 літ."А"</t>
  </si>
  <si>
    <t>"Додаток 2 до Програми"</t>
  </si>
  <si>
    <t>Додаток 1</t>
  </si>
  <si>
    <t>до рішення Чорноморської міської ради</t>
  </si>
  <si>
    <t>Ресурсне забезпечення
 Міської цільової програми "Здоров'я населення Чорноморської міської територіальної громади" на 2026-2030 роки</t>
  </si>
  <si>
    <t>тис.грн</t>
  </si>
  <si>
    <t>Обсяг коштів, які пропонується залучити на виконання Програми</t>
  </si>
  <si>
    <t>Етапи виконання Програми</t>
  </si>
  <si>
    <t>Усього витрат на виконання Програми</t>
  </si>
  <si>
    <t>І</t>
  </si>
  <si>
    <t>ІІ</t>
  </si>
  <si>
    <t>ІІІ</t>
  </si>
  <si>
    <t>2026 рік</t>
  </si>
  <si>
    <t>2027 рік</t>
  </si>
  <si>
    <t>2028 рік</t>
  </si>
  <si>
    <t>2029 рік</t>
  </si>
  <si>
    <t>2030 рік</t>
  </si>
  <si>
    <t>Обсяг ресурсів, усього, у тому числі:</t>
  </si>
  <si>
    <t>державний бюджет</t>
  </si>
  <si>
    <t xml:space="preserve"> -</t>
  </si>
  <si>
    <t>обласний бюджет Одеської області</t>
  </si>
  <si>
    <t>бюджет Чорноморської міської територіальної громади</t>
  </si>
  <si>
    <t>кошти не бюджетних джерел</t>
  </si>
  <si>
    <t>інші</t>
  </si>
  <si>
    <t>Начальник фінансового управління</t>
  </si>
  <si>
    <t>Ольга ЯКОВЕНКО</t>
  </si>
  <si>
    <t>"Додаток 1 до Програми"</t>
  </si>
  <si>
    <t>Реконструкція електричних мереж, в частині встановлення сонячної електростанції на даху будівлі КНП "Чорноморська лікарня" Чорноморської міської ради Одеського району Одеської області за адресою: м.Чорноморськ, вул. Віталія Шума, 4 А</t>
  </si>
  <si>
    <t>1.16</t>
  </si>
  <si>
    <t>Нове будівництво (буріння) артезіанської свердловини для водопостачання комунального некомерційного підприємства "Чорноморська лікарня" Чорноморської міської ради Одеського району Одеської області за адресою: м.Чорноморськ, вул.Віталія Шума, 4</t>
  </si>
  <si>
    <t>Забезпечення безперебійного, безпечного та якісного водопостачання комунального некомерційного підприємства «Чорноморська лікарня» Чорноморської міської ради Одеського району Одеської області шляхом створення альтернативного (автономного) джерела водозабезпечення, підвищення стійкості закладу охорони здоров’я до надзвичайних ситуацій, у тому числі в умовах можливих загроз пошкодження або руйнування централізованих систем водопостачання;
гарантування належного надання медичної допомоги населенню</t>
  </si>
  <si>
    <t>Додаток 2</t>
  </si>
  <si>
    <t>від_______05.2026 №_____________-VIII</t>
  </si>
  <si>
    <t>від ____.05.2026 №___________-VIII</t>
  </si>
  <si>
    <t>1.17</t>
  </si>
  <si>
    <t xml:space="preserve">Забезпечення безперервного постачання медичного кисню до відділень та операційних  комунального некомерційного підприємства «Чорноморська лікарня» Чорноморської міської ради Одеського району Одеської області </t>
  </si>
  <si>
    <t>1.18</t>
  </si>
  <si>
    <t>Приведення до належного технічного стану будівлі аптеки</t>
  </si>
  <si>
    <t>Виготовлення звіту з технічного  обстеження та оцінки технічного стану будівельних конструкцій одноповерхової (з підвальним поверхом) частини будівлі приміщень аптеки поліклініки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Захисників України, 1</t>
  </si>
  <si>
    <t>Поточний ремонт (сервісне обслуговування) медичного генератора кисню: Мentis M-SPSA30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Віталія Шума, 4</t>
  </si>
  <si>
    <t>Забезпечення відшкодування фактичних витрат на виплату безоплатного і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
забезпечення осіб з інвалідністю, дітей з інвалідністю, інших окремих категорій населення медичними виробами та іншими засобами;
забезпечення громадян, які страждають на рідкісні (орфанні) захворювання, лікарськими засобами відповідно до медичних показань</t>
  </si>
  <si>
    <t>Забезпечення безкоштовними продуктами дитячого харчування дітей перших двох років життя із малозабезпечених сімей, дітей, народжених ВІЛ–інфікованими матерями, спеціальним  продуктом харчування для хворих на фенілкетонурію та муковісцидоз відповідно до медичних показань</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</si>
</sst>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 _₽_-;\-* #,##0.00\ _₽_-;_-* &quot;-&quot;??\ _₽_-;_-@_-"/>
    <numFmt numFmtId="165" formatCode="#,##0.0"/>
    <numFmt numFmtId="166" formatCode="#,##0.000"/>
  </numFmts>
  <fonts count="37" x14ac:knownFonts="1">
    <font>
      <sz val="11"/>
      <color theme="1"/>
      <name val="Calibri"/>
      <family val="2"/>
      <charset val="204"/>
      <scheme val="minor"/>
    </font>
    <font>
      <sz val="10"/>
      <color theme="1"/>
      <name val="Calibri"/>
      <family val="2"/>
      <charset val="204"/>
      <scheme val="minor"/>
    </font>
    <font>
      <b/>
      <sz val="13"/>
      <color indexed="8"/>
      <name val="Times New Roman"/>
      <family val="1"/>
      <charset val="204"/>
    </font>
    <font>
      <sz val="13"/>
      <color indexed="8"/>
      <name val="Times New Roman"/>
      <family val="1"/>
      <charset val="204"/>
    </font>
    <font>
      <sz val="13"/>
      <name val="Times New Roman"/>
      <family val="1"/>
      <charset val="204"/>
    </font>
    <font>
      <i/>
      <sz val="13"/>
      <name val="Times New Roman"/>
      <family val="1"/>
      <charset val="204"/>
    </font>
    <font>
      <sz val="13"/>
      <color indexed="8"/>
      <name val="Calibri"/>
      <family val="2"/>
      <charset val="204"/>
    </font>
    <font>
      <b/>
      <sz val="13"/>
      <color indexed="8"/>
      <name val="Calibri"/>
      <family val="2"/>
      <charset val="204"/>
    </font>
    <font>
      <sz val="13"/>
      <color theme="1"/>
      <name val="Calibri"/>
      <family val="2"/>
      <charset val="204"/>
      <scheme val="minor"/>
    </font>
    <font>
      <sz val="13"/>
      <color rgb="FF000000"/>
      <name val="Times New Roman"/>
      <family val="1"/>
      <charset val="204"/>
    </font>
    <font>
      <sz val="13"/>
      <color theme="1"/>
      <name val="Times New Roman"/>
      <family val="1"/>
      <charset val="204"/>
    </font>
    <font>
      <b/>
      <sz val="13"/>
      <color theme="1"/>
      <name val="Times New Roman"/>
      <family val="1"/>
      <charset val="204"/>
    </font>
    <font>
      <i/>
      <sz val="13"/>
      <color theme="1"/>
      <name val="Times New Roman"/>
      <family val="1"/>
      <charset val="204"/>
    </font>
    <font>
      <i/>
      <sz val="13"/>
      <color rgb="FF000000"/>
      <name val="Times New Roman"/>
      <family val="1"/>
      <charset val="204"/>
    </font>
    <font>
      <sz val="14"/>
      <color theme="1"/>
      <name val="Times New Roman"/>
      <family val="1"/>
      <charset val="204"/>
    </font>
    <font>
      <i/>
      <sz val="13"/>
      <color theme="1"/>
      <name val="Calibri"/>
      <family val="2"/>
      <charset val="204"/>
      <scheme val="minor"/>
    </font>
    <font>
      <b/>
      <sz val="13"/>
      <color rgb="FF000000"/>
      <name val="Times New Roman"/>
      <family val="1"/>
      <charset val="204"/>
    </font>
    <font>
      <b/>
      <sz val="13"/>
      <color theme="1"/>
      <name val="Calibri"/>
      <family val="2"/>
      <charset val="204"/>
      <scheme val="minor"/>
    </font>
    <font>
      <b/>
      <i/>
      <sz val="13"/>
      <color theme="1"/>
      <name val="Calibri"/>
      <family val="2"/>
      <charset val="204"/>
      <scheme val="minor"/>
    </font>
    <font>
      <sz val="11"/>
      <color theme="1"/>
      <name val="Calibri"/>
      <family val="2"/>
      <charset val="204"/>
      <scheme val="minor"/>
    </font>
    <font>
      <sz val="10"/>
      <color indexed="8"/>
      <name val="Arial"/>
      <family val="2"/>
      <charset val="204"/>
    </font>
    <font>
      <sz val="11"/>
      <color indexed="8"/>
      <name val="Calibri"/>
      <family val="2"/>
      <charset val="204"/>
    </font>
    <font>
      <sz val="14"/>
      <name val="Times New Roman"/>
      <family val="1"/>
      <charset val="204"/>
    </font>
    <font>
      <sz val="14"/>
      <name val="Calibri"/>
      <family val="2"/>
      <charset val="204"/>
      <scheme val="minor"/>
    </font>
    <font>
      <b/>
      <sz val="14"/>
      <name val="Times New Roman"/>
      <family val="1"/>
      <charset val="204"/>
    </font>
    <font>
      <b/>
      <sz val="14"/>
      <name val="Calibri"/>
      <family val="2"/>
      <charset val="204"/>
      <scheme val="minor"/>
    </font>
    <font>
      <sz val="12"/>
      <name val="Times New Roman"/>
      <family val="1"/>
      <charset val="204"/>
    </font>
    <font>
      <sz val="10"/>
      <color theme="1"/>
      <name val="Times New Roman"/>
      <family val="1"/>
      <charset val="204"/>
    </font>
    <font>
      <sz val="10"/>
      <name val="Times New Roman"/>
      <family val="1"/>
      <charset val="204"/>
    </font>
    <font>
      <sz val="10"/>
      <name val="Calibri"/>
      <family val="2"/>
      <charset val="204"/>
      <scheme val="minor"/>
    </font>
    <font>
      <sz val="11"/>
      <color theme="1"/>
      <name val="Times New Roman"/>
      <family val="1"/>
      <charset val="204"/>
    </font>
    <font>
      <b/>
      <sz val="12"/>
      <color theme="1"/>
      <name val="Times New Roman"/>
      <family val="1"/>
      <charset val="204"/>
    </font>
    <font>
      <b/>
      <sz val="12"/>
      <color rgb="FF000000"/>
      <name val="Times New Roman"/>
      <family val="1"/>
      <charset val="204"/>
    </font>
    <font>
      <sz val="10"/>
      <color rgb="FF000000"/>
      <name val="Times New Roman"/>
      <family val="1"/>
      <charset val="204"/>
    </font>
    <font>
      <sz val="12"/>
      <color rgb="FF000000"/>
      <name val="Times New Roman"/>
      <family val="1"/>
      <charset val="204"/>
    </font>
    <font>
      <i/>
      <sz val="12"/>
      <color rgb="FF000000"/>
      <name val="Times New Roman"/>
      <family val="1"/>
      <charset val="204"/>
    </font>
    <font>
      <sz val="12"/>
      <color theme="1"/>
      <name val="Times New Roman"/>
      <family val="1"/>
      <charset val="204"/>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BFBFBF"/>
        <bgColor indexed="64"/>
      </patternFill>
    </fill>
    <fill>
      <patternFill patternType="solid">
        <fgColor rgb="FFD9D9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1" fillId="0" borderId="0"/>
    <xf numFmtId="164" fontId="19" fillId="0" borderId="0" applyFont="0" applyFill="0" applyBorder="0" applyAlignment="0" applyProtection="0"/>
    <xf numFmtId="0" fontId="20" fillId="0" borderId="0"/>
    <xf numFmtId="0" fontId="21" fillId="0" borderId="0"/>
  </cellStyleXfs>
  <cellXfs count="284">
    <xf numFmtId="0" fontId="0" fillId="0" borderId="0" xfId="0"/>
    <xf numFmtId="0" fontId="8" fillId="0" borderId="0" xfId="0" applyFont="1"/>
    <xf numFmtId="165" fontId="9" fillId="0" borderId="1" xfId="0" applyNumberFormat="1" applyFont="1" applyBorder="1" applyAlignment="1">
      <alignment vertical="center" wrapText="1"/>
    </xf>
    <xf numFmtId="0" fontId="10" fillId="0" borderId="1" xfId="0" applyFont="1" applyBorder="1" applyAlignment="1">
      <alignment horizontal="center" vertical="top" wrapText="1"/>
    </xf>
    <xf numFmtId="0" fontId="9" fillId="0" borderId="1" xfId="0" applyFont="1" applyBorder="1" applyAlignment="1">
      <alignment vertical="center" wrapText="1"/>
    </xf>
    <xf numFmtId="165" fontId="9" fillId="2" borderId="1" xfId="0" applyNumberFormat="1" applyFont="1" applyFill="1" applyBorder="1" applyAlignment="1">
      <alignment vertical="center" wrapText="1"/>
    </xf>
    <xf numFmtId="0" fontId="10" fillId="0" borderId="1" xfId="0" applyFont="1" applyBorder="1" applyAlignment="1">
      <alignment vertical="center" wrapText="1"/>
    </xf>
    <xf numFmtId="0" fontId="8" fillId="3" borderId="0" xfId="0" applyFont="1" applyFill="1"/>
    <xf numFmtId="0" fontId="9" fillId="2" borderId="1" xfId="0" applyFont="1" applyFill="1" applyBorder="1" applyAlignment="1">
      <alignment vertical="center" wrapText="1"/>
    </xf>
    <xf numFmtId="165" fontId="10" fillId="2" borderId="1" xfId="0" applyNumberFormat="1" applyFont="1" applyFill="1" applyBorder="1" applyAlignment="1">
      <alignment vertical="center" wrapText="1"/>
    </xf>
    <xf numFmtId="165" fontId="9" fillId="0" borderId="1" xfId="0" applyNumberFormat="1" applyFont="1" applyBorder="1" applyAlignment="1">
      <alignment horizontal="center" wrapText="1"/>
    </xf>
    <xf numFmtId="0" fontId="10" fillId="2" borderId="1" xfId="0" applyFont="1" applyFill="1" applyBorder="1" applyAlignment="1">
      <alignment vertical="top" wrapText="1"/>
    </xf>
    <xf numFmtId="0" fontId="10" fillId="4" borderId="1" xfId="0" applyFont="1" applyFill="1" applyBorder="1" applyAlignment="1">
      <alignment horizontal="center" vertical="center" wrapText="1"/>
    </xf>
    <xf numFmtId="0" fontId="11" fillId="4" borderId="1" xfId="0" applyFont="1" applyFill="1" applyBorder="1" applyAlignment="1">
      <alignment vertical="top" wrapText="1"/>
    </xf>
    <xf numFmtId="0" fontId="11" fillId="4" borderId="1" xfId="0" applyFont="1" applyFill="1" applyBorder="1" applyAlignment="1">
      <alignment horizontal="center" vertical="top" wrapText="1"/>
    </xf>
    <xf numFmtId="0" fontId="8" fillId="0" borderId="0" xfId="0" applyFont="1" applyAlignment="1">
      <alignment horizontal="center" vertical="center"/>
    </xf>
    <xf numFmtId="0" fontId="8" fillId="0" borderId="0" xfId="0" applyFont="1" applyAlignment="1">
      <alignment vertical="top"/>
    </xf>
    <xf numFmtId="0" fontId="8" fillId="0" borderId="0" xfId="0" applyFont="1" applyAlignment="1">
      <alignment horizontal="center" vertical="top"/>
    </xf>
    <xf numFmtId="0" fontId="9" fillId="0" borderId="1" xfId="0" applyFont="1" applyBorder="1" applyAlignment="1">
      <alignment horizontal="center" vertical="top" wrapText="1"/>
    </xf>
    <xf numFmtId="0" fontId="10" fillId="0" borderId="1" xfId="0" applyFont="1" applyBorder="1" applyAlignment="1">
      <alignment horizontal="right" vertical="center" wrapText="1"/>
    </xf>
    <xf numFmtId="0" fontId="8" fillId="3" borderId="0" xfId="0" applyFont="1" applyFill="1" applyAlignment="1">
      <alignment vertical="top"/>
    </xf>
    <xf numFmtId="4" fontId="9" fillId="2" borderId="1" xfId="0" applyNumberFormat="1" applyFont="1" applyFill="1" applyBorder="1" applyAlignment="1">
      <alignment vertical="center" wrapText="1"/>
    </xf>
    <xf numFmtId="0" fontId="9" fillId="2" borderId="1" xfId="0" applyFont="1" applyFill="1" applyBorder="1" applyAlignment="1">
      <alignment horizontal="center" vertical="top" wrapText="1"/>
    </xf>
    <xf numFmtId="0" fontId="8" fillId="5" borderId="0" xfId="0" applyFont="1" applyFill="1"/>
    <xf numFmtId="0" fontId="8" fillId="6" borderId="0" xfId="0" applyFont="1" applyFill="1"/>
    <xf numFmtId="0" fontId="10" fillId="2" borderId="1" xfId="0" applyFont="1" applyFill="1" applyBorder="1" applyAlignment="1">
      <alignment horizontal="left" vertical="top" wrapText="1"/>
    </xf>
    <xf numFmtId="165" fontId="9" fillId="2" borderId="1" xfId="0" applyNumberFormat="1" applyFont="1" applyFill="1" applyBorder="1" applyAlignment="1">
      <alignment wrapText="1"/>
    </xf>
    <xf numFmtId="49" fontId="10"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10" fillId="2" borderId="1" xfId="0" applyFont="1" applyFill="1" applyBorder="1" applyAlignment="1">
      <alignment vertical="center" wrapText="1"/>
    </xf>
    <xf numFmtId="0" fontId="8" fillId="0" borderId="1" xfId="0" applyFont="1" applyBorder="1" applyAlignment="1">
      <alignment horizontal="center" vertical="center"/>
    </xf>
    <xf numFmtId="0" fontId="9" fillId="2" borderId="1" xfId="0" applyFont="1" applyFill="1" applyBorder="1" applyAlignment="1">
      <alignment horizontal="left" vertical="center" wrapText="1"/>
    </xf>
    <xf numFmtId="0" fontId="9" fillId="0" borderId="1" xfId="0" applyFont="1" applyBorder="1" applyAlignment="1">
      <alignment horizontal="left" vertical="top" wrapText="1"/>
    </xf>
    <xf numFmtId="4" fontId="8" fillId="0" borderId="1" xfId="0" applyNumberFormat="1" applyFont="1" applyBorder="1"/>
    <xf numFmtId="0" fontId="12" fillId="2" borderId="1" xfId="0" applyFont="1" applyFill="1" applyBorder="1" applyAlignment="1">
      <alignment vertical="center" wrapText="1"/>
    </xf>
    <xf numFmtId="0" fontId="13" fillId="0" borderId="1" xfId="0" applyFont="1" applyBorder="1" applyAlignment="1">
      <alignment horizontal="center" vertical="center" wrapText="1"/>
    </xf>
    <xf numFmtId="0" fontId="12" fillId="0" borderId="1" xfId="0" applyFont="1" applyBorder="1" applyAlignment="1">
      <alignment vertical="top" wrapText="1"/>
    </xf>
    <xf numFmtId="0" fontId="12" fillId="2" borderId="1" xfId="0" applyFont="1" applyFill="1" applyBorder="1" applyAlignment="1">
      <alignment vertical="top" wrapText="1"/>
    </xf>
    <xf numFmtId="165" fontId="11" fillId="0" borderId="1" xfId="0" applyNumberFormat="1" applyFont="1" applyBorder="1" applyAlignment="1">
      <alignment horizontal="center"/>
    </xf>
    <xf numFmtId="49" fontId="14" fillId="0" borderId="1" xfId="0" applyNumberFormat="1" applyFont="1" applyBorder="1" applyAlignment="1">
      <alignment vertical="center" wrapText="1"/>
    </xf>
    <xf numFmtId="49" fontId="9" fillId="0" borderId="1" xfId="0" applyNumberFormat="1" applyFont="1" applyBorder="1" applyAlignment="1">
      <alignment horizontal="center" vertical="center" wrapText="1"/>
    </xf>
    <xf numFmtId="165" fontId="13" fillId="2" borderId="1" xfId="0" applyNumberFormat="1" applyFont="1" applyFill="1" applyBorder="1" applyAlignment="1">
      <alignment vertical="center" wrapText="1"/>
    </xf>
    <xf numFmtId="0" fontId="8" fillId="0" borderId="2" xfId="0" applyFont="1" applyBorder="1" applyAlignment="1">
      <alignment horizontal="center" vertical="center"/>
    </xf>
    <xf numFmtId="0" fontId="8" fillId="0" borderId="3" xfId="0" applyFont="1" applyBorder="1" applyAlignment="1">
      <alignment vertical="top"/>
    </xf>
    <xf numFmtId="0" fontId="8" fillId="0" borderId="3" xfId="0" applyFont="1" applyBorder="1" applyAlignment="1">
      <alignment horizontal="center" vertical="top"/>
    </xf>
    <xf numFmtId="0" fontId="8" fillId="0" borderId="3" xfId="0" applyFont="1" applyBorder="1" applyAlignment="1">
      <alignment horizontal="center" vertical="center"/>
    </xf>
    <xf numFmtId="0" fontId="8" fillId="0" borderId="3" xfId="0" applyFont="1" applyBorder="1"/>
    <xf numFmtId="0" fontId="8" fillId="0" borderId="4" xfId="0" applyFont="1" applyBorder="1"/>
    <xf numFmtId="4" fontId="15" fillId="0" borderId="1" xfId="0" applyNumberFormat="1" applyFont="1" applyBorder="1"/>
    <xf numFmtId="0" fontId="4"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165" fontId="9"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165" fontId="9" fillId="2" borderId="1" xfId="0" applyNumberFormat="1" applyFont="1" applyFill="1" applyBorder="1" applyAlignment="1">
      <alignment horizontal="center" vertical="center" wrapText="1"/>
    </xf>
    <xf numFmtId="165" fontId="10" fillId="2" borderId="1" xfId="0" applyNumberFormat="1"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16" fillId="7" borderId="1" xfId="0" applyFont="1" applyFill="1" applyBorder="1" applyAlignment="1">
      <alignment horizontal="center" wrapText="1"/>
    </xf>
    <xf numFmtId="0" fontId="9" fillId="2" borderId="1" xfId="0" applyFont="1" applyFill="1" applyBorder="1" applyAlignment="1">
      <alignment vertical="top" wrapText="1"/>
    </xf>
    <xf numFmtId="0" fontId="9" fillId="0" borderId="1" xfId="0" applyFont="1" applyBorder="1" applyAlignment="1">
      <alignment vertical="top" wrapText="1"/>
    </xf>
    <xf numFmtId="165"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165" fontId="8" fillId="2" borderId="1" xfId="0" applyNumberFormat="1" applyFont="1" applyFill="1" applyBorder="1" applyAlignment="1">
      <alignment horizontal="center" vertical="center"/>
    </xf>
    <xf numFmtId="0" fontId="11" fillId="4" borderId="1" xfId="0" applyFont="1" applyFill="1" applyBorder="1" applyAlignment="1">
      <alignment horizontal="center" vertical="center" wrapText="1"/>
    </xf>
    <xf numFmtId="4" fontId="10" fillId="0" borderId="1" xfId="0" applyNumberFormat="1" applyFont="1" applyBorder="1" applyAlignment="1">
      <alignment horizontal="center" vertical="center"/>
    </xf>
    <xf numFmtId="0" fontId="10" fillId="0" borderId="0" xfId="0" applyFont="1" applyAlignment="1">
      <alignment vertical="center"/>
    </xf>
    <xf numFmtId="0" fontId="8" fillId="5" borderId="0" xfId="0" applyFont="1" applyFill="1" applyAlignment="1">
      <alignment horizontal="center" vertical="center"/>
    </xf>
    <xf numFmtId="0" fontId="8" fillId="5" borderId="1" xfId="0" applyFont="1" applyFill="1" applyBorder="1"/>
    <xf numFmtId="0" fontId="8" fillId="8" borderId="0" xfId="0" applyFont="1" applyFill="1" applyAlignment="1">
      <alignment horizontal="center" vertical="center"/>
    </xf>
    <xf numFmtId="0" fontId="8" fillId="8" borderId="1" xfId="0" applyFont="1" applyFill="1" applyBorder="1"/>
    <xf numFmtId="0" fontId="8" fillId="8" borderId="0" xfId="0" applyFont="1" applyFill="1"/>
    <xf numFmtId="0" fontId="11" fillId="0" borderId="0" xfId="0" applyFont="1" applyAlignment="1">
      <alignment vertical="center"/>
    </xf>
    <xf numFmtId="0" fontId="17" fillId="0" borderId="0" xfId="0" applyFont="1" applyAlignment="1">
      <alignment vertical="center"/>
    </xf>
    <xf numFmtId="0" fontId="18" fillId="0" borderId="0" xfId="0" applyFont="1"/>
    <xf numFmtId="0" fontId="8" fillId="2" borderId="0" xfId="0" applyFont="1" applyFill="1" applyAlignment="1">
      <alignment horizontal="center" vertical="center"/>
    </xf>
    <xf numFmtId="1" fontId="22" fillId="2" borderId="0" xfId="0" applyNumberFormat="1" applyFont="1" applyFill="1"/>
    <xf numFmtId="0" fontId="22" fillId="2" borderId="0" xfId="0" applyFont="1" applyFill="1" applyAlignment="1">
      <alignment horizontal="center" vertical="center" wrapText="1"/>
    </xf>
    <xf numFmtId="4" fontId="22" fillId="2" borderId="0" xfId="0" applyNumberFormat="1" applyFont="1" applyFill="1" applyAlignment="1">
      <alignment vertical="center" wrapText="1"/>
    </xf>
    <xf numFmtId="166" fontId="22" fillId="2" borderId="0" xfId="0" applyNumberFormat="1" applyFont="1" applyFill="1" applyAlignment="1">
      <alignment vertical="center" wrapText="1"/>
    </xf>
    <xf numFmtId="3" fontId="22" fillId="2" borderId="0" xfId="0" applyNumberFormat="1" applyFont="1" applyFill="1" applyAlignment="1">
      <alignment vertical="center" wrapText="1"/>
    </xf>
    <xf numFmtId="0" fontId="23" fillId="2" borderId="0" xfId="0" applyFont="1" applyFill="1"/>
    <xf numFmtId="164" fontId="23" fillId="2" borderId="0" xfId="2" applyFont="1" applyFill="1"/>
    <xf numFmtId="1" fontId="23" fillId="2" borderId="0" xfId="0" applyNumberFormat="1" applyFont="1" applyFill="1"/>
    <xf numFmtId="4" fontId="23" fillId="2" borderId="0" xfId="0" applyNumberFormat="1" applyFont="1" applyFill="1"/>
    <xf numFmtId="43" fontId="23" fillId="2" borderId="0" xfId="0" applyNumberFormat="1" applyFont="1" applyFill="1"/>
    <xf numFmtId="0" fontId="23" fillId="2" borderId="0" xfId="0" applyFont="1" applyFill="1" applyAlignment="1">
      <alignment horizontal="center"/>
    </xf>
    <xf numFmtId="0" fontId="22" fillId="2" borderId="0" xfId="0" applyFont="1" applyFill="1"/>
    <xf numFmtId="164" fontId="22" fillId="2" borderId="0" xfId="2" applyFont="1" applyFill="1"/>
    <xf numFmtId="164" fontId="24" fillId="2" borderId="0" xfId="2" applyFont="1" applyFill="1" applyAlignment="1">
      <alignment vertical="center"/>
    </xf>
    <xf numFmtId="0" fontId="24" fillId="2" borderId="0" xfId="0" applyFont="1" applyFill="1" applyAlignment="1">
      <alignment vertical="center"/>
    </xf>
    <xf numFmtId="49" fontId="22" fillId="2" borderId="1" xfId="0" applyNumberFormat="1" applyFont="1" applyFill="1" applyBorder="1" applyAlignment="1">
      <alignment horizontal="center" vertical="center" wrapText="1"/>
    </xf>
    <xf numFmtId="0" fontId="22" fillId="2" borderId="1" xfId="0" applyFont="1" applyFill="1" applyBorder="1" applyAlignment="1">
      <alignment horizontal="left" vertical="center" wrapText="1"/>
    </xf>
    <xf numFmtId="0" fontId="22" fillId="2" borderId="1" xfId="0" applyFont="1" applyFill="1" applyBorder="1" applyAlignment="1">
      <alignment vertical="center" wrapText="1"/>
    </xf>
    <xf numFmtId="3" fontId="23" fillId="2" borderId="0" xfId="0" applyNumberFormat="1" applyFont="1" applyFill="1"/>
    <xf numFmtId="0" fontId="25" fillId="2" borderId="1" xfId="0" applyFont="1" applyFill="1" applyBorder="1"/>
    <xf numFmtId="164" fontId="25" fillId="2" borderId="0" xfId="2" applyFont="1" applyFill="1"/>
    <xf numFmtId="0" fontId="25" fillId="2" borderId="0" xfId="0" applyFont="1" applyFill="1"/>
    <xf numFmtId="0" fontId="22" fillId="2" borderId="0" xfId="0" applyFont="1" applyFill="1" applyAlignment="1">
      <alignment vertical="center"/>
    </xf>
    <xf numFmtId="1" fontId="22" fillId="2" borderId="1" xfId="0" applyNumberFormat="1" applyFont="1" applyFill="1" applyBorder="1" applyAlignment="1">
      <alignment horizontal="center" wrapText="1"/>
    </xf>
    <xf numFmtId="0" fontId="22" fillId="2" borderId="1" xfId="0" applyFont="1" applyFill="1" applyBorder="1" applyAlignment="1">
      <alignment horizontal="center" wrapText="1"/>
    </xf>
    <xf numFmtId="164" fontId="24" fillId="2" borderId="0" xfId="2" applyFont="1" applyFill="1" applyAlignment="1">
      <alignment vertical="center" wrapText="1"/>
    </xf>
    <xf numFmtId="0" fontId="24" fillId="2" borderId="0" xfId="0" applyFont="1" applyFill="1" applyAlignment="1">
      <alignment vertical="center" wrapText="1"/>
    </xf>
    <xf numFmtId="164" fontId="23" fillId="2" borderId="0" xfId="2" applyFont="1" applyFill="1" applyBorder="1"/>
    <xf numFmtId="164" fontId="22" fillId="2" borderId="0" xfId="2" applyFont="1" applyFill="1" applyBorder="1" applyAlignment="1">
      <alignment horizontal="center" vertical="center" wrapText="1"/>
    </xf>
    <xf numFmtId="0" fontId="26" fillId="2" borderId="0" xfId="0" applyFont="1" applyFill="1"/>
    <xf numFmtId="0" fontId="22" fillId="2" borderId="5" xfId="0" quotePrefix="1" applyFont="1" applyFill="1" applyBorder="1" applyAlignment="1">
      <alignment horizontal="left" vertical="center" wrapText="1"/>
    </xf>
    <xf numFmtId="166" fontId="22" fillId="2" borderId="1" xfId="0" applyNumberFormat="1" applyFont="1" applyFill="1" applyBorder="1" applyAlignment="1">
      <alignment horizontal="center" vertical="center" wrapText="1"/>
    </xf>
    <xf numFmtId="166" fontId="22" fillId="2" borderId="5" xfId="0" applyNumberFormat="1" applyFont="1" applyFill="1" applyBorder="1" applyAlignment="1">
      <alignment horizontal="center" vertical="center" wrapText="1"/>
    </xf>
    <xf numFmtId="166" fontId="24" fillId="2" borderId="1" xfId="0" applyNumberFormat="1" applyFont="1" applyFill="1" applyBorder="1" applyAlignment="1">
      <alignment horizontal="center" vertical="center" wrapText="1"/>
    </xf>
    <xf numFmtId="0" fontId="22" fillId="2" borderId="1" xfId="0" quotePrefix="1" applyFont="1" applyFill="1" applyBorder="1" applyAlignment="1">
      <alignment horizontal="left" vertical="center" wrapText="1"/>
    </xf>
    <xf numFmtId="0" fontId="1" fillId="0" borderId="0" xfId="0" applyFont="1"/>
    <xf numFmtId="0" fontId="28" fillId="2" borderId="0" xfId="0" applyFont="1" applyFill="1"/>
    <xf numFmtId="0" fontId="29" fillId="2" borderId="0" xfId="0" applyFont="1" applyFill="1"/>
    <xf numFmtId="0" fontId="30" fillId="0" borderId="0" xfId="0" applyFont="1"/>
    <xf numFmtId="0" fontId="27" fillId="0" borderId="0" xfId="0" applyFont="1" applyAlignment="1">
      <alignment horizontal="justify" vertical="center"/>
    </xf>
    <xf numFmtId="0" fontId="33" fillId="0" borderId="0" xfId="0" applyFont="1" applyAlignment="1">
      <alignment horizontal="center" vertical="center"/>
    </xf>
    <xf numFmtId="0" fontId="30" fillId="0" borderId="0" xfId="0" applyFont="1" applyAlignment="1">
      <alignment horizontal="right"/>
    </xf>
    <xf numFmtId="0" fontId="34" fillId="0" borderId="1" xfId="0" applyFont="1" applyBorder="1" applyAlignment="1">
      <alignment horizontal="center" vertical="center" wrapText="1"/>
    </xf>
    <xf numFmtId="0" fontId="34" fillId="0" borderId="1" xfId="0" applyFont="1" applyBorder="1" applyAlignment="1">
      <alignment horizontal="justify" vertical="center" wrapText="1"/>
    </xf>
    <xf numFmtId="166" fontId="35" fillId="0" borderId="1" xfId="0" applyNumberFormat="1" applyFont="1" applyBorder="1" applyAlignment="1">
      <alignment horizontal="center" vertical="center" wrapText="1"/>
    </xf>
    <xf numFmtId="0" fontId="36" fillId="0" borderId="0" xfId="0" applyFont="1" applyAlignment="1">
      <alignment vertical="center" wrapText="1"/>
    </xf>
    <xf numFmtId="0" fontId="24" fillId="2" borderId="1" xfId="0" applyFont="1" applyFill="1" applyBorder="1" applyAlignment="1">
      <alignment horizontal="center" vertical="center" wrapText="1"/>
    </xf>
    <xf numFmtId="49" fontId="22" fillId="2" borderId="5" xfId="0" applyNumberFormat="1" applyFont="1" applyFill="1" applyBorder="1" applyAlignment="1">
      <alignment horizontal="center" vertical="center" wrapText="1"/>
    </xf>
    <xf numFmtId="0" fontId="22" fillId="2" borderId="5" xfId="0" applyFont="1" applyFill="1" applyBorder="1" applyAlignment="1">
      <alignment horizontal="left" vertical="center" wrapText="1"/>
    </xf>
    <xf numFmtId="0" fontId="22" fillId="2" borderId="5" xfId="0" applyFont="1" applyFill="1" applyBorder="1" applyAlignment="1">
      <alignment horizontal="center" vertical="center" wrapText="1"/>
    </xf>
    <xf numFmtId="0" fontId="22" fillId="2" borderId="1" xfId="0" applyFont="1" applyFill="1" applyBorder="1" applyAlignment="1">
      <alignment horizontal="center" vertical="center" wrapText="1"/>
    </xf>
    <xf numFmtId="49" fontId="22" fillId="2" borderId="5" xfId="0" applyNumberFormat="1" applyFont="1" applyFill="1" applyBorder="1" applyAlignment="1">
      <alignment horizontal="center" vertical="center" wrapText="1"/>
    </xf>
    <xf numFmtId="0" fontId="22" fillId="2" borderId="5" xfId="0" applyFont="1" applyFill="1" applyBorder="1" applyAlignment="1">
      <alignment horizontal="center" vertical="center" wrapText="1"/>
    </xf>
    <xf numFmtId="49" fontId="22" fillId="2" borderId="5" xfId="0" applyNumberFormat="1" applyFont="1" applyFill="1" applyBorder="1" applyAlignment="1">
      <alignment horizontal="center" vertical="center" wrapText="1"/>
    </xf>
    <xf numFmtId="0" fontId="22" fillId="2" borderId="5" xfId="0" applyFont="1" applyFill="1" applyBorder="1" applyAlignment="1">
      <alignment horizontal="center" vertical="center" wrapText="1"/>
    </xf>
    <xf numFmtId="0" fontId="14" fillId="2" borderId="1" xfId="0" applyFont="1" applyFill="1" applyBorder="1" applyAlignment="1">
      <alignment horizontal="left" vertical="center" wrapText="1"/>
    </xf>
    <xf numFmtId="49" fontId="22" fillId="2" borderId="5" xfId="0" applyNumberFormat="1" applyFont="1" applyFill="1" applyBorder="1" applyAlignment="1">
      <alignment horizontal="center" vertical="center" wrapText="1"/>
    </xf>
    <xf numFmtId="0" fontId="22" fillId="2" borderId="5" xfId="0" applyFont="1" applyFill="1" applyBorder="1" applyAlignment="1">
      <alignment horizontal="center" vertical="center" wrapText="1"/>
    </xf>
    <xf numFmtId="4" fontId="17" fillId="0" borderId="3" xfId="0" applyNumberFormat="1" applyFont="1" applyBorder="1" applyAlignment="1">
      <alignment horizontal="center"/>
    </xf>
    <xf numFmtId="0" fontId="17" fillId="0" borderId="3" xfId="0" applyFont="1" applyBorder="1" applyAlignment="1">
      <alignment horizontal="center"/>
    </xf>
    <xf numFmtId="49" fontId="8" fillId="5" borderId="0" xfId="0" applyNumberFormat="1" applyFont="1" applyFill="1" applyAlignment="1">
      <alignment horizontal="center" vertical="center" wrapText="1"/>
    </xf>
    <xf numFmtId="49" fontId="8" fillId="8" borderId="0" xfId="0" applyNumberFormat="1" applyFont="1" applyFill="1" applyAlignment="1">
      <alignment horizontal="center" vertical="center" wrapText="1"/>
    </xf>
    <xf numFmtId="4" fontId="18" fillId="0" borderId="8" xfId="0" applyNumberFormat="1" applyFont="1" applyBorder="1" applyAlignment="1">
      <alignment horizontal="center"/>
    </xf>
    <xf numFmtId="0" fontId="18" fillId="0" borderId="8" xfId="0" applyFont="1" applyBorder="1" applyAlignment="1">
      <alignment horizontal="center"/>
    </xf>
    <xf numFmtId="0" fontId="8" fillId="5" borderId="1" xfId="0" applyFont="1" applyFill="1" applyBorder="1" applyAlignment="1">
      <alignment horizontal="center"/>
    </xf>
    <xf numFmtId="4" fontId="8" fillId="5" borderId="1" xfId="0" applyNumberFormat="1" applyFont="1" applyFill="1" applyBorder="1" applyAlignment="1">
      <alignment horizontal="center"/>
    </xf>
    <xf numFmtId="0" fontId="8" fillId="0" borderId="3" xfId="0" applyFont="1" applyBorder="1" applyAlignment="1">
      <alignment horizontal="center"/>
    </xf>
    <xf numFmtId="0" fontId="8" fillId="8" borderId="1" xfId="0" applyFont="1" applyFill="1" applyBorder="1" applyAlignment="1">
      <alignment horizontal="center"/>
    </xf>
    <xf numFmtId="165" fontId="8" fillId="8" borderId="1" xfId="0" applyNumberFormat="1" applyFont="1" applyFill="1" applyBorder="1" applyAlignment="1">
      <alignment horizontal="center"/>
    </xf>
    <xf numFmtId="165" fontId="10" fillId="2" borderId="7" xfId="0" applyNumberFormat="1" applyFont="1" applyFill="1" applyBorder="1" applyAlignment="1">
      <alignment horizontal="center" vertical="center" wrapText="1"/>
    </xf>
    <xf numFmtId="0" fontId="0" fillId="0" borderId="9" xfId="0" applyBorder="1"/>
    <xf numFmtId="165" fontId="9" fillId="5" borderId="7" xfId="0" applyNumberFormat="1" applyFont="1" applyFill="1" applyBorder="1" applyAlignment="1">
      <alignment horizontal="center" vertical="center" wrapText="1"/>
    </xf>
    <xf numFmtId="165" fontId="9" fillId="5" borderId="8" xfId="0" applyNumberFormat="1" applyFont="1" applyFill="1" applyBorder="1" applyAlignment="1">
      <alignment horizontal="center" vertical="center" wrapText="1"/>
    </xf>
    <xf numFmtId="165" fontId="9" fillId="5" borderId="9" xfId="0" applyNumberFormat="1" applyFont="1" applyFill="1" applyBorder="1" applyAlignment="1">
      <alignment horizontal="center" vertical="center" wrapText="1"/>
    </xf>
    <xf numFmtId="165" fontId="9" fillId="2" borderId="7" xfId="0" applyNumberFormat="1" applyFont="1" applyFill="1" applyBorder="1" applyAlignment="1">
      <alignment horizontal="center" vertical="center" wrapText="1"/>
    </xf>
    <xf numFmtId="165" fontId="9" fillId="2" borderId="9" xfId="0" applyNumberFormat="1" applyFont="1" applyFill="1" applyBorder="1" applyAlignment="1">
      <alignment horizontal="center" vertical="center" wrapText="1"/>
    </xf>
    <xf numFmtId="165" fontId="9" fillId="2" borderId="8" xfId="0" applyNumberFormat="1" applyFont="1" applyFill="1" applyBorder="1" applyAlignment="1">
      <alignment horizontal="center" vertical="center" wrapText="1"/>
    </xf>
    <xf numFmtId="165" fontId="10" fillId="5" borderId="7" xfId="0" applyNumberFormat="1" applyFont="1" applyFill="1" applyBorder="1" applyAlignment="1">
      <alignment horizontal="center" vertical="center" wrapText="1"/>
    </xf>
    <xf numFmtId="0" fontId="0" fillId="5" borderId="8" xfId="0" applyFill="1" applyBorder="1"/>
    <xf numFmtId="0" fontId="0" fillId="5" borderId="9" xfId="0" applyFill="1" applyBorder="1"/>
    <xf numFmtId="0" fontId="0" fillId="0" borderId="8" xfId="0" applyBorder="1"/>
    <xf numFmtId="4" fontId="9" fillId="2" borderId="1" xfId="0" applyNumberFormat="1" applyFont="1" applyFill="1" applyBorder="1" applyAlignment="1">
      <alignment horizontal="center" vertical="center" wrapText="1"/>
    </xf>
    <xf numFmtId="4" fontId="9" fillId="5" borderId="1" xfId="0" applyNumberFormat="1" applyFont="1" applyFill="1" applyBorder="1" applyAlignment="1">
      <alignment horizontal="center" vertical="center" wrapText="1"/>
    </xf>
    <xf numFmtId="0" fontId="9" fillId="9" borderId="1" xfId="0" applyFont="1" applyFill="1" applyBorder="1" applyAlignment="1">
      <alignment horizontal="center" wrapText="1"/>
    </xf>
    <xf numFmtId="16" fontId="9" fillId="0" borderId="1" xfId="0" applyNumberFormat="1" applyFont="1" applyBorder="1" applyAlignment="1">
      <alignment horizontal="center" vertical="center" wrapText="1"/>
    </xf>
    <xf numFmtId="0" fontId="9" fillId="0" borderId="1" xfId="0" applyFont="1" applyBorder="1" applyAlignment="1">
      <alignment vertical="top" wrapText="1"/>
    </xf>
    <xf numFmtId="0" fontId="16" fillId="10" borderId="1" xfId="0" applyFont="1" applyFill="1" applyBorder="1" applyAlignment="1">
      <alignment horizontal="center" vertical="center" wrapText="1"/>
    </xf>
    <xf numFmtId="0" fontId="16" fillId="10" borderId="7" xfId="0" applyFont="1" applyFill="1" applyBorder="1" applyAlignment="1">
      <alignment horizontal="center" wrapText="1"/>
    </xf>
    <xf numFmtId="0" fontId="16" fillId="10" borderId="2" xfId="0" applyFont="1" applyFill="1" applyBorder="1" applyAlignment="1">
      <alignment horizontal="center" wrapText="1"/>
    </xf>
    <xf numFmtId="0" fontId="16" fillId="10" borderId="3" xfId="0" applyFont="1" applyFill="1" applyBorder="1" applyAlignment="1">
      <alignment horizontal="center" wrapText="1"/>
    </xf>
    <xf numFmtId="0" fontId="16" fillId="10" borderId="4" xfId="0" applyFont="1" applyFill="1" applyBorder="1" applyAlignment="1">
      <alignment horizontal="center" wrapText="1"/>
    </xf>
    <xf numFmtId="0" fontId="16" fillId="10" borderId="11" xfId="0" applyFont="1" applyFill="1" applyBorder="1" applyAlignment="1">
      <alignment horizontal="center" wrapText="1"/>
    </xf>
    <xf numFmtId="0" fontId="16" fillId="10" borderId="10" xfId="0" applyFont="1" applyFill="1" applyBorder="1" applyAlignment="1">
      <alignment horizontal="center" wrapText="1"/>
    </xf>
    <xf numFmtId="0" fontId="16" fillId="10" borderId="12" xfId="0" applyFont="1" applyFill="1" applyBorder="1" applyAlignment="1">
      <alignment horizontal="center" wrapText="1"/>
    </xf>
    <xf numFmtId="0" fontId="16" fillId="10" borderId="8" xfId="0" applyFont="1" applyFill="1" applyBorder="1" applyAlignment="1">
      <alignment horizontal="center" wrapText="1"/>
    </xf>
    <xf numFmtId="0" fontId="16" fillId="10" borderId="9" xfId="0" applyFont="1" applyFill="1" applyBorder="1" applyAlignment="1">
      <alignment horizontal="center" wrapText="1"/>
    </xf>
    <xf numFmtId="0" fontId="16" fillId="7" borderId="7" xfId="0" applyFont="1" applyFill="1" applyBorder="1" applyAlignment="1">
      <alignment horizontal="center" wrapText="1"/>
    </xf>
    <xf numFmtId="0" fontId="16" fillId="7" borderId="8" xfId="0" applyFont="1" applyFill="1" applyBorder="1" applyAlignment="1">
      <alignment horizontal="center" wrapText="1"/>
    </xf>
    <xf numFmtId="0" fontId="16" fillId="7" borderId="9" xfId="0" applyFont="1" applyFill="1" applyBorder="1" applyAlignment="1">
      <alignment horizontal="center" wrapText="1"/>
    </xf>
    <xf numFmtId="165" fontId="9" fillId="0" borderId="2" xfId="0" applyNumberFormat="1" applyFont="1" applyBorder="1" applyAlignment="1">
      <alignment horizontal="center" vertical="center" wrapText="1"/>
    </xf>
    <xf numFmtId="165" fontId="9" fillId="0" borderId="3" xfId="0" applyNumberFormat="1" applyFont="1" applyBorder="1" applyAlignment="1">
      <alignment horizontal="center" vertical="center" wrapText="1"/>
    </xf>
    <xf numFmtId="165" fontId="9" fillId="0" borderId="4" xfId="0" applyNumberFormat="1" applyFont="1" applyBorder="1" applyAlignment="1">
      <alignment horizontal="center" vertical="center" wrapText="1"/>
    </xf>
    <xf numFmtId="165" fontId="9" fillId="0" borderId="11" xfId="0" applyNumberFormat="1" applyFont="1" applyBorder="1" applyAlignment="1">
      <alignment horizontal="center" vertical="center" wrapText="1"/>
    </xf>
    <xf numFmtId="165" fontId="9" fillId="0" borderId="10" xfId="0" applyNumberFormat="1" applyFont="1" applyBorder="1" applyAlignment="1">
      <alignment horizontal="center" vertical="center" wrapText="1"/>
    </xf>
    <xf numFmtId="165" fontId="9" fillId="0" borderId="12" xfId="0" applyNumberFormat="1" applyFont="1" applyBorder="1" applyAlignment="1">
      <alignment horizontal="center" vertical="center" wrapText="1"/>
    </xf>
    <xf numFmtId="165" fontId="9" fillId="5" borderId="2" xfId="0" applyNumberFormat="1" applyFont="1" applyFill="1" applyBorder="1" applyAlignment="1">
      <alignment horizontal="center" vertical="center" wrapText="1"/>
    </xf>
    <xf numFmtId="165" fontId="9" fillId="5" borderId="3" xfId="0" applyNumberFormat="1" applyFont="1" applyFill="1" applyBorder="1" applyAlignment="1">
      <alignment horizontal="center" vertical="center" wrapText="1"/>
    </xf>
    <xf numFmtId="165" fontId="9" fillId="5" borderId="4" xfId="0" applyNumberFormat="1" applyFont="1" applyFill="1" applyBorder="1" applyAlignment="1">
      <alignment horizontal="center" vertical="center" wrapText="1"/>
    </xf>
    <xf numFmtId="165" fontId="9" fillId="5" borderId="11" xfId="0" applyNumberFormat="1" applyFont="1" applyFill="1" applyBorder="1" applyAlignment="1">
      <alignment horizontal="center" vertical="center" wrapText="1"/>
    </xf>
    <xf numFmtId="165" fontId="9" fillId="5" borderId="10" xfId="0" applyNumberFormat="1" applyFont="1" applyFill="1" applyBorder="1" applyAlignment="1">
      <alignment horizontal="center" vertical="center" wrapText="1"/>
    </xf>
    <xf numFmtId="165" fontId="9" fillId="5" borderId="12"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65" fontId="10" fillId="2" borderId="2" xfId="0" applyNumberFormat="1" applyFont="1" applyFill="1" applyBorder="1" applyAlignment="1">
      <alignment horizontal="center" vertical="center" wrapText="1"/>
    </xf>
    <xf numFmtId="165" fontId="10" fillId="2" borderId="4" xfId="0" applyNumberFormat="1" applyFont="1" applyFill="1" applyBorder="1" applyAlignment="1">
      <alignment horizontal="center" vertical="center" wrapText="1"/>
    </xf>
    <xf numFmtId="165" fontId="10" fillId="2" borderId="11" xfId="0" applyNumberFormat="1" applyFont="1" applyFill="1" applyBorder="1" applyAlignment="1">
      <alignment horizontal="center" vertical="center" wrapText="1"/>
    </xf>
    <xf numFmtId="165" fontId="10" fillId="2" borderId="12" xfId="0" applyNumberFormat="1" applyFont="1" applyFill="1" applyBorder="1" applyAlignment="1">
      <alignment horizontal="center" vertical="center" wrapText="1"/>
    </xf>
    <xf numFmtId="4" fontId="10" fillId="0" borderId="5" xfId="0" applyNumberFormat="1" applyFont="1" applyBorder="1" applyAlignment="1">
      <alignment horizontal="center" vertical="center"/>
    </xf>
    <xf numFmtId="4" fontId="10" fillId="0" borderId="6" xfId="0" applyNumberFormat="1" applyFont="1" applyBorder="1" applyAlignment="1">
      <alignment horizontal="center" vertical="center"/>
    </xf>
    <xf numFmtId="165" fontId="9" fillId="0" borderId="7" xfId="0" applyNumberFormat="1" applyFont="1" applyBorder="1" applyAlignment="1">
      <alignment horizontal="center" vertical="center" wrapText="1"/>
    </xf>
    <xf numFmtId="165" fontId="9" fillId="0" borderId="8" xfId="0" applyNumberFormat="1" applyFont="1" applyBorder="1" applyAlignment="1">
      <alignment horizontal="center" vertical="center" wrapText="1"/>
    </xf>
    <xf numFmtId="165" fontId="9" fillId="0" borderId="9" xfId="0" applyNumberFormat="1" applyFont="1" applyBorder="1" applyAlignment="1">
      <alignment horizontal="center" vertical="center" wrapText="1"/>
    </xf>
    <xf numFmtId="165" fontId="10" fillId="0" borderId="7" xfId="0" applyNumberFormat="1" applyFont="1" applyBorder="1" applyAlignment="1">
      <alignment horizontal="center" vertical="center" wrapText="1"/>
    </xf>
    <xf numFmtId="165" fontId="10" fillId="0" borderId="9" xfId="0" applyNumberFormat="1" applyFont="1" applyBorder="1" applyAlignment="1">
      <alignment horizontal="center" vertical="center" wrapText="1"/>
    </xf>
    <xf numFmtId="165" fontId="10" fillId="0" borderId="8" xfId="0" applyNumberFormat="1" applyFont="1" applyBorder="1" applyAlignment="1">
      <alignment horizontal="center" vertical="center" wrapText="1"/>
    </xf>
    <xf numFmtId="0" fontId="9" fillId="9" borderId="1" xfId="0" applyFont="1" applyFill="1" applyBorder="1" applyAlignment="1">
      <alignment horizontal="center" vertical="center" wrapText="1"/>
    </xf>
    <xf numFmtId="0" fontId="9" fillId="2" borderId="1" xfId="0" applyFont="1" applyFill="1" applyBorder="1" applyAlignment="1">
      <alignment vertical="top" wrapText="1"/>
    </xf>
    <xf numFmtId="0" fontId="9" fillId="2" borderId="5"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6" xfId="0" applyFont="1" applyFill="1" applyBorder="1" applyAlignment="1">
      <alignment horizontal="center" vertical="center" wrapText="1"/>
    </xf>
    <xf numFmtId="165" fontId="10" fillId="2" borderId="3" xfId="0" applyNumberFormat="1" applyFont="1" applyFill="1" applyBorder="1" applyAlignment="1">
      <alignment horizontal="center" vertical="center" wrapText="1"/>
    </xf>
    <xf numFmtId="165" fontId="10" fillId="2" borderId="10" xfId="0" applyNumberFormat="1" applyFont="1" applyFill="1" applyBorder="1" applyAlignment="1">
      <alignment horizontal="center" vertical="center" wrapText="1"/>
    </xf>
    <xf numFmtId="165" fontId="10" fillId="5" borderId="2" xfId="0" applyNumberFormat="1" applyFont="1" applyFill="1" applyBorder="1" applyAlignment="1">
      <alignment horizontal="center" vertical="center" wrapText="1"/>
    </xf>
    <xf numFmtId="165" fontId="10" fillId="5" borderId="3" xfId="0" applyNumberFormat="1" applyFont="1" applyFill="1" applyBorder="1" applyAlignment="1">
      <alignment horizontal="center" vertical="center" wrapText="1"/>
    </xf>
    <xf numFmtId="165" fontId="10" fillId="5" borderId="4" xfId="0" applyNumberFormat="1" applyFont="1" applyFill="1" applyBorder="1" applyAlignment="1">
      <alignment horizontal="center" vertical="center" wrapText="1"/>
    </xf>
    <xf numFmtId="165" fontId="10" fillId="5" borderId="11" xfId="0" applyNumberFormat="1" applyFont="1" applyFill="1" applyBorder="1" applyAlignment="1">
      <alignment horizontal="center" vertical="center" wrapText="1"/>
    </xf>
    <xf numFmtId="165" fontId="10" fillId="5" borderId="10" xfId="0" applyNumberFormat="1" applyFont="1" applyFill="1" applyBorder="1" applyAlignment="1">
      <alignment horizontal="center" vertical="center" wrapText="1"/>
    </xf>
    <xf numFmtId="165" fontId="10" fillId="5" borderId="12" xfId="0" applyNumberFormat="1" applyFont="1" applyFill="1" applyBorder="1" applyAlignment="1">
      <alignment horizontal="center" vertical="center" wrapText="1"/>
    </xf>
    <xf numFmtId="165" fontId="9" fillId="2"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65" fontId="10" fillId="0" borderId="1" xfId="0" applyNumberFormat="1" applyFont="1" applyBorder="1" applyAlignment="1">
      <alignment horizontal="center" vertical="center" wrapText="1"/>
    </xf>
    <xf numFmtId="4" fontId="10" fillId="5" borderId="1" xfId="0" applyNumberFormat="1" applyFont="1" applyFill="1" applyBorder="1" applyAlignment="1">
      <alignment horizontal="center" vertical="center" wrapText="1"/>
    </xf>
    <xf numFmtId="4" fontId="10" fillId="0" borderId="1" xfId="0" applyNumberFormat="1" applyFont="1" applyBorder="1" applyAlignment="1">
      <alignment horizontal="center" vertical="center" wrapText="1"/>
    </xf>
    <xf numFmtId="4" fontId="10" fillId="2" borderId="1"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165" fontId="9" fillId="5" borderId="1" xfId="0" applyNumberFormat="1" applyFont="1" applyFill="1" applyBorder="1" applyAlignment="1">
      <alignment horizontal="center" vertical="center" wrapText="1"/>
    </xf>
    <xf numFmtId="165" fontId="10" fillId="2" borderId="1" xfId="0" applyNumberFormat="1" applyFont="1" applyFill="1" applyBorder="1" applyAlignment="1">
      <alignment horizontal="center" vertical="center" wrapText="1"/>
    </xf>
    <xf numFmtId="165" fontId="9" fillId="8" borderId="1" xfId="0" applyNumberFormat="1" applyFont="1" applyFill="1" applyBorder="1" applyAlignment="1">
      <alignment horizontal="center" vertical="center" wrapText="1"/>
    </xf>
    <xf numFmtId="0" fontId="10" fillId="7" borderId="1" xfId="0" applyFont="1" applyFill="1" applyBorder="1" applyAlignment="1">
      <alignment horizontal="center" wrapText="1"/>
    </xf>
    <xf numFmtId="165" fontId="10" fillId="5" borderId="1" xfId="0" applyNumberFormat="1" applyFont="1" applyFill="1" applyBorder="1" applyAlignment="1">
      <alignment horizontal="center" vertical="center" wrapText="1"/>
    </xf>
    <xf numFmtId="165" fontId="10" fillId="8" borderId="1" xfId="0" applyNumberFormat="1" applyFont="1" applyFill="1" applyBorder="1" applyAlignment="1">
      <alignment horizontal="center" vertical="center" wrapText="1"/>
    </xf>
    <xf numFmtId="0" fontId="10" fillId="9" borderId="1" xfId="0" applyFont="1" applyFill="1" applyBorder="1" applyAlignment="1">
      <alignment horizont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165" fontId="12" fillId="2" borderId="1" xfId="0" applyNumberFormat="1" applyFont="1" applyFill="1" applyBorder="1" applyAlignment="1">
      <alignment horizontal="center" vertical="center" wrapText="1"/>
    </xf>
    <xf numFmtId="165" fontId="13" fillId="2" borderId="1" xfId="0"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165" fontId="13" fillId="0" borderId="1"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165" fontId="5" fillId="2" borderId="1" xfId="0" applyNumberFormat="1" applyFont="1" applyFill="1" applyBorder="1" applyAlignment="1">
      <alignment horizontal="center" vertical="center" wrapText="1"/>
    </xf>
    <xf numFmtId="0" fontId="11" fillId="9" borderId="1" xfId="0" applyFont="1" applyFill="1" applyBorder="1" applyAlignment="1">
      <alignment horizontal="center" wrapText="1"/>
    </xf>
    <xf numFmtId="0" fontId="11" fillId="4" borderId="1" xfId="0" applyFont="1" applyFill="1" applyBorder="1" applyAlignment="1">
      <alignment horizontal="center" vertical="center" wrapText="1"/>
    </xf>
    <xf numFmtId="165" fontId="11" fillId="4" borderId="1" xfId="0" applyNumberFormat="1" applyFont="1" applyFill="1" applyBorder="1" applyAlignment="1">
      <alignment horizontal="right" wrapText="1"/>
    </xf>
    <xf numFmtId="0" fontId="11" fillId="2" borderId="1" xfId="0" applyFont="1" applyFill="1" applyBorder="1" applyAlignment="1">
      <alignment horizontal="center" vertical="center" wrapText="1"/>
    </xf>
    <xf numFmtId="165" fontId="11" fillId="2" borderId="1" xfId="0" applyNumberFormat="1" applyFont="1" applyFill="1" applyBorder="1" applyAlignment="1">
      <alignment horizontal="center" wrapText="1"/>
    </xf>
    <xf numFmtId="0" fontId="10" fillId="0" borderId="3" xfId="0" applyFont="1" applyBorder="1" applyAlignment="1">
      <alignment horizontal="center"/>
    </xf>
    <xf numFmtId="0" fontId="34" fillId="0" borderId="1"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6" fillId="0" borderId="0" xfId="0" applyFont="1" applyAlignment="1">
      <alignment horizontal="left" wrapText="1"/>
    </xf>
    <xf numFmtId="0" fontId="30" fillId="0" borderId="0" xfId="0" applyFont="1" applyAlignment="1">
      <alignment horizontal="left"/>
    </xf>
    <xf numFmtId="0" fontId="32" fillId="0" borderId="0" xfId="0" applyFont="1" applyAlignment="1">
      <alignment horizontal="center" vertical="center" wrapText="1"/>
    </xf>
    <xf numFmtId="0" fontId="27" fillId="0" borderId="0" xfId="0" applyFont="1" applyAlignment="1">
      <alignment horizontal="left"/>
    </xf>
    <xf numFmtId="0" fontId="27" fillId="0" borderId="0" xfId="0" applyFont="1" applyAlignment="1">
      <alignment horizontal="left" vertical="center"/>
    </xf>
    <xf numFmtId="0" fontId="31" fillId="0" borderId="0" xfId="0" applyFont="1" applyAlignment="1">
      <alignment horizontal="center"/>
    </xf>
    <xf numFmtId="4" fontId="23" fillId="2" borderId="0" xfId="0" applyNumberFormat="1" applyFont="1" applyFill="1" applyAlignment="1">
      <alignment horizontal="center"/>
    </xf>
    <xf numFmtId="49" fontId="24" fillId="2" borderId="1" xfId="0" applyNumberFormat="1" applyFont="1" applyFill="1" applyBorder="1" applyAlignment="1">
      <alignment horizontal="left" vertical="center" wrapText="1"/>
    </xf>
    <xf numFmtId="49" fontId="24" fillId="2" borderId="1" xfId="0" applyNumberFormat="1"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1" xfId="0" applyFont="1" applyFill="1" applyBorder="1" applyAlignment="1">
      <alignment horizontal="center" vertical="center" wrapText="1"/>
    </xf>
    <xf numFmtId="49" fontId="22" fillId="2" borderId="5" xfId="0" applyNumberFormat="1" applyFont="1" applyFill="1" applyBorder="1" applyAlignment="1">
      <alignment horizontal="center" vertical="center" wrapText="1"/>
    </xf>
    <xf numFmtId="49" fontId="22" fillId="2" borderId="6" xfId="0" applyNumberFormat="1" applyFont="1" applyFill="1" applyBorder="1" applyAlignment="1">
      <alignment horizontal="center" vertical="center" wrapText="1"/>
    </xf>
    <xf numFmtId="0" fontId="22" fillId="2" borderId="5"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6" fillId="2" borderId="0" xfId="0" applyFont="1" applyFill="1" applyAlignment="1">
      <alignment horizontal="left"/>
    </xf>
    <xf numFmtId="0" fontId="24" fillId="2" borderId="0" xfId="0" applyFont="1" applyFill="1" applyAlignment="1">
      <alignment horizontal="center" vertical="center" wrapText="1"/>
    </xf>
    <xf numFmtId="1" fontId="22"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cellXfs>
  <cellStyles count="5">
    <cellStyle name="Звичайний" xfId="0" builtinId="0"/>
    <cellStyle name="Обычный 17" xfId="1"/>
    <cellStyle name="Обычный 9" xfId="3"/>
    <cellStyle name="Обычный_дод 3" xfId="4"/>
    <cellStyle name="Фінансовий"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7"/>
  <sheetViews>
    <sheetView view="pageBreakPreview" topLeftCell="A2" zoomScale="75" zoomScaleNormal="75" zoomScaleSheetLayoutView="75" workbookViewId="0">
      <pane ySplit="3" topLeftCell="A5" activePane="bottomLeft" state="frozen"/>
      <selection activeCell="A2" sqref="A2"/>
      <selection pane="bottomLeft" activeCell="J6" sqref="J6:L6"/>
    </sheetView>
  </sheetViews>
  <sheetFormatPr defaultColWidth="9.109375" defaultRowHeight="17.399999999999999" x14ac:dyDescent="0.35"/>
  <cols>
    <col min="1" max="1" width="9.88671875" style="15" customWidth="1"/>
    <col min="2" max="2" width="48.88671875" style="16" customWidth="1"/>
    <col min="3" max="3" width="20.6640625" style="17" customWidth="1"/>
    <col min="4" max="4" width="14.5546875" style="15" customWidth="1"/>
    <col min="5" max="5" width="7.88671875" style="15" customWidth="1"/>
    <col min="6" max="6" width="7.5546875" style="15" customWidth="1"/>
    <col min="7" max="7" width="5" style="1" customWidth="1"/>
    <col min="8" max="8" width="9.88671875" style="1" customWidth="1"/>
    <col min="9" max="9" width="5.5546875" style="1" hidden="1" customWidth="1"/>
    <col min="10" max="10" width="7.109375" style="1" customWidth="1"/>
    <col min="11" max="11" width="4.88671875" style="1" customWidth="1"/>
    <col min="12" max="12" width="4.6640625" style="1" customWidth="1"/>
    <col min="13" max="13" width="7.33203125" style="1" customWidth="1"/>
    <col min="14" max="14" width="9.6640625" style="1" customWidth="1"/>
    <col min="15" max="15" width="7.33203125" style="1" customWidth="1"/>
    <col min="16" max="16" width="6.33203125" style="1" customWidth="1"/>
    <col min="17" max="17" width="3.109375" style="1" customWidth="1"/>
    <col min="18" max="18" width="9.109375" style="1"/>
    <col min="19" max="19" width="5.109375" style="1" customWidth="1"/>
    <col min="20" max="20" width="15.88671875" style="1" customWidth="1"/>
    <col min="21" max="16384" width="9.109375" style="1"/>
  </cols>
  <sheetData>
    <row r="1" spans="1:20" x14ac:dyDescent="0.35">
      <c r="A1" s="43"/>
      <c r="B1" s="44"/>
      <c r="C1" s="45"/>
      <c r="D1" s="46"/>
      <c r="E1" s="46"/>
      <c r="F1" s="46"/>
      <c r="G1" s="47"/>
      <c r="H1" s="47"/>
      <c r="I1" s="47"/>
      <c r="J1" s="47"/>
      <c r="K1" s="47"/>
      <c r="L1" s="47"/>
      <c r="M1" s="47"/>
      <c r="N1" s="47"/>
      <c r="O1" s="47"/>
      <c r="P1" s="47"/>
      <c r="Q1" s="47"/>
      <c r="R1" s="47"/>
      <c r="S1" s="47"/>
      <c r="T1" s="48"/>
    </row>
    <row r="2" spans="1:20" ht="19.5" customHeight="1" x14ac:dyDescent="0.35">
      <c r="A2" s="165" t="s">
        <v>0</v>
      </c>
      <c r="B2" s="165" t="s">
        <v>1</v>
      </c>
      <c r="C2" s="165" t="s">
        <v>2</v>
      </c>
      <c r="D2" s="165" t="s">
        <v>3</v>
      </c>
      <c r="E2" s="165" t="s">
        <v>4</v>
      </c>
      <c r="F2" s="165"/>
      <c r="G2" s="166" t="s">
        <v>5</v>
      </c>
      <c r="H2" s="159"/>
      <c r="I2" s="159"/>
      <c r="J2" s="159"/>
      <c r="K2" s="159"/>
      <c r="L2" s="159"/>
      <c r="M2" s="159"/>
      <c r="N2" s="159"/>
      <c r="O2" s="159"/>
      <c r="P2" s="159"/>
      <c r="Q2" s="159"/>
      <c r="R2" s="159"/>
      <c r="S2" s="159"/>
      <c r="T2" s="149"/>
    </row>
    <row r="3" spans="1:20" ht="17.25" customHeight="1" x14ac:dyDescent="0.35">
      <c r="A3" s="165"/>
      <c r="B3" s="165"/>
      <c r="C3" s="165"/>
      <c r="D3" s="165"/>
      <c r="E3" s="165"/>
      <c r="F3" s="165"/>
      <c r="G3" s="167" t="s">
        <v>6</v>
      </c>
      <c r="H3" s="168"/>
      <c r="I3" s="169"/>
      <c r="J3" s="166" t="s">
        <v>58</v>
      </c>
      <c r="K3" s="173"/>
      <c r="L3" s="173"/>
      <c r="M3" s="173"/>
      <c r="N3" s="173"/>
      <c r="O3" s="173"/>
      <c r="P3" s="173"/>
      <c r="Q3" s="173"/>
      <c r="R3" s="173"/>
      <c r="S3" s="173"/>
      <c r="T3" s="174"/>
    </row>
    <row r="4" spans="1:20" ht="27" customHeight="1" x14ac:dyDescent="0.35">
      <c r="A4" s="165"/>
      <c r="B4" s="165"/>
      <c r="C4" s="165"/>
      <c r="D4" s="165"/>
      <c r="E4" s="165"/>
      <c r="F4" s="165"/>
      <c r="G4" s="170"/>
      <c r="H4" s="171"/>
      <c r="I4" s="172"/>
      <c r="J4" s="166">
        <v>2016</v>
      </c>
      <c r="K4" s="173"/>
      <c r="L4" s="174"/>
      <c r="M4" s="166">
        <v>2017</v>
      </c>
      <c r="N4" s="174"/>
      <c r="O4" s="175">
        <v>2018</v>
      </c>
      <c r="P4" s="176"/>
      <c r="Q4" s="177"/>
      <c r="R4" s="175">
        <v>2019</v>
      </c>
      <c r="S4" s="177"/>
      <c r="T4" s="61">
        <v>2020</v>
      </c>
    </row>
    <row r="5" spans="1:20" ht="17.25" customHeight="1" x14ac:dyDescent="0.35">
      <c r="A5" s="162" t="s">
        <v>60</v>
      </c>
      <c r="B5" s="162"/>
      <c r="C5" s="162"/>
      <c r="D5" s="162"/>
      <c r="E5" s="162"/>
      <c r="F5" s="162"/>
      <c r="G5" s="162"/>
      <c r="H5" s="162"/>
      <c r="I5" s="162"/>
      <c r="J5" s="162"/>
      <c r="K5" s="162"/>
      <c r="L5" s="162"/>
      <c r="M5" s="162"/>
      <c r="N5" s="162"/>
      <c r="O5" s="162"/>
      <c r="P5" s="162"/>
      <c r="Q5" s="162"/>
      <c r="R5" s="162"/>
      <c r="S5" s="162"/>
      <c r="T5" s="162"/>
    </row>
    <row r="6" spans="1:20" s="7" customFormat="1" ht="78" customHeight="1" x14ac:dyDescent="0.35">
      <c r="A6" s="53" t="s">
        <v>7</v>
      </c>
      <c r="B6" s="30" t="s">
        <v>82</v>
      </c>
      <c r="C6" s="190" t="s">
        <v>52</v>
      </c>
      <c r="D6" s="191" t="s">
        <v>59</v>
      </c>
      <c r="E6" s="191" t="s">
        <v>9</v>
      </c>
      <c r="F6" s="191"/>
      <c r="G6" s="148">
        <f>J6+M6+O6+R6+T6</f>
        <v>250000</v>
      </c>
      <c r="H6" s="149"/>
      <c r="I6" s="66"/>
      <c r="J6" s="156">
        <v>50000</v>
      </c>
      <c r="K6" s="157"/>
      <c r="L6" s="158"/>
      <c r="M6" s="148">
        <v>50000</v>
      </c>
      <c r="N6" s="149"/>
      <c r="O6" s="148">
        <v>50000</v>
      </c>
      <c r="P6" s="159"/>
      <c r="Q6" s="149"/>
      <c r="R6" s="148">
        <v>50000</v>
      </c>
      <c r="S6" s="149"/>
      <c r="T6" s="58">
        <v>50000</v>
      </c>
    </row>
    <row r="7" spans="1:20" ht="88.5" customHeight="1" x14ac:dyDescent="0.35">
      <c r="A7" s="53" t="s">
        <v>8</v>
      </c>
      <c r="B7" s="25" t="s">
        <v>50</v>
      </c>
      <c r="C7" s="190"/>
      <c r="D7" s="191"/>
      <c r="E7" s="191"/>
      <c r="F7" s="191"/>
      <c r="G7" s="148">
        <f>J7+M7+O7+R7+T7</f>
        <v>70000</v>
      </c>
      <c r="H7" s="149"/>
      <c r="I7" s="26"/>
      <c r="J7" s="150">
        <v>35000</v>
      </c>
      <c r="K7" s="151"/>
      <c r="L7" s="152"/>
      <c r="M7" s="153"/>
      <c r="N7" s="154"/>
      <c r="O7" s="153">
        <v>35000</v>
      </c>
      <c r="P7" s="155"/>
      <c r="Q7" s="154"/>
      <c r="R7" s="153"/>
      <c r="S7" s="154"/>
      <c r="T7" s="31"/>
    </row>
    <row r="8" spans="1:20" ht="15.75" customHeight="1" x14ac:dyDescent="0.35">
      <c r="A8" s="204" t="s">
        <v>61</v>
      </c>
      <c r="B8" s="204"/>
      <c r="C8" s="204"/>
      <c r="D8" s="204"/>
      <c r="E8" s="204"/>
      <c r="F8" s="204"/>
      <c r="G8" s="204"/>
      <c r="H8" s="204"/>
      <c r="I8" s="204"/>
      <c r="J8" s="204"/>
      <c r="K8" s="204"/>
      <c r="L8" s="204"/>
      <c r="M8" s="204"/>
      <c r="N8" s="204"/>
      <c r="O8" s="204"/>
      <c r="P8" s="204"/>
      <c r="Q8" s="204"/>
      <c r="R8" s="204"/>
      <c r="S8" s="204"/>
      <c r="T8" s="204"/>
    </row>
    <row r="9" spans="1:20" x14ac:dyDescent="0.35">
      <c r="A9" s="204"/>
      <c r="B9" s="204"/>
      <c r="C9" s="204"/>
      <c r="D9" s="204"/>
      <c r="E9" s="204"/>
      <c r="F9" s="204"/>
      <c r="G9" s="204"/>
      <c r="H9" s="204"/>
      <c r="I9" s="204"/>
      <c r="J9" s="204"/>
      <c r="K9" s="204"/>
      <c r="L9" s="204"/>
      <c r="M9" s="204"/>
      <c r="N9" s="204"/>
      <c r="O9" s="204"/>
      <c r="P9" s="204"/>
      <c r="Q9" s="204"/>
      <c r="R9" s="204"/>
      <c r="S9" s="204"/>
      <c r="T9" s="204"/>
    </row>
    <row r="10" spans="1:20" ht="36.75" customHeight="1" x14ac:dyDescent="0.35">
      <c r="A10" s="190" t="s">
        <v>10</v>
      </c>
      <c r="B10" s="205" t="s">
        <v>55</v>
      </c>
      <c r="C10" s="206" t="s">
        <v>52</v>
      </c>
      <c r="D10" s="191" t="s">
        <v>59</v>
      </c>
      <c r="E10" s="191" t="s">
        <v>9</v>
      </c>
      <c r="F10" s="191"/>
      <c r="G10" s="192">
        <f>J10+M10+O10+R10+T10</f>
        <v>100000</v>
      </c>
      <c r="H10" s="209"/>
      <c r="I10" s="193"/>
      <c r="J10" s="211">
        <v>20000</v>
      </c>
      <c r="K10" s="212"/>
      <c r="L10" s="213"/>
      <c r="M10" s="192">
        <v>20000</v>
      </c>
      <c r="N10" s="193"/>
      <c r="O10" s="192">
        <v>20000</v>
      </c>
      <c r="P10" s="209"/>
      <c r="Q10" s="193"/>
      <c r="R10" s="192">
        <v>20000</v>
      </c>
      <c r="S10" s="193"/>
      <c r="T10" s="196">
        <v>20000</v>
      </c>
    </row>
    <row r="11" spans="1:20" ht="108.75" customHeight="1" x14ac:dyDescent="0.35">
      <c r="A11" s="190"/>
      <c r="B11" s="205"/>
      <c r="C11" s="207"/>
      <c r="D11" s="191"/>
      <c r="E11" s="191"/>
      <c r="F11" s="191"/>
      <c r="G11" s="194"/>
      <c r="H11" s="210"/>
      <c r="I11" s="195"/>
      <c r="J11" s="214"/>
      <c r="K11" s="215"/>
      <c r="L11" s="216"/>
      <c r="M11" s="194"/>
      <c r="N11" s="195"/>
      <c r="O11" s="194"/>
      <c r="P11" s="210"/>
      <c r="Q11" s="195"/>
      <c r="R11" s="194"/>
      <c r="S11" s="195"/>
      <c r="T11" s="197"/>
    </row>
    <row r="12" spans="1:20" ht="55.5" customHeight="1" x14ac:dyDescent="0.35">
      <c r="A12" s="56" t="s">
        <v>11</v>
      </c>
      <c r="B12" s="33" t="s">
        <v>80</v>
      </c>
      <c r="C12" s="207"/>
      <c r="D12" s="191"/>
      <c r="E12" s="191"/>
      <c r="F12" s="191"/>
      <c r="G12" s="198">
        <f>J12+M12+O12+R12+T12</f>
        <v>500000</v>
      </c>
      <c r="H12" s="199"/>
      <c r="I12" s="200"/>
      <c r="J12" s="150">
        <v>100000</v>
      </c>
      <c r="K12" s="151"/>
      <c r="L12" s="152"/>
      <c r="M12" s="201">
        <v>100000</v>
      </c>
      <c r="N12" s="202"/>
      <c r="O12" s="201">
        <v>100000</v>
      </c>
      <c r="P12" s="203"/>
      <c r="Q12" s="202"/>
      <c r="R12" s="201">
        <v>100000</v>
      </c>
      <c r="S12" s="202"/>
      <c r="T12" s="64">
        <v>100000</v>
      </c>
    </row>
    <row r="13" spans="1:20" ht="69" customHeight="1" x14ac:dyDescent="0.35">
      <c r="A13" s="163" t="s">
        <v>12</v>
      </c>
      <c r="B13" s="164" t="s">
        <v>14</v>
      </c>
      <c r="C13" s="208"/>
      <c r="D13" s="191"/>
      <c r="E13" s="191"/>
      <c r="F13" s="191"/>
      <c r="G13" s="178">
        <f>J13+M13+O13+R13+T13</f>
        <v>1500000</v>
      </c>
      <c r="H13" s="179"/>
      <c r="I13" s="180"/>
      <c r="J13" s="184">
        <v>300000</v>
      </c>
      <c r="K13" s="185"/>
      <c r="L13" s="186"/>
      <c r="M13" s="178">
        <v>300000</v>
      </c>
      <c r="N13" s="180"/>
      <c r="O13" s="178">
        <v>300000</v>
      </c>
      <c r="P13" s="179"/>
      <c r="Q13" s="180"/>
      <c r="R13" s="178">
        <v>300000</v>
      </c>
      <c r="S13" s="180"/>
      <c r="T13" s="64">
        <v>300000</v>
      </c>
    </row>
    <row r="14" spans="1:20" ht="17.25" hidden="1" customHeight="1" x14ac:dyDescent="0.35">
      <c r="A14" s="163"/>
      <c r="B14" s="164"/>
      <c r="C14" s="3" t="s">
        <v>15</v>
      </c>
      <c r="D14" s="191"/>
      <c r="E14" s="191"/>
      <c r="F14" s="191"/>
      <c r="G14" s="181"/>
      <c r="H14" s="182"/>
      <c r="I14" s="183"/>
      <c r="J14" s="187"/>
      <c r="K14" s="188"/>
      <c r="L14" s="189"/>
      <c r="M14" s="181"/>
      <c r="N14" s="183"/>
      <c r="O14" s="181"/>
      <c r="P14" s="182"/>
      <c r="Q14" s="183"/>
      <c r="R14" s="181"/>
      <c r="S14" s="183"/>
      <c r="T14" s="34"/>
    </row>
    <row r="15" spans="1:20" ht="15.75" customHeight="1" x14ac:dyDescent="0.35">
      <c r="A15" s="204" t="s">
        <v>62</v>
      </c>
      <c r="B15" s="204"/>
      <c r="C15" s="204"/>
      <c r="D15" s="204"/>
      <c r="E15" s="204"/>
      <c r="F15" s="204"/>
      <c r="G15" s="204"/>
      <c r="H15" s="204"/>
      <c r="I15" s="204"/>
      <c r="J15" s="204"/>
      <c r="K15" s="204"/>
      <c r="L15" s="204"/>
      <c r="M15" s="204"/>
      <c r="N15" s="204"/>
      <c r="O15" s="204"/>
      <c r="P15" s="204"/>
      <c r="Q15" s="204"/>
      <c r="R15" s="204"/>
      <c r="S15" s="204"/>
      <c r="T15" s="204"/>
    </row>
    <row r="16" spans="1:20" x14ac:dyDescent="0.35">
      <c r="A16" s="204"/>
      <c r="B16" s="204"/>
      <c r="C16" s="204"/>
      <c r="D16" s="204"/>
      <c r="E16" s="204"/>
      <c r="F16" s="204"/>
      <c r="G16" s="204"/>
      <c r="H16" s="204"/>
      <c r="I16" s="204"/>
      <c r="J16" s="204"/>
      <c r="K16" s="204"/>
      <c r="L16" s="204"/>
      <c r="M16" s="204"/>
      <c r="N16" s="204"/>
      <c r="O16" s="204"/>
      <c r="P16" s="204"/>
      <c r="Q16" s="204"/>
      <c r="R16" s="204"/>
      <c r="S16" s="204"/>
      <c r="T16" s="204"/>
    </row>
    <row r="17" spans="1:20" ht="36" customHeight="1" x14ac:dyDescent="0.35">
      <c r="A17" s="53" t="s">
        <v>88</v>
      </c>
      <c r="B17" s="8" t="s">
        <v>63</v>
      </c>
      <c r="C17" s="206" t="s">
        <v>45</v>
      </c>
      <c r="D17" s="206" t="s">
        <v>59</v>
      </c>
      <c r="E17" s="223" t="s">
        <v>9</v>
      </c>
      <c r="F17" s="224"/>
      <c r="G17" s="160">
        <f>J17+M17+O17+R17+T17</f>
        <v>500000</v>
      </c>
      <c r="H17" s="160"/>
      <c r="I17" s="21"/>
      <c r="J17" s="161">
        <v>100000</v>
      </c>
      <c r="K17" s="161"/>
      <c r="L17" s="161"/>
      <c r="M17" s="160">
        <v>100000</v>
      </c>
      <c r="N17" s="160"/>
      <c r="O17" s="160">
        <v>100000</v>
      </c>
      <c r="P17" s="160"/>
      <c r="Q17" s="160"/>
      <c r="R17" s="160">
        <v>100000</v>
      </c>
      <c r="S17" s="160"/>
      <c r="T17" s="60">
        <v>100000</v>
      </c>
    </row>
    <row r="18" spans="1:20" ht="106.5" customHeight="1" x14ac:dyDescent="0.35">
      <c r="A18" s="53" t="s">
        <v>13</v>
      </c>
      <c r="B18" s="8" t="s">
        <v>120</v>
      </c>
      <c r="C18" s="208"/>
      <c r="D18" s="208"/>
      <c r="E18" s="225"/>
      <c r="F18" s="226"/>
      <c r="G18" s="160">
        <f>J18+M18+O18+R18+T18</f>
        <v>2200000</v>
      </c>
      <c r="H18" s="160"/>
      <c r="I18" s="21"/>
      <c r="J18" s="161">
        <v>1000000</v>
      </c>
      <c r="K18" s="161"/>
      <c r="L18" s="161"/>
      <c r="M18" s="160">
        <v>300000</v>
      </c>
      <c r="N18" s="160"/>
      <c r="O18" s="160">
        <v>300000</v>
      </c>
      <c r="P18" s="160"/>
      <c r="Q18" s="160"/>
      <c r="R18" s="160">
        <v>300000</v>
      </c>
      <c r="S18" s="160"/>
      <c r="T18" s="60">
        <v>300000</v>
      </c>
    </row>
    <row r="19" spans="1:20" ht="17.25" customHeight="1" x14ac:dyDescent="0.35">
      <c r="A19" s="162" t="s">
        <v>85</v>
      </c>
      <c r="B19" s="162"/>
      <c r="C19" s="162"/>
      <c r="D19" s="162"/>
      <c r="E19" s="162"/>
      <c r="F19" s="162"/>
      <c r="G19" s="162"/>
      <c r="H19" s="162"/>
      <c r="I19" s="162"/>
      <c r="J19" s="162"/>
      <c r="K19" s="162"/>
      <c r="L19" s="162"/>
      <c r="M19" s="162"/>
      <c r="N19" s="162"/>
      <c r="O19" s="162"/>
      <c r="P19" s="162"/>
      <c r="Q19" s="162"/>
      <c r="R19" s="162"/>
      <c r="S19" s="162"/>
      <c r="T19" s="162"/>
    </row>
    <row r="20" spans="1:20" ht="88.5" customHeight="1" x14ac:dyDescent="0.35">
      <c r="A20" s="55" t="s">
        <v>16</v>
      </c>
      <c r="B20" s="50" t="s">
        <v>49</v>
      </c>
      <c r="C20" s="18" t="s">
        <v>44</v>
      </c>
      <c r="D20" s="55" t="s">
        <v>59</v>
      </c>
      <c r="E20" s="218" t="s">
        <v>9</v>
      </c>
      <c r="F20" s="218"/>
      <c r="G20" s="219">
        <v>100000</v>
      </c>
      <c r="H20" s="219"/>
      <c r="I20" s="19"/>
      <c r="J20" s="220">
        <v>20000</v>
      </c>
      <c r="K20" s="220"/>
      <c r="L20" s="220"/>
      <c r="M20" s="221">
        <v>20000</v>
      </c>
      <c r="N20" s="221"/>
      <c r="O20" s="222">
        <v>20000</v>
      </c>
      <c r="P20" s="222"/>
      <c r="Q20" s="222"/>
      <c r="R20" s="221">
        <v>20000</v>
      </c>
      <c r="S20" s="221"/>
      <c r="T20" s="65">
        <v>20000</v>
      </c>
    </row>
    <row r="21" spans="1:20" ht="17.25" customHeight="1" x14ac:dyDescent="0.35">
      <c r="A21" s="162" t="s">
        <v>84</v>
      </c>
      <c r="B21" s="162"/>
      <c r="C21" s="162"/>
      <c r="D21" s="162"/>
      <c r="E21" s="162"/>
      <c r="F21" s="162"/>
      <c r="G21" s="162"/>
      <c r="H21" s="162"/>
      <c r="I21" s="162"/>
      <c r="J21" s="162"/>
      <c r="K21" s="162"/>
      <c r="L21" s="162"/>
      <c r="M21" s="162"/>
      <c r="N21" s="162"/>
      <c r="O21" s="162"/>
      <c r="P21" s="162"/>
      <c r="Q21" s="162"/>
      <c r="R21" s="162"/>
      <c r="S21" s="162"/>
      <c r="T21" s="162"/>
    </row>
    <row r="22" spans="1:20" ht="124.5" customHeight="1" x14ac:dyDescent="0.35">
      <c r="A22" s="56" t="s">
        <v>17</v>
      </c>
      <c r="B22" s="63" t="s">
        <v>83</v>
      </c>
      <c r="C22" s="53" t="s">
        <v>41</v>
      </c>
      <c r="D22" s="53" t="s">
        <v>59</v>
      </c>
      <c r="E22" s="190" t="s">
        <v>9</v>
      </c>
      <c r="F22" s="190"/>
      <c r="G22" s="217">
        <f>J22+M22+O22+R22+T22</f>
        <v>50000</v>
      </c>
      <c r="H22" s="217"/>
      <c r="I22" s="217"/>
      <c r="J22" s="229">
        <v>10000</v>
      </c>
      <c r="K22" s="229"/>
      <c r="L22" s="229"/>
      <c r="M22" s="217">
        <v>10000</v>
      </c>
      <c r="N22" s="217"/>
      <c r="O22" s="217">
        <v>10000</v>
      </c>
      <c r="P22" s="217"/>
      <c r="Q22" s="217"/>
      <c r="R22" s="217">
        <v>10000</v>
      </c>
      <c r="S22" s="217"/>
      <c r="T22" s="57">
        <v>10000</v>
      </c>
    </row>
    <row r="23" spans="1:20" ht="52.5" customHeight="1" x14ac:dyDescent="0.35">
      <c r="A23" s="53" t="s">
        <v>18</v>
      </c>
      <c r="B23" s="32" t="s">
        <v>53</v>
      </c>
      <c r="C23" s="53" t="s">
        <v>40</v>
      </c>
      <c r="D23" s="53">
        <v>2017</v>
      </c>
      <c r="E23" s="190" t="s">
        <v>122</v>
      </c>
      <c r="F23" s="190"/>
      <c r="G23" s="230">
        <f>M23</f>
        <v>3000000</v>
      </c>
      <c r="H23" s="230"/>
      <c r="I23" s="230"/>
      <c r="J23" s="217"/>
      <c r="K23" s="217"/>
      <c r="L23" s="217"/>
      <c r="M23" s="217">
        <v>3000000</v>
      </c>
      <c r="N23" s="217"/>
      <c r="O23" s="217"/>
      <c r="P23" s="217"/>
      <c r="Q23" s="217"/>
      <c r="R23" s="217"/>
      <c r="S23" s="217"/>
      <c r="T23" s="34"/>
    </row>
    <row r="24" spans="1:20" ht="20.25" customHeight="1" x14ac:dyDescent="0.35">
      <c r="A24" s="162" t="s">
        <v>89</v>
      </c>
      <c r="B24" s="162"/>
      <c r="C24" s="162"/>
      <c r="D24" s="162"/>
      <c r="E24" s="162"/>
      <c r="F24" s="162"/>
      <c r="G24" s="162"/>
      <c r="H24" s="162"/>
      <c r="I24" s="162"/>
      <c r="J24" s="162"/>
      <c r="K24" s="162"/>
      <c r="L24" s="162"/>
      <c r="M24" s="162"/>
      <c r="N24" s="162"/>
      <c r="O24" s="162"/>
      <c r="P24" s="162"/>
      <c r="Q24" s="162"/>
      <c r="R24" s="162"/>
      <c r="S24" s="162"/>
      <c r="T24" s="162"/>
    </row>
    <row r="25" spans="1:20" ht="86.25" customHeight="1" x14ac:dyDescent="0.35">
      <c r="A25" s="56" t="s">
        <v>90</v>
      </c>
      <c r="B25" s="40" t="s">
        <v>123</v>
      </c>
      <c r="C25" s="56" t="s">
        <v>47</v>
      </c>
      <c r="D25" s="56" t="s">
        <v>59</v>
      </c>
      <c r="E25" s="227" t="s">
        <v>9</v>
      </c>
      <c r="F25" s="227"/>
      <c r="G25" s="228">
        <f>J25+M25+O25+R25+T25</f>
        <v>300000</v>
      </c>
      <c r="H25" s="228"/>
      <c r="I25" s="2"/>
      <c r="J25" s="229">
        <v>60000</v>
      </c>
      <c r="K25" s="229"/>
      <c r="L25" s="229"/>
      <c r="M25" s="228">
        <v>60000</v>
      </c>
      <c r="N25" s="228"/>
      <c r="O25" s="228">
        <v>60000</v>
      </c>
      <c r="P25" s="228"/>
      <c r="Q25" s="228"/>
      <c r="R25" s="228">
        <v>60000</v>
      </c>
      <c r="S25" s="228"/>
      <c r="T25" s="52">
        <v>60000</v>
      </c>
    </row>
    <row r="26" spans="1:20" ht="86.25" customHeight="1" x14ac:dyDescent="0.35">
      <c r="A26" s="41" t="s">
        <v>128</v>
      </c>
      <c r="B26" s="40" t="s">
        <v>125</v>
      </c>
      <c r="C26" s="56" t="s">
        <v>47</v>
      </c>
      <c r="D26" s="56" t="s">
        <v>59</v>
      </c>
      <c r="E26" s="227" t="s">
        <v>9</v>
      </c>
      <c r="F26" s="227"/>
      <c r="G26" s="228">
        <f>M26+O26+R26+T26</f>
        <v>40000</v>
      </c>
      <c r="H26" s="228"/>
      <c r="I26" s="2"/>
      <c r="J26" s="228"/>
      <c r="K26" s="228"/>
      <c r="L26" s="228"/>
      <c r="M26" s="228">
        <v>10000</v>
      </c>
      <c r="N26" s="228"/>
      <c r="O26" s="228">
        <v>10000</v>
      </c>
      <c r="P26" s="228"/>
      <c r="Q26" s="228"/>
      <c r="R26" s="228">
        <v>10000</v>
      </c>
      <c r="S26" s="228"/>
      <c r="T26" s="52">
        <v>10000</v>
      </c>
    </row>
    <row r="27" spans="1:20" ht="68.25" customHeight="1" x14ac:dyDescent="0.35">
      <c r="A27" s="56" t="s">
        <v>91</v>
      </c>
      <c r="B27" s="29" t="s">
        <v>64</v>
      </c>
      <c r="C27" s="56" t="s">
        <v>47</v>
      </c>
      <c r="D27" s="56" t="s">
        <v>59</v>
      </c>
      <c r="E27" s="227" t="s">
        <v>9</v>
      </c>
      <c r="F27" s="227"/>
      <c r="G27" s="228">
        <f>J27+M27+O27+R27+T27</f>
        <v>25000</v>
      </c>
      <c r="H27" s="228"/>
      <c r="I27" s="228"/>
      <c r="J27" s="228"/>
      <c r="K27" s="228"/>
      <c r="L27" s="228"/>
      <c r="M27" s="228">
        <v>25000</v>
      </c>
      <c r="N27" s="228"/>
      <c r="O27" s="228"/>
      <c r="P27" s="228"/>
      <c r="Q27" s="228"/>
      <c r="R27" s="228"/>
      <c r="S27" s="228"/>
      <c r="T27" s="2"/>
    </row>
    <row r="28" spans="1:20" ht="68.25" customHeight="1" x14ac:dyDescent="0.35">
      <c r="A28" s="41" t="s">
        <v>126</v>
      </c>
      <c r="B28" s="29" t="s">
        <v>127</v>
      </c>
      <c r="C28" s="56" t="s">
        <v>47</v>
      </c>
      <c r="D28" s="56" t="s">
        <v>59</v>
      </c>
      <c r="E28" s="227" t="s">
        <v>9</v>
      </c>
      <c r="F28" s="227"/>
      <c r="G28" s="228">
        <f>M28+O28</f>
        <v>30000</v>
      </c>
      <c r="H28" s="228"/>
      <c r="I28" s="52"/>
      <c r="J28" s="228"/>
      <c r="K28" s="228"/>
      <c r="L28" s="228"/>
      <c r="M28" s="228">
        <v>15000</v>
      </c>
      <c r="N28" s="228"/>
      <c r="O28" s="228">
        <v>15000</v>
      </c>
      <c r="P28" s="228"/>
      <c r="Q28" s="228"/>
      <c r="R28" s="228"/>
      <c r="S28" s="228"/>
      <c r="T28" s="2"/>
    </row>
    <row r="29" spans="1:20" s="24" customFormat="1" ht="81" customHeight="1" x14ac:dyDescent="0.35">
      <c r="A29" s="53" t="s">
        <v>92</v>
      </c>
      <c r="B29" s="8" t="s">
        <v>65</v>
      </c>
      <c r="C29" s="56" t="s">
        <v>47</v>
      </c>
      <c r="D29" s="56" t="s">
        <v>59</v>
      </c>
      <c r="E29" s="227" t="s">
        <v>9</v>
      </c>
      <c r="F29" s="227"/>
      <c r="G29" s="217">
        <f>J29+M29+O29+R29+T29</f>
        <v>80000</v>
      </c>
      <c r="H29" s="217"/>
      <c r="I29" s="217"/>
      <c r="J29" s="229">
        <v>16000</v>
      </c>
      <c r="K29" s="229"/>
      <c r="L29" s="229"/>
      <c r="M29" s="217">
        <v>16000</v>
      </c>
      <c r="N29" s="217"/>
      <c r="O29" s="217">
        <v>16000</v>
      </c>
      <c r="P29" s="217"/>
      <c r="Q29" s="217"/>
      <c r="R29" s="217">
        <v>16000</v>
      </c>
      <c r="S29" s="217"/>
      <c r="T29" s="57">
        <v>16000</v>
      </c>
    </row>
    <row r="30" spans="1:20" ht="87" customHeight="1" x14ac:dyDescent="0.35">
      <c r="A30" s="53" t="s">
        <v>93</v>
      </c>
      <c r="B30" s="4" t="s">
        <v>124</v>
      </c>
      <c r="C30" s="56" t="s">
        <v>47</v>
      </c>
      <c r="D30" s="4" t="s">
        <v>59</v>
      </c>
      <c r="E30" s="227" t="s">
        <v>9</v>
      </c>
      <c r="F30" s="227"/>
      <c r="G30" s="217">
        <f>J30+M30+O30+R30+T30</f>
        <v>125000</v>
      </c>
      <c r="H30" s="217"/>
      <c r="I30" s="217"/>
      <c r="J30" s="229">
        <v>25000</v>
      </c>
      <c r="K30" s="229"/>
      <c r="L30" s="229"/>
      <c r="M30" s="228">
        <v>25000</v>
      </c>
      <c r="N30" s="228"/>
      <c r="O30" s="228">
        <v>25000</v>
      </c>
      <c r="P30" s="228"/>
      <c r="Q30" s="228"/>
      <c r="R30" s="228">
        <v>25000</v>
      </c>
      <c r="S30" s="228"/>
      <c r="T30" s="52">
        <v>25000</v>
      </c>
    </row>
    <row r="31" spans="1:20" ht="117" customHeight="1" x14ac:dyDescent="0.35">
      <c r="A31" s="53" t="s">
        <v>94</v>
      </c>
      <c r="B31" s="32" t="s">
        <v>129</v>
      </c>
      <c r="C31" s="56" t="s">
        <v>47</v>
      </c>
      <c r="D31" s="4" t="s">
        <v>59</v>
      </c>
      <c r="E31" s="227" t="s">
        <v>9</v>
      </c>
      <c r="F31" s="227"/>
      <c r="G31" s="217">
        <f>J31+M31+O31+R31+T31</f>
        <v>1008000</v>
      </c>
      <c r="H31" s="217"/>
      <c r="I31" s="217"/>
      <c r="J31" s="231">
        <v>180000</v>
      </c>
      <c r="K31" s="231"/>
      <c r="L31" s="231"/>
      <c r="M31" s="217">
        <v>168000</v>
      </c>
      <c r="N31" s="217"/>
      <c r="O31" s="217">
        <v>220000</v>
      </c>
      <c r="P31" s="217"/>
      <c r="Q31" s="217"/>
      <c r="R31" s="217">
        <v>220000</v>
      </c>
      <c r="S31" s="217"/>
      <c r="T31" s="57">
        <v>220000</v>
      </c>
    </row>
    <row r="32" spans="1:20" ht="27.75" customHeight="1" x14ac:dyDescent="0.35">
      <c r="A32" s="232" t="s">
        <v>95</v>
      </c>
      <c r="B32" s="232"/>
      <c r="C32" s="232"/>
      <c r="D32" s="232"/>
      <c r="E32" s="232"/>
      <c r="F32" s="232"/>
      <c r="G32" s="232"/>
      <c r="H32" s="232"/>
      <c r="I32" s="232"/>
      <c r="J32" s="232"/>
      <c r="K32" s="232"/>
      <c r="L32" s="232"/>
      <c r="M32" s="232"/>
      <c r="N32" s="232"/>
      <c r="O32" s="232"/>
      <c r="P32" s="232"/>
      <c r="Q32" s="232"/>
      <c r="R32" s="232"/>
      <c r="S32" s="232"/>
      <c r="T32" s="232"/>
    </row>
    <row r="33" spans="1:20" ht="93.75" customHeight="1" x14ac:dyDescent="0.35">
      <c r="A33" s="53" t="s">
        <v>19</v>
      </c>
      <c r="B33" s="8" t="s">
        <v>66</v>
      </c>
      <c r="C33" s="190" t="s">
        <v>48</v>
      </c>
      <c r="D33" s="190" t="s">
        <v>59</v>
      </c>
      <c r="E33" s="190" t="s">
        <v>9</v>
      </c>
      <c r="F33" s="190"/>
      <c r="G33" s="230">
        <f>J33+M33+O33+R33+T33</f>
        <v>1000000</v>
      </c>
      <c r="H33" s="230"/>
      <c r="I33" s="230"/>
      <c r="J33" s="233">
        <v>200000</v>
      </c>
      <c r="K33" s="233"/>
      <c r="L33" s="233"/>
      <c r="M33" s="230">
        <v>200000</v>
      </c>
      <c r="N33" s="230"/>
      <c r="O33" s="230">
        <v>200000</v>
      </c>
      <c r="P33" s="230"/>
      <c r="Q33" s="230"/>
      <c r="R33" s="230">
        <v>200000</v>
      </c>
      <c r="S33" s="230"/>
      <c r="T33" s="58">
        <v>200000</v>
      </c>
    </row>
    <row r="34" spans="1:20" ht="87" customHeight="1" x14ac:dyDescent="0.35">
      <c r="A34" s="53" t="s">
        <v>20</v>
      </c>
      <c r="B34" s="8" t="s">
        <v>86</v>
      </c>
      <c r="C34" s="190"/>
      <c r="D34" s="190"/>
      <c r="E34" s="190"/>
      <c r="F34" s="190"/>
      <c r="G34" s="230">
        <f>J34+M34+O34+R34+T34</f>
        <v>1000000</v>
      </c>
      <c r="H34" s="230"/>
      <c r="I34" s="230"/>
      <c r="J34" s="233">
        <v>200000</v>
      </c>
      <c r="K34" s="233"/>
      <c r="L34" s="233"/>
      <c r="M34" s="230">
        <v>200000</v>
      </c>
      <c r="N34" s="230"/>
      <c r="O34" s="230">
        <v>200000</v>
      </c>
      <c r="P34" s="230"/>
      <c r="Q34" s="230"/>
      <c r="R34" s="230">
        <v>200000</v>
      </c>
      <c r="S34" s="230"/>
      <c r="T34" s="58">
        <v>200000</v>
      </c>
    </row>
    <row r="35" spans="1:20" ht="120" customHeight="1" x14ac:dyDescent="0.35">
      <c r="A35" s="53" t="s">
        <v>21</v>
      </c>
      <c r="B35" s="4" t="s">
        <v>87</v>
      </c>
      <c r="C35" s="55" t="s">
        <v>45</v>
      </c>
      <c r="D35" s="190"/>
      <c r="E35" s="190"/>
      <c r="F35" s="190"/>
      <c r="G35" s="228">
        <f>J35+M35+O35+R35+T35</f>
        <v>100000</v>
      </c>
      <c r="H35" s="228"/>
      <c r="I35" s="10"/>
      <c r="J35" s="229">
        <v>20000</v>
      </c>
      <c r="K35" s="229"/>
      <c r="L35" s="229"/>
      <c r="M35" s="217">
        <v>20000</v>
      </c>
      <c r="N35" s="217"/>
      <c r="O35" s="217">
        <v>20000</v>
      </c>
      <c r="P35" s="217"/>
      <c r="Q35" s="217"/>
      <c r="R35" s="228">
        <v>20000</v>
      </c>
      <c r="S35" s="228"/>
      <c r="T35" s="52">
        <v>20000</v>
      </c>
    </row>
    <row r="36" spans="1:20" ht="27.75" customHeight="1" x14ac:dyDescent="0.35">
      <c r="A36" s="204" t="s">
        <v>96</v>
      </c>
      <c r="B36" s="204"/>
      <c r="C36" s="204"/>
      <c r="D36" s="204"/>
      <c r="E36" s="204"/>
      <c r="F36" s="204"/>
      <c r="G36" s="204"/>
      <c r="H36" s="204"/>
      <c r="I36" s="204"/>
      <c r="J36" s="204"/>
      <c r="K36" s="204"/>
      <c r="L36" s="204"/>
      <c r="M36" s="204"/>
      <c r="N36" s="204"/>
      <c r="O36" s="204"/>
      <c r="P36" s="204"/>
      <c r="Q36" s="204"/>
      <c r="R36" s="204"/>
      <c r="S36" s="204"/>
      <c r="T36" s="204"/>
    </row>
    <row r="37" spans="1:20" ht="141" customHeight="1" x14ac:dyDescent="0.35">
      <c r="A37" s="53" t="s">
        <v>22</v>
      </c>
      <c r="B37" s="62" t="s">
        <v>25</v>
      </c>
      <c r="C37" s="22" t="s">
        <v>42</v>
      </c>
      <c r="D37" s="51" t="s">
        <v>59</v>
      </c>
      <c r="E37" s="191" t="s">
        <v>9</v>
      </c>
      <c r="F37" s="191"/>
      <c r="G37" s="230">
        <f>J37+M37+O37+R37+T37</f>
        <v>100000</v>
      </c>
      <c r="H37" s="230"/>
      <c r="I37" s="9"/>
      <c r="J37" s="233">
        <v>20000</v>
      </c>
      <c r="K37" s="233"/>
      <c r="L37" s="233"/>
      <c r="M37" s="230">
        <v>20000</v>
      </c>
      <c r="N37" s="230"/>
      <c r="O37" s="230">
        <v>20000</v>
      </c>
      <c r="P37" s="230"/>
      <c r="Q37" s="230"/>
      <c r="R37" s="230">
        <v>20000</v>
      </c>
      <c r="S37" s="230"/>
      <c r="T37" s="58">
        <v>20000</v>
      </c>
    </row>
    <row r="38" spans="1:20" ht="17.25" customHeight="1" x14ac:dyDescent="0.35">
      <c r="A38" s="162" t="s">
        <v>97</v>
      </c>
      <c r="B38" s="162"/>
      <c r="C38" s="162"/>
      <c r="D38" s="162"/>
      <c r="E38" s="162"/>
      <c r="F38" s="162"/>
      <c r="G38" s="162"/>
      <c r="H38" s="162"/>
      <c r="I38" s="162"/>
      <c r="J38" s="162"/>
      <c r="K38" s="162"/>
      <c r="L38" s="162"/>
      <c r="M38" s="162"/>
      <c r="N38" s="162"/>
      <c r="O38" s="162"/>
      <c r="P38" s="162"/>
      <c r="Q38" s="162"/>
      <c r="R38" s="162"/>
      <c r="S38" s="162"/>
      <c r="T38" s="162"/>
    </row>
    <row r="39" spans="1:20" ht="129.75" customHeight="1" x14ac:dyDescent="0.35">
      <c r="A39" s="55" t="s">
        <v>23</v>
      </c>
      <c r="B39" s="6" t="s">
        <v>67</v>
      </c>
      <c r="C39" s="53" t="s">
        <v>68</v>
      </c>
      <c r="D39" s="218" t="s">
        <v>59</v>
      </c>
      <c r="E39" s="218" t="s">
        <v>9</v>
      </c>
      <c r="F39" s="218"/>
      <c r="G39" s="219">
        <f>J39+M39+O39+R39+T39</f>
        <v>400000</v>
      </c>
      <c r="H39" s="219"/>
      <c r="I39" s="219"/>
      <c r="J39" s="219"/>
      <c r="K39" s="219"/>
      <c r="L39" s="219"/>
      <c r="M39" s="219">
        <v>100000</v>
      </c>
      <c r="N39" s="219"/>
      <c r="O39" s="219">
        <v>100000</v>
      </c>
      <c r="P39" s="219"/>
      <c r="Q39" s="219"/>
      <c r="R39" s="219">
        <v>100000</v>
      </c>
      <c r="S39" s="219"/>
      <c r="T39" s="64">
        <v>100000</v>
      </c>
    </row>
    <row r="40" spans="1:20" ht="111" customHeight="1" x14ac:dyDescent="0.35">
      <c r="A40" s="55" t="s">
        <v>98</v>
      </c>
      <c r="B40" s="6" t="s">
        <v>27</v>
      </c>
      <c r="C40" s="53" t="s">
        <v>69</v>
      </c>
      <c r="D40" s="218"/>
      <c r="E40" s="218"/>
      <c r="F40" s="218"/>
      <c r="G40" s="219">
        <f>J40+M40+O40+R40+T40</f>
        <v>500000</v>
      </c>
      <c r="H40" s="219"/>
      <c r="I40" s="219"/>
      <c r="J40" s="234">
        <v>100000</v>
      </c>
      <c r="K40" s="234"/>
      <c r="L40" s="234"/>
      <c r="M40" s="219">
        <v>100000</v>
      </c>
      <c r="N40" s="219"/>
      <c r="O40" s="219">
        <v>100000</v>
      </c>
      <c r="P40" s="219"/>
      <c r="Q40" s="219"/>
      <c r="R40" s="201">
        <v>100000</v>
      </c>
      <c r="S40" s="202"/>
      <c r="T40" s="64">
        <v>100000</v>
      </c>
    </row>
    <row r="41" spans="1:20" ht="26.25" customHeight="1" x14ac:dyDescent="0.35">
      <c r="A41" s="235" t="s">
        <v>99</v>
      </c>
      <c r="B41" s="235"/>
      <c r="C41" s="235"/>
      <c r="D41" s="235"/>
      <c r="E41" s="235"/>
      <c r="F41" s="235"/>
      <c r="G41" s="235"/>
      <c r="H41" s="235"/>
      <c r="I41" s="235"/>
      <c r="J41" s="235"/>
      <c r="K41" s="235"/>
      <c r="L41" s="235"/>
      <c r="M41" s="235"/>
      <c r="N41" s="235"/>
      <c r="O41" s="235"/>
      <c r="P41" s="235"/>
      <c r="Q41" s="235"/>
      <c r="R41" s="235"/>
      <c r="S41" s="235"/>
      <c r="T41" s="235"/>
    </row>
    <row r="42" spans="1:20" ht="103.65" customHeight="1" x14ac:dyDescent="0.35">
      <c r="A42" s="53" t="s">
        <v>24</v>
      </c>
      <c r="B42" s="62" t="s">
        <v>56</v>
      </c>
      <c r="C42" s="22" t="s">
        <v>43</v>
      </c>
      <c r="D42" s="55" t="s">
        <v>59</v>
      </c>
      <c r="E42" s="190" t="s">
        <v>9</v>
      </c>
      <c r="F42" s="190"/>
      <c r="G42" s="230">
        <f>J42+M42+O42+R42+T42</f>
        <v>100000</v>
      </c>
      <c r="H42" s="230"/>
      <c r="I42" s="230"/>
      <c r="J42" s="233">
        <v>20000</v>
      </c>
      <c r="K42" s="233"/>
      <c r="L42" s="233"/>
      <c r="M42" s="230">
        <v>20000</v>
      </c>
      <c r="N42" s="230"/>
      <c r="O42" s="230">
        <v>20000</v>
      </c>
      <c r="P42" s="230"/>
      <c r="Q42" s="230"/>
      <c r="R42" s="230">
        <v>20000</v>
      </c>
      <c r="S42" s="230"/>
      <c r="T42" s="58">
        <v>20000</v>
      </c>
    </row>
    <row r="43" spans="1:20" ht="17.25" customHeight="1" x14ac:dyDescent="0.35">
      <c r="A43" s="235" t="s">
        <v>121</v>
      </c>
      <c r="B43" s="235"/>
      <c r="C43" s="235"/>
      <c r="D43" s="235"/>
      <c r="E43" s="235"/>
      <c r="F43" s="235"/>
      <c r="G43" s="235"/>
      <c r="H43" s="235"/>
      <c r="I43" s="235"/>
      <c r="J43" s="235"/>
      <c r="K43" s="235"/>
      <c r="L43" s="235"/>
      <c r="M43" s="235"/>
      <c r="N43" s="235"/>
      <c r="O43" s="235"/>
      <c r="P43" s="235"/>
      <c r="Q43" s="235"/>
      <c r="R43" s="235"/>
      <c r="S43" s="235"/>
      <c r="T43" s="235"/>
    </row>
    <row r="44" spans="1:20" ht="94.65" customHeight="1" x14ac:dyDescent="0.35">
      <c r="A44" s="56" t="s">
        <v>26</v>
      </c>
      <c r="B44" s="4" t="s">
        <v>30</v>
      </c>
      <c r="C44" s="190" t="s">
        <v>43</v>
      </c>
      <c r="D44" s="218" t="s">
        <v>59</v>
      </c>
      <c r="E44" s="190" t="s">
        <v>9</v>
      </c>
      <c r="F44" s="190"/>
      <c r="G44" s="228">
        <f>J44+M44+O44+R44+T44</f>
        <v>1550000</v>
      </c>
      <c r="H44" s="228"/>
      <c r="I44" s="228"/>
      <c r="J44" s="231">
        <v>350000</v>
      </c>
      <c r="K44" s="231"/>
      <c r="L44" s="231"/>
      <c r="M44" s="228">
        <v>300000</v>
      </c>
      <c r="N44" s="228"/>
      <c r="O44" s="228">
        <v>300000</v>
      </c>
      <c r="P44" s="228"/>
      <c r="Q44" s="228"/>
      <c r="R44" s="228">
        <v>300000</v>
      </c>
      <c r="S44" s="228"/>
      <c r="T44" s="52">
        <v>300000</v>
      </c>
    </row>
    <row r="45" spans="1:20" ht="59.25" customHeight="1" x14ac:dyDescent="0.35">
      <c r="A45" s="53" t="s">
        <v>100</v>
      </c>
      <c r="B45" s="8" t="s">
        <v>70</v>
      </c>
      <c r="C45" s="190"/>
      <c r="D45" s="218"/>
      <c r="E45" s="190"/>
      <c r="F45" s="190"/>
      <c r="G45" s="217">
        <f>J45+M45+O45+R45+T45</f>
        <v>1300000</v>
      </c>
      <c r="H45" s="217"/>
      <c r="I45" s="5"/>
      <c r="J45" s="231">
        <v>100000</v>
      </c>
      <c r="K45" s="231"/>
      <c r="L45" s="231"/>
      <c r="M45" s="217">
        <v>300000</v>
      </c>
      <c r="N45" s="217"/>
      <c r="O45" s="217">
        <v>300000</v>
      </c>
      <c r="P45" s="217"/>
      <c r="Q45" s="217"/>
      <c r="R45" s="217">
        <v>300000</v>
      </c>
      <c r="S45" s="217"/>
      <c r="T45" s="57">
        <v>300000</v>
      </c>
    </row>
    <row r="46" spans="1:20" ht="48" customHeight="1" x14ac:dyDescent="0.35">
      <c r="A46" s="53" t="s">
        <v>101</v>
      </c>
      <c r="B46" s="8" t="s">
        <v>54</v>
      </c>
      <c r="C46" s="190"/>
      <c r="D46" s="218"/>
      <c r="E46" s="190"/>
      <c r="F46" s="190"/>
      <c r="G46" s="217">
        <f>J46+M46+O46+T46+R46</f>
        <v>1200000</v>
      </c>
      <c r="H46" s="217"/>
      <c r="I46" s="217"/>
      <c r="J46" s="217"/>
      <c r="K46" s="217"/>
      <c r="L46" s="217"/>
      <c r="M46" s="217">
        <v>300000</v>
      </c>
      <c r="N46" s="217"/>
      <c r="O46" s="217">
        <v>300000</v>
      </c>
      <c r="P46" s="217"/>
      <c r="Q46" s="217"/>
      <c r="R46" s="217">
        <v>300000</v>
      </c>
      <c r="S46" s="217"/>
      <c r="T46" s="57">
        <v>300000</v>
      </c>
    </row>
    <row r="47" spans="1:20" ht="36.75" customHeight="1" x14ac:dyDescent="0.35">
      <c r="A47" s="53" t="s">
        <v>102</v>
      </c>
      <c r="B47" s="30" t="s">
        <v>31</v>
      </c>
      <c r="C47" s="53"/>
      <c r="D47" s="6"/>
      <c r="E47" s="236"/>
      <c r="F47" s="237"/>
      <c r="G47" s="217">
        <f>G48+G49+G50+G51+G52+G53+G54+G55+G56</f>
        <v>1640000</v>
      </c>
      <c r="H47" s="217"/>
      <c r="I47" s="217"/>
      <c r="J47" s="231">
        <f>J50+J51+J52+J49</f>
        <v>165000</v>
      </c>
      <c r="K47" s="231"/>
      <c r="L47" s="231"/>
      <c r="M47" s="217">
        <f>M56</f>
        <v>1200000</v>
      </c>
      <c r="N47" s="217"/>
      <c r="O47" s="217">
        <f>O51+O53+O54</f>
        <v>150000</v>
      </c>
      <c r="P47" s="217"/>
      <c r="Q47" s="217"/>
      <c r="R47" s="217">
        <f>R50+R52</f>
        <v>125000</v>
      </c>
      <c r="S47" s="217"/>
      <c r="T47" s="34"/>
    </row>
    <row r="48" spans="1:20" ht="109.5" customHeight="1" x14ac:dyDescent="0.35">
      <c r="A48" s="54" t="s">
        <v>103</v>
      </c>
      <c r="B48" s="35" t="s">
        <v>81</v>
      </c>
      <c r="C48" s="240" t="s">
        <v>43</v>
      </c>
      <c r="D48" s="243" t="s">
        <v>59</v>
      </c>
      <c r="E48" s="244" t="s">
        <v>9</v>
      </c>
      <c r="F48" s="244"/>
      <c r="G48" s="239">
        <f>J48+M48+O48+R48</f>
        <v>0</v>
      </c>
      <c r="H48" s="239"/>
      <c r="I48" s="42"/>
      <c r="J48" s="238"/>
      <c r="K48" s="238"/>
      <c r="L48" s="238"/>
      <c r="M48" s="238"/>
      <c r="N48" s="238"/>
      <c r="O48" s="238"/>
      <c r="P48" s="238"/>
      <c r="Q48" s="238"/>
      <c r="R48" s="238"/>
      <c r="S48" s="238"/>
      <c r="T48" s="49"/>
    </row>
    <row r="49" spans="1:20" ht="41.25" customHeight="1" x14ac:dyDescent="0.35">
      <c r="A49" s="54" t="s">
        <v>104</v>
      </c>
      <c r="B49" s="35" t="s">
        <v>71</v>
      </c>
      <c r="C49" s="241"/>
      <c r="D49" s="243"/>
      <c r="E49" s="244"/>
      <c r="F49" s="244"/>
      <c r="G49" s="239">
        <f>J49+M49+O49+R49</f>
        <v>25000</v>
      </c>
      <c r="H49" s="239"/>
      <c r="I49" s="239"/>
      <c r="J49" s="238">
        <v>25000</v>
      </c>
      <c r="K49" s="238"/>
      <c r="L49" s="238"/>
      <c r="M49" s="238"/>
      <c r="N49" s="238"/>
      <c r="O49" s="238"/>
      <c r="P49" s="238"/>
      <c r="Q49" s="238"/>
      <c r="R49" s="238"/>
      <c r="S49" s="238"/>
      <c r="T49" s="49"/>
    </row>
    <row r="50" spans="1:20" ht="54" customHeight="1" x14ac:dyDescent="0.35">
      <c r="A50" s="36" t="s">
        <v>105</v>
      </c>
      <c r="B50" s="37" t="s">
        <v>32</v>
      </c>
      <c r="C50" s="242"/>
      <c r="D50" s="243"/>
      <c r="E50" s="244"/>
      <c r="F50" s="244"/>
      <c r="G50" s="245">
        <f>J50+M50+O50+R50</f>
        <v>100000</v>
      </c>
      <c r="H50" s="245"/>
      <c r="I50" s="245"/>
      <c r="J50" s="246">
        <v>50000</v>
      </c>
      <c r="K50" s="246"/>
      <c r="L50" s="246"/>
      <c r="M50" s="246"/>
      <c r="N50" s="246"/>
      <c r="O50" s="246"/>
      <c r="P50" s="246"/>
      <c r="Q50" s="246"/>
      <c r="R50" s="246">
        <v>50000</v>
      </c>
      <c r="S50" s="246"/>
      <c r="T50" s="49"/>
    </row>
    <row r="51" spans="1:20" ht="33" customHeight="1" x14ac:dyDescent="0.35">
      <c r="A51" s="36" t="s">
        <v>106</v>
      </c>
      <c r="B51" s="37" t="s">
        <v>33</v>
      </c>
      <c r="C51" s="244" t="s">
        <v>43</v>
      </c>
      <c r="D51" s="243" t="s">
        <v>59</v>
      </c>
      <c r="E51" s="244" t="s">
        <v>9</v>
      </c>
      <c r="F51" s="244"/>
      <c r="G51" s="245">
        <f>J51+M51+O51+R51</f>
        <v>50000</v>
      </c>
      <c r="H51" s="245"/>
      <c r="I51" s="245"/>
      <c r="J51" s="246">
        <v>25000</v>
      </c>
      <c r="K51" s="246"/>
      <c r="L51" s="246"/>
      <c r="M51" s="246"/>
      <c r="N51" s="246"/>
      <c r="O51" s="246">
        <v>25000</v>
      </c>
      <c r="P51" s="246"/>
      <c r="Q51" s="246"/>
      <c r="R51" s="246"/>
      <c r="S51" s="246"/>
      <c r="T51" s="49"/>
    </row>
    <row r="52" spans="1:20" ht="33" customHeight="1" x14ac:dyDescent="0.35">
      <c r="A52" s="36" t="s">
        <v>107</v>
      </c>
      <c r="B52" s="37" t="s">
        <v>34</v>
      </c>
      <c r="C52" s="244"/>
      <c r="D52" s="243"/>
      <c r="E52" s="244"/>
      <c r="F52" s="244"/>
      <c r="G52" s="245">
        <f>J52+M52+O52+R52</f>
        <v>140000</v>
      </c>
      <c r="H52" s="245"/>
      <c r="I52" s="245"/>
      <c r="J52" s="246">
        <v>65000</v>
      </c>
      <c r="K52" s="246"/>
      <c r="L52" s="246"/>
      <c r="M52" s="246"/>
      <c r="N52" s="246"/>
      <c r="O52" s="246"/>
      <c r="P52" s="246"/>
      <c r="Q52" s="246"/>
      <c r="R52" s="246">
        <v>75000</v>
      </c>
      <c r="S52" s="246"/>
      <c r="T52" s="49"/>
    </row>
    <row r="53" spans="1:20" ht="33" customHeight="1" x14ac:dyDescent="0.35">
      <c r="A53" s="36" t="s">
        <v>108</v>
      </c>
      <c r="B53" s="37" t="s">
        <v>35</v>
      </c>
      <c r="C53" s="244"/>
      <c r="D53" s="243"/>
      <c r="E53" s="244"/>
      <c r="F53" s="244"/>
      <c r="G53" s="245">
        <f>M53+O53+R53+J53</f>
        <v>25000</v>
      </c>
      <c r="H53" s="245"/>
      <c r="I53" s="245"/>
      <c r="J53" s="246"/>
      <c r="K53" s="246"/>
      <c r="L53" s="246"/>
      <c r="M53" s="246"/>
      <c r="N53" s="246"/>
      <c r="O53" s="246">
        <v>25000</v>
      </c>
      <c r="P53" s="246"/>
      <c r="Q53" s="246"/>
      <c r="R53" s="246"/>
      <c r="S53" s="246"/>
      <c r="T53" s="49"/>
    </row>
    <row r="54" spans="1:20" ht="33" customHeight="1" x14ac:dyDescent="0.35">
      <c r="A54" s="36" t="s">
        <v>109</v>
      </c>
      <c r="B54" s="37" t="s">
        <v>36</v>
      </c>
      <c r="C54" s="244"/>
      <c r="D54" s="243"/>
      <c r="E54" s="244"/>
      <c r="F54" s="244"/>
      <c r="G54" s="245">
        <f>J54+M54+O54+R54</f>
        <v>100000</v>
      </c>
      <c r="H54" s="245"/>
      <c r="I54" s="245"/>
      <c r="J54" s="246"/>
      <c r="K54" s="246"/>
      <c r="L54" s="246"/>
      <c r="M54" s="246"/>
      <c r="N54" s="246"/>
      <c r="O54" s="246">
        <v>100000</v>
      </c>
      <c r="P54" s="246"/>
      <c r="Q54" s="246"/>
      <c r="R54" s="246"/>
      <c r="S54" s="246"/>
      <c r="T54" s="49"/>
    </row>
    <row r="55" spans="1:20" ht="41.25" customHeight="1" x14ac:dyDescent="0.35">
      <c r="A55" s="36" t="s">
        <v>110</v>
      </c>
      <c r="B55" s="38" t="s">
        <v>72</v>
      </c>
      <c r="C55" s="244"/>
      <c r="D55" s="243"/>
      <c r="E55" s="244"/>
      <c r="F55" s="244"/>
      <c r="G55" s="239">
        <f>J55</f>
        <v>0</v>
      </c>
      <c r="H55" s="239"/>
      <c r="I55" s="42"/>
      <c r="J55" s="238"/>
      <c r="K55" s="238"/>
      <c r="L55" s="238"/>
      <c r="M55" s="238"/>
      <c r="N55" s="238"/>
      <c r="O55" s="238"/>
      <c r="P55" s="238"/>
      <c r="Q55" s="238"/>
      <c r="R55" s="238"/>
      <c r="S55" s="238"/>
      <c r="T55" s="49"/>
    </row>
    <row r="56" spans="1:20" ht="55.5" customHeight="1" x14ac:dyDescent="0.35">
      <c r="A56" s="36" t="s">
        <v>111</v>
      </c>
      <c r="B56" s="35" t="s">
        <v>51</v>
      </c>
      <c r="C56" s="244"/>
      <c r="D56" s="243"/>
      <c r="E56" s="244"/>
      <c r="F56" s="244"/>
      <c r="G56" s="239">
        <f>J56+M56+O56+R56</f>
        <v>1200000</v>
      </c>
      <c r="H56" s="239"/>
      <c r="I56" s="42"/>
      <c r="J56" s="238"/>
      <c r="K56" s="238"/>
      <c r="L56" s="238"/>
      <c r="M56" s="238">
        <v>1200000</v>
      </c>
      <c r="N56" s="238"/>
      <c r="O56" s="238"/>
      <c r="P56" s="238"/>
      <c r="Q56" s="238"/>
      <c r="R56" s="247"/>
      <c r="S56" s="247"/>
      <c r="T56" s="49"/>
    </row>
    <row r="57" spans="1:20" ht="17.25" customHeight="1" x14ac:dyDescent="0.35">
      <c r="A57" s="248" t="s">
        <v>112</v>
      </c>
      <c r="B57" s="248"/>
      <c r="C57" s="248"/>
      <c r="D57" s="248"/>
      <c r="E57" s="248"/>
      <c r="F57" s="248"/>
      <c r="G57" s="248"/>
      <c r="H57" s="248"/>
      <c r="I57" s="248"/>
      <c r="J57" s="248"/>
      <c r="K57" s="248"/>
      <c r="L57" s="248"/>
      <c r="M57" s="248"/>
      <c r="N57" s="248"/>
      <c r="O57" s="248"/>
      <c r="P57" s="248"/>
      <c r="Q57" s="248"/>
      <c r="R57" s="248"/>
      <c r="S57" s="248"/>
      <c r="T57" s="248"/>
    </row>
    <row r="58" spans="1:20" s="23" customFormat="1" ht="89.25" customHeight="1" x14ac:dyDescent="0.35">
      <c r="A58" s="51" t="s">
        <v>28</v>
      </c>
      <c r="B58" s="30" t="s">
        <v>37</v>
      </c>
      <c r="C58" s="51" t="s">
        <v>57</v>
      </c>
      <c r="D58" s="51" t="s">
        <v>59</v>
      </c>
      <c r="E58" s="191" t="s">
        <v>39</v>
      </c>
      <c r="F58" s="191"/>
      <c r="G58" s="230">
        <f>J58+M58+O58+R58+T58</f>
        <v>200000</v>
      </c>
      <c r="H58" s="230"/>
      <c r="I58" s="58"/>
      <c r="J58" s="230"/>
      <c r="K58" s="230"/>
      <c r="L58" s="230"/>
      <c r="M58" s="230">
        <v>50000</v>
      </c>
      <c r="N58" s="230"/>
      <c r="O58" s="230">
        <v>50000</v>
      </c>
      <c r="P58" s="230"/>
      <c r="Q58" s="230"/>
      <c r="R58" s="230">
        <v>50000</v>
      </c>
      <c r="S58" s="230"/>
      <c r="T58" s="58">
        <v>50000</v>
      </c>
    </row>
    <row r="59" spans="1:20" ht="17.25" customHeight="1" x14ac:dyDescent="0.35">
      <c r="A59" s="248" t="s">
        <v>113</v>
      </c>
      <c r="B59" s="248"/>
      <c r="C59" s="248"/>
      <c r="D59" s="248"/>
      <c r="E59" s="248"/>
      <c r="F59" s="248"/>
      <c r="G59" s="248"/>
      <c r="H59" s="248"/>
      <c r="I59" s="248"/>
      <c r="J59" s="248"/>
      <c r="K59" s="248"/>
      <c r="L59" s="248"/>
      <c r="M59" s="248"/>
      <c r="N59" s="248"/>
      <c r="O59" s="248"/>
      <c r="P59" s="248"/>
      <c r="Q59" s="248"/>
      <c r="R59" s="248"/>
      <c r="S59" s="248"/>
      <c r="T59" s="248"/>
    </row>
    <row r="60" spans="1:20" x14ac:dyDescent="0.35">
      <c r="A60" s="12"/>
      <c r="B60" s="13" t="s">
        <v>38</v>
      </c>
      <c r="C60" s="14"/>
      <c r="D60" s="67"/>
      <c r="E60" s="249"/>
      <c r="F60" s="249"/>
      <c r="G60" s="250"/>
      <c r="H60" s="250"/>
      <c r="I60" s="250"/>
      <c r="J60" s="250"/>
      <c r="K60" s="250"/>
      <c r="L60" s="250"/>
      <c r="M60" s="250"/>
      <c r="N60" s="250"/>
      <c r="O60" s="250"/>
      <c r="P60" s="250"/>
      <c r="Q60" s="250"/>
      <c r="R60" s="250"/>
      <c r="S60" s="250"/>
      <c r="T60" s="34"/>
    </row>
    <row r="61" spans="1:20" ht="66" customHeight="1" x14ac:dyDescent="0.35">
      <c r="A61" s="51" t="s">
        <v>29</v>
      </c>
      <c r="B61" s="30" t="s">
        <v>46</v>
      </c>
      <c r="C61" s="191" t="s">
        <v>57</v>
      </c>
      <c r="D61" s="191" t="s">
        <v>59</v>
      </c>
      <c r="E61" s="191" t="s">
        <v>39</v>
      </c>
      <c r="F61" s="191"/>
      <c r="G61" s="230">
        <f>J61+M61+O61+R61+T61</f>
        <v>1500000</v>
      </c>
      <c r="H61" s="230"/>
      <c r="I61" s="230"/>
      <c r="J61" s="233">
        <v>300000</v>
      </c>
      <c r="K61" s="233"/>
      <c r="L61" s="233"/>
      <c r="M61" s="230">
        <v>300000</v>
      </c>
      <c r="N61" s="230"/>
      <c r="O61" s="230">
        <v>300000</v>
      </c>
      <c r="P61" s="230"/>
      <c r="Q61" s="230"/>
      <c r="R61" s="230">
        <v>300000</v>
      </c>
      <c r="S61" s="230"/>
      <c r="T61" s="58">
        <v>300000</v>
      </c>
    </row>
    <row r="62" spans="1:20" ht="45" customHeight="1" x14ac:dyDescent="0.35">
      <c r="A62" s="51" t="s">
        <v>114</v>
      </c>
      <c r="B62" s="11" t="s">
        <v>73</v>
      </c>
      <c r="C62" s="191"/>
      <c r="D62" s="191"/>
      <c r="E62" s="191"/>
      <c r="F62" s="191"/>
      <c r="G62" s="230">
        <f>J62+M62+O62+R62</f>
        <v>4000000</v>
      </c>
      <c r="H62" s="230"/>
      <c r="I62" s="230"/>
      <c r="J62" s="234">
        <v>2890000</v>
      </c>
      <c r="K62" s="234"/>
      <c r="L62" s="234"/>
      <c r="M62" s="230">
        <v>1110000</v>
      </c>
      <c r="N62" s="230"/>
      <c r="O62" s="230"/>
      <c r="P62" s="230"/>
      <c r="Q62" s="230"/>
      <c r="R62" s="230"/>
      <c r="S62" s="230"/>
      <c r="T62" s="34"/>
    </row>
    <row r="63" spans="1:20" ht="51.75" customHeight="1" x14ac:dyDescent="0.35">
      <c r="A63" s="51" t="s">
        <v>115</v>
      </c>
      <c r="B63" s="30" t="s">
        <v>74</v>
      </c>
      <c r="C63" s="191"/>
      <c r="D63" s="191"/>
      <c r="E63" s="191"/>
      <c r="F63" s="191"/>
      <c r="G63" s="230">
        <f>J63+M63+O63+R63</f>
        <v>4000000</v>
      </c>
      <c r="H63" s="230"/>
      <c r="I63" s="9"/>
      <c r="J63" s="230"/>
      <c r="K63" s="230"/>
      <c r="L63" s="230"/>
      <c r="M63" s="222">
        <v>2000000</v>
      </c>
      <c r="N63" s="222"/>
      <c r="O63" s="222">
        <v>2000000</v>
      </c>
      <c r="P63" s="222"/>
      <c r="Q63" s="222"/>
      <c r="R63" s="222"/>
      <c r="S63" s="222"/>
      <c r="T63" s="34"/>
    </row>
    <row r="64" spans="1:20" ht="102" customHeight="1" x14ac:dyDescent="0.35">
      <c r="A64" s="27" t="s">
        <v>116</v>
      </c>
      <c r="B64" s="30" t="s">
        <v>75</v>
      </c>
      <c r="C64" s="191"/>
      <c r="D64" s="191"/>
      <c r="E64" s="191"/>
      <c r="F64" s="191"/>
      <c r="G64" s="222">
        <f>J64+M64+O64+R64+T64</f>
        <v>5000000</v>
      </c>
      <c r="H64" s="222"/>
      <c r="I64" s="59"/>
      <c r="J64" s="222"/>
      <c r="K64" s="222"/>
      <c r="L64" s="222"/>
      <c r="M64" s="222"/>
      <c r="N64" s="222"/>
      <c r="O64" s="222">
        <v>1000000</v>
      </c>
      <c r="P64" s="222"/>
      <c r="Q64" s="222"/>
      <c r="R64" s="222">
        <v>2000000</v>
      </c>
      <c r="S64" s="222"/>
      <c r="T64" s="68">
        <v>2000000</v>
      </c>
    </row>
    <row r="65" spans="1:20" ht="84.75" customHeight="1" x14ac:dyDescent="0.35">
      <c r="A65" s="27" t="s">
        <v>117</v>
      </c>
      <c r="B65" s="30" t="s">
        <v>76</v>
      </c>
      <c r="C65" s="191"/>
      <c r="D65" s="191"/>
      <c r="E65" s="191"/>
      <c r="F65" s="191"/>
      <c r="G65" s="222">
        <f>J65+M65+O65+R65+T65</f>
        <v>500000</v>
      </c>
      <c r="H65" s="222"/>
      <c r="I65" s="59"/>
      <c r="J65" s="222"/>
      <c r="K65" s="222"/>
      <c r="L65" s="222"/>
      <c r="M65" s="222"/>
      <c r="N65" s="222"/>
      <c r="O65" s="222"/>
      <c r="P65" s="222"/>
      <c r="Q65" s="222"/>
      <c r="R65" s="222"/>
      <c r="S65" s="222"/>
      <c r="T65" s="68">
        <v>500000</v>
      </c>
    </row>
    <row r="66" spans="1:20" ht="84.75" customHeight="1" x14ac:dyDescent="0.35">
      <c r="A66" s="27" t="s">
        <v>118</v>
      </c>
      <c r="B66" s="28" t="s">
        <v>77</v>
      </c>
      <c r="C66" s="191"/>
      <c r="D66" s="191"/>
      <c r="E66" s="191"/>
      <c r="F66" s="191"/>
      <c r="G66" s="222">
        <f>J66+M66+O66+R66+T66</f>
        <v>300000</v>
      </c>
      <c r="H66" s="222"/>
      <c r="I66" s="59"/>
      <c r="J66" s="222"/>
      <c r="K66" s="222"/>
      <c r="L66" s="222"/>
      <c r="M66" s="222"/>
      <c r="N66" s="222"/>
      <c r="O66" s="222"/>
      <c r="P66" s="222"/>
      <c r="Q66" s="222"/>
      <c r="R66" s="222"/>
      <c r="S66" s="222"/>
      <c r="T66" s="68">
        <v>300000</v>
      </c>
    </row>
    <row r="67" spans="1:20" ht="84.75" customHeight="1" x14ac:dyDescent="0.35">
      <c r="A67" s="27" t="s">
        <v>119</v>
      </c>
      <c r="B67" s="28" t="s">
        <v>78</v>
      </c>
      <c r="C67" s="51" t="s">
        <v>57</v>
      </c>
      <c r="D67" s="51" t="s">
        <v>59</v>
      </c>
      <c r="E67" s="191" t="s">
        <v>39</v>
      </c>
      <c r="F67" s="191"/>
      <c r="G67" s="222">
        <f>J67+M67+O67+R67+T67</f>
        <v>300000</v>
      </c>
      <c r="H67" s="222"/>
      <c r="I67" s="59"/>
      <c r="J67" s="222"/>
      <c r="K67" s="222"/>
      <c r="L67" s="222"/>
      <c r="M67" s="222"/>
      <c r="N67" s="222"/>
      <c r="O67" s="222"/>
      <c r="P67" s="222"/>
      <c r="Q67" s="222"/>
      <c r="R67" s="222"/>
      <c r="S67" s="222"/>
      <c r="T67" s="68">
        <v>300000</v>
      </c>
    </row>
    <row r="68" spans="1:20" ht="41.25" customHeight="1" x14ac:dyDescent="0.35">
      <c r="A68" s="30"/>
      <c r="B68" s="251" t="s">
        <v>79</v>
      </c>
      <c r="C68" s="251"/>
      <c r="D68" s="251"/>
      <c r="E68" s="251"/>
      <c r="F68" s="251"/>
      <c r="G68" s="252">
        <f>G6+G7+G10+G12+G13+G17+G20+G22+G23+G25+G27+G29+G30+G31+G33+G34+G35+G37+G39+G40+G42+G44+G45+G46+G58+G61+G62+G63+G64+G65+G66+G67+G18+G28+G26+G47</f>
        <v>34568000</v>
      </c>
      <c r="H68" s="252"/>
      <c r="I68" s="252"/>
      <c r="J68" s="252">
        <f>J6+J7+J10+J12+J13+J17+J18+J20+J22+J25+J29+J30+J31+J33+J34+J35+J37+J39+J40+J42+J44+J45+J46+J47+J58+J61+J62+J63+J64+J65+J66+J67</f>
        <v>6281000</v>
      </c>
      <c r="K68" s="252"/>
      <c r="L68" s="252"/>
      <c r="M68" s="252">
        <f>M6+M7+M10+M12+M13+M17+M18+M20+M22+M23+M25+M26+M27+M28+M29+M30+M31+M33+M34+M35+M37+M39+M40+M42+M44+M45+M46+M47+M58+M61+M62+M63+M64+M65+M66+M67</f>
        <v>10439000</v>
      </c>
      <c r="N68" s="252"/>
      <c r="O68" s="252">
        <f>O6+O7+O10+O12+O13+O17++O20+O22+O23+O25+O27+O29++O30+O31+O33+O34+O35+O37++O39+O40+O42+O44+O45+O46+O48+O49+O50+O51+O52+O53+O54+O56+O55+O58+O61+O62+O63+O64++O65+O66+O67+O18+O28+O26</f>
        <v>6341000</v>
      </c>
      <c r="P68" s="252"/>
      <c r="Q68" s="252"/>
      <c r="R68" s="252">
        <f>R6+R7+R10+R12+R13+R17+R20+R22+R23+R25+R27+R29+R30+R31+R33+R34+R35+R37+R39+R40+R42++R44+R45+R46+R48+R49+R50+R51+R52+R53+R54+R55+R56+R58++R61+R62+R63+R64+R65+R66+R67+R18+R28+R26</f>
        <v>5266000</v>
      </c>
      <c r="S68" s="252"/>
      <c r="T68" s="39">
        <f>T6+T7+T10+T12+T13+T17+T20+T22+T23+T25+T27+T29+T30+T31+T33+T34+T35+T37+T39+T40+T42+T44+T45+T46+T48+T49+T50+T51+T52+T53+T54+T55+T56+T58+T61+T62+T63+T64+T65+T66+T67+T18+T28+T26</f>
        <v>6241000</v>
      </c>
    </row>
    <row r="69" spans="1:20" ht="30" customHeight="1" x14ac:dyDescent="0.35">
      <c r="B69" s="77" t="s">
        <v>134</v>
      </c>
      <c r="J69" s="141">
        <f>J72+J76</f>
        <v>6281000</v>
      </c>
      <c r="K69" s="142"/>
      <c r="L69" s="142"/>
    </row>
    <row r="70" spans="1:20" s="23" customFormat="1" ht="27.75" customHeight="1" x14ac:dyDescent="0.35">
      <c r="A70" s="78"/>
      <c r="B70" s="139" t="s">
        <v>130</v>
      </c>
      <c r="C70" s="139"/>
      <c r="D70" s="70"/>
      <c r="E70" s="70"/>
      <c r="F70" s="70"/>
      <c r="G70" s="143"/>
      <c r="H70" s="143"/>
      <c r="I70" s="71"/>
      <c r="J70" s="144">
        <f>J6+J7+J10+J12+J13+J17+J18+J20+J22+J33+J34+J35+J37+J42+J61</f>
        <v>2395000</v>
      </c>
      <c r="K70" s="143"/>
      <c r="L70" s="143"/>
      <c r="M70" s="143"/>
      <c r="N70" s="143"/>
      <c r="O70" s="143"/>
      <c r="P70" s="143"/>
      <c r="Q70" s="143"/>
      <c r="R70" s="143"/>
      <c r="S70" s="143"/>
      <c r="T70" s="71"/>
    </row>
    <row r="71" spans="1:20" s="74" customFormat="1" ht="26.25" customHeight="1" x14ac:dyDescent="0.35">
      <c r="A71" s="78"/>
      <c r="B71" s="140" t="s">
        <v>131</v>
      </c>
      <c r="C71" s="140"/>
      <c r="D71" s="72"/>
      <c r="E71" s="72"/>
      <c r="F71" s="72"/>
      <c r="G71" s="146"/>
      <c r="H71" s="146"/>
      <c r="I71" s="73"/>
      <c r="J71" s="147">
        <f>J40+J44+J45+J47+J62</f>
        <v>3605000</v>
      </c>
      <c r="K71" s="146"/>
      <c r="L71" s="146"/>
      <c r="M71" s="146"/>
      <c r="N71" s="146"/>
      <c r="O71" s="146"/>
      <c r="P71" s="146"/>
      <c r="Q71" s="146"/>
      <c r="R71" s="146"/>
      <c r="S71" s="146"/>
      <c r="T71" s="73"/>
    </row>
    <row r="72" spans="1:20" ht="35.25" customHeight="1" x14ac:dyDescent="0.35">
      <c r="A72" s="69"/>
      <c r="B72" s="75" t="s">
        <v>132</v>
      </c>
      <c r="C72" s="69"/>
      <c r="D72" s="69"/>
      <c r="G72" s="145"/>
      <c r="H72" s="145"/>
      <c r="J72" s="137">
        <f>J70+J71</f>
        <v>6000000</v>
      </c>
      <c r="K72" s="138"/>
      <c r="L72" s="138"/>
      <c r="M72" s="145"/>
      <c r="N72" s="145"/>
      <c r="O72" s="253"/>
      <c r="P72" s="253"/>
      <c r="Q72" s="253"/>
      <c r="R72" s="253"/>
      <c r="S72" s="253"/>
    </row>
    <row r="74" spans="1:20" ht="26.25" customHeight="1" x14ac:dyDescent="0.35">
      <c r="B74" s="139" t="s">
        <v>130</v>
      </c>
      <c r="C74" s="139"/>
      <c r="D74" s="70"/>
      <c r="E74" s="70"/>
      <c r="F74" s="70"/>
      <c r="G74" s="143"/>
      <c r="H74" s="143"/>
      <c r="I74" s="71"/>
      <c r="J74" s="144">
        <f>J25+J29+J30</f>
        <v>101000</v>
      </c>
      <c r="K74" s="143"/>
      <c r="L74" s="143"/>
      <c r="M74" s="143"/>
      <c r="N74" s="143"/>
      <c r="O74" s="143"/>
      <c r="P74" s="143"/>
      <c r="Q74" s="143"/>
      <c r="R74" s="143"/>
      <c r="S74" s="143"/>
      <c r="T74" s="71"/>
    </row>
    <row r="75" spans="1:20" ht="25.5" customHeight="1" x14ac:dyDescent="0.35">
      <c r="B75" s="140" t="s">
        <v>131</v>
      </c>
      <c r="C75" s="140"/>
      <c r="D75" s="72"/>
      <c r="E75" s="72"/>
      <c r="F75" s="72"/>
      <c r="G75" s="146"/>
      <c r="H75" s="146"/>
      <c r="I75" s="73"/>
      <c r="J75" s="147">
        <f>J31</f>
        <v>180000</v>
      </c>
      <c r="K75" s="146"/>
      <c r="L75" s="146"/>
      <c r="M75" s="146"/>
      <c r="N75" s="146"/>
      <c r="O75" s="146"/>
      <c r="P75" s="146"/>
      <c r="Q75" s="146"/>
      <c r="R75" s="146"/>
      <c r="S75" s="146"/>
      <c r="T75" s="73"/>
    </row>
    <row r="76" spans="1:20" ht="26.25" customHeight="1" x14ac:dyDescent="0.35">
      <c r="B76" s="76" t="s">
        <v>133</v>
      </c>
      <c r="J76" s="137">
        <f>J74+J75</f>
        <v>281000</v>
      </c>
      <c r="K76" s="138"/>
      <c r="L76" s="138"/>
    </row>
    <row r="85" spans="2:2" x14ac:dyDescent="0.35">
      <c r="B85" s="20"/>
    </row>
    <row r="86" spans="2:2" x14ac:dyDescent="0.35">
      <c r="B86" s="20"/>
    </row>
    <row r="87" spans="2:2" x14ac:dyDescent="0.35">
      <c r="B87" s="20"/>
    </row>
  </sheetData>
  <mergeCells count="339">
    <mergeCell ref="M72:N72"/>
    <mergeCell ref="O72:Q72"/>
    <mergeCell ref="R72:S72"/>
    <mergeCell ref="M70:N70"/>
    <mergeCell ref="O70:Q70"/>
    <mergeCell ref="R70:S70"/>
    <mergeCell ref="G71:H71"/>
    <mergeCell ref="J71:L71"/>
    <mergeCell ref="M71:N71"/>
    <mergeCell ref="O71:Q71"/>
    <mergeCell ref="R71:S71"/>
    <mergeCell ref="O65:Q65"/>
    <mergeCell ref="R65:S65"/>
    <mergeCell ref="G66:H66"/>
    <mergeCell ref="J66:L66"/>
    <mergeCell ref="M66:N66"/>
    <mergeCell ref="O66:Q66"/>
    <mergeCell ref="R66:S66"/>
    <mergeCell ref="B68:F68"/>
    <mergeCell ref="G68:I68"/>
    <mergeCell ref="J68:L68"/>
    <mergeCell ref="M68:N68"/>
    <mergeCell ref="O68:Q68"/>
    <mergeCell ref="R68:S68"/>
    <mergeCell ref="E67:F67"/>
    <mergeCell ref="G67:H67"/>
    <mergeCell ref="J67:L67"/>
    <mergeCell ref="M67:N67"/>
    <mergeCell ref="O67:Q67"/>
    <mergeCell ref="R67:S67"/>
    <mergeCell ref="C61:C66"/>
    <mergeCell ref="D61:D66"/>
    <mergeCell ref="E61:F66"/>
    <mergeCell ref="G65:H65"/>
    <mergeCell ref="J65:L65"/>
    <mergeCell ref="J62:L62"/>
    <mergeCell ref="M62:N62"/>
    <mergeCell ref="O62:Q62"/>
    <mergeCell ref="R62:S62"/>
    <mergeCell ref="G61:I61"/>
    <mergeCell ref="J61:L61"/>
    <mergeCell ref="M61:N61"/>
    <mergeCell ref="G63:H63"/>
    <mergeCell ref="J63:L63"/>
    <mergeCell ref="M63:N63"/>
    <mergeCell ref="M65:N65"/>
    <mergeCell ref="A59:T59"/>
    <mergeCell ref="E60:F60"/>
    <mergeCell ref="G60:I60"/>
    <mergeCell ref="J60:L60"/>
    <mergeCell ref="M60:N60"/>
    <mergeCell ref="O60:Q60"/>
    <mergeCell ref="R60:S60"/>
    <mergeCell ref="E58:F58"/>
    <mergeCell ref="G58:H58"/>
    <mergeCell ref="J58:L58"/>
    <mergeCell ref="M58:N58"/>
    <mergeCell ref="O58:Q58"/>
    <mergeCell ref="R58:S58"/>
    <mergeCell ref="O63:Q63"/>
    <mergeCell ref="R63:S63"/>
    <mergeCell ref="G64:H64"/>
    <mergeCell ref="J64:L64"/>
    <mergeCell ref="M64:N64"/>
    <mergeCell ref="O64:Q64"/>
    <mergeCell ref="R64:S64"/>
    <mergeCell ref="O61:Q61"/>
    <mergeCell ref="R61:S61"/>
    <mergeCell ref="G62:I62"/>
    <mergeCell ref="A57:T57"/>
    <mergeCell ref="G54:I54"/>
    <mergeCell ref="J54:L54"/>
    <mergeCell ref="M54:N54"/>
    <mergeCell ref="O54:Q54"/>
    <mergeCell ref="R54:S54"/>
    <mergeCell ref="G55:H55"/>
    <mergeCell ref="J55:L55"/>
    <mergeCell ref="M55:N55"/>
    <mergeCell ref="O55:Q55"/>
    <mergeCell ref="R55:S55"/>
    <mergeCell ref="C51:C56"/>
    <mergeCell ref="D51:D56"/>
    <mergeCell ref="E51:F56"/>
    <mergeCell ref="G51:I51"/>
    <mergeCell ref="J51:L51"/>
    <mergeCell ref="M51:N51"/>
    <mergeCell ref="O51:Q51"/>
    <mergeCell ref="R51:S51"/>
    <mergeCell ref="G52:I52"/>
    <mergeCell ref="J52:L52"/>
    <mergeCell ref="M52:N52"/>
    <mergeCell ref="O52:Q52"/>
    <mergeCell ref="R52:S52"/>
    <mergeCell ref="G53:I53"/>
    <mergeCell ref="J53:L53"/>
    <mergeCell ref="M53:N53"/>
    <mergeCell ref="O53:Q53"/>
    <mergeCell ref="R53:S53"/>
    <mergeCell ref="G56:H56"/>
    <mergeCell ref="J56:L56"/>
    <mergeCell ref="M56:N56"/>
    <mergeCell ref="O56:Q56"/>
    <mergeCell ref="R56:S56"/>
    <mergeCell ref="O48:Q48"/>
    <mergeCell ref="R48:S48"/>
    <mergeCell ref="G49:I49"/>
    <mergeCell ref="J49:L49"/>
    <mergeCell ref="M49:N49"/>
    <mergeCell ref="O49:Q49"/>
    <mergeCell ref="R49:S49"/>
    <mergeCell ref="C48:C50"/>
    <mergeCell ref="D48:D50"/>
    <mergeCell ref="E48:F50"/>
    <mergeCell ref="G48:H48"/>
    <mergeCell ref="J48:L48"/>
    <mergeCell ref="M48:N48"/>
    <mergeCell ref="G50:I50"/>
    <mergeCell ref="J50:L50"/>
    <mergeCell ref="M50:N50"/>
    <mergeCell ref="O50:Q50"/>
    <mergeCell ref="R50:S50"/>
    <mergeCell ref="E47:F47"/>
    <mergeCell ref="G47:I47"/>
    <mergeCell ref="J47:L47"/>
    <mergeCell ref="M47:N47"/>
    <mergeCell ref="O47:Q47"/>
    <mergeCell ref="R47:S47"/>
    <mergeCell ref="J45:L45"/>
    <mergeCell ref="M45:N45"/>
    <mergeCell ref="O45:Q45"/>
    <mergeCell ref="R45:S45"/>
    <mergeCell ref="G46:I46"/>
    <mergeCell ref="J46:L46"/>
    <mergeCell ref="M46:N46"/>
    <mergeCell ref="O46:Q46"/>
    <mergeCell ref="R46:S46"/>
    <mergeCell ref="A41:T41"/>
    <mergeCell ref="E42:F42"/>
    <mergeCell ref="G42:I42"/>
    <mergeCell ref="J42:L42"/>
    <mergeCell ref="M42:N42"/>
    <mergeCell ref="O42:Q42"/>
    <mergeCell ref="R42:S42"/>
    <mergeCell ref="A43:T43"/>
    <mergeCell ref="C44:C46"/>
    <mergeCell ref="D44:D46"/>
    <mergeCell ref="E44:F46"/>
    <mergeCell ref="G44:I44"/>
    <mergeCell ref="J44:L44"/>
    <mergeCell ref="M44:N44"/>
    <mergeCell ref="O44:Q44"/>
    <mergeCell ref="R44:S44"/>
    <mergeCell ref="G45:H45"/>
    <mergeCell ref="A38:T38"/>
    <mergeCell ref="D39:D40"/>
    <mergeCell ref="E39:F40"/>
    <mergeCell ref="G39:I39"/>
    <mergeCell ref="J39:L39"/>
    <mergeCell ref="M39:N39"/>
    <mergeCell ref="O39:Q39"/>
    <mergeCell ref="R39:S39"/>
    <mergeCell ref="G40:I40"/>
    <mergeCell ref="J40:L40"/>
    <mergeCell ref="M40:N40"/>
    <mergeCell ref="O40:Q40"/>
    <mergeCell ref="R40:S40"/>
    <mergeCell ref="A36:T36"/>
    <mergeCell ref="E37:F37"/>
    <mergeCell ref="G37:H37"/>
    <mergeCell ref="J37:L37"/>
    <mergeCell ref="M37:N37"/>
    <mergeCell ref="O37:Q37"/>
    <mergeCell ref="R37:S37"/>
    <mergeCell ref="J34:L34"/>
    <mergeCell ref="M34:N34"/>
    <mergeCell ref="O34:Q34"/>
    <mergeCell ref="R34:S34"/>
    <mergeCell ref="G35:H35"/>
    <mergeCell ref="J35:L35"/>
    <mergeCell ref="M35:N35"/>
    <mergeCell ref="O35:Q35"/>
    <mergeCell ref="R35:S35"/>
    <mergeCell ref="A32:T32"/>
    <mergeCell ref="C33:C34"/>
    <mergeCell ref="D33:D35"/>
    <mergeCell ref="E33:F35"/>
    <mergeCell ref="G33:I33"/>
    <mergeCell ref="J33:L33"/>
    <mergeCell ref="M33:N33"/>
    <mergeCell ref="O33:Q33"/>
    <mergeCell ref="R33:S33"/>
    <mergeCell ref="G34:I34"/>
    <mergeCell ref="E31:F31"/>
    <mergeCell ref="G31:I31"/>
    <mergeCell ref="J31:L31"/>
    <mergeCell ref="M31:N31"/>
    <mergeCell ref="O31:Q31"/>
    <mergeCell ref="R31:S31"/>
    <mergeCell ref="E30:F30"/>
    <mergeCell ref="G30:I30"/>
    <mergeCell ref="J30:L30"/>
    <mergeCell ref="M30:N30"/>
    <mergeCell ref="O30:Q30"/>
    <mergeCell ref="R30:S30"/>
    <mergeCell ref="E29:F29"/>
    <mergeCell ref="G29:I29"/>
    <mergeCell ref="J29:L29"/>
    <mergeCell ref="M29:N29"/>
    <mergeCell ref="O29:Q29"/>
    <mergeCell ref="R29:S29"/>
    <mergeCell ref="E28:F28"/>
    <mergeCell ref="G28:H28"/>
    <mergeCell ref="J28:L28"/>
    <mergeCell ref="M28:N28"/>
    <mergeCell ref="O28:Q28"/>
    <mergeCell ref="R28:S28"/>
    <mergeCell ref="E27:F27"/>
    <mergeCell ref="G27:I27"/>
    <mergeCell ref="J27:L27"/>
    <mergeCell ref="M27:N27"/>
    <mergeCell ref="O27:Q27"/>
    <mergeCell ref="R27:S27"/>
    <mergeCell ref="E26:F26"/>
    <mergeCell ref="G26:H26"/>
    <mergeCell ref="J26:L26"/>
    <mergeCell ref="M26:N26"/>
    <mergeCell ref="O26:Q26"/>
    <mergeCell ref="R26:S26"/>
    <mergeCell ref="A15:T16"/>
    <mergeCell ref="C17:C18"/>
    <mergeCell ref="D17:D18"/>
    <mergeCell ref="E17:F18"/>
    <mergeCell ref="G17:H17"/>
    <mergeCell ref="J17:L17"/>
    <mergeCell ref="M17:N17"/>
    <mergeCell ref="A24:T24"/>
    <mergeCell ref="E25:F25"/>
    <mergeCell ref="G25:H25"/>
    <mergeCell ref="J25:L25"/>
    <mergeCell ref="M25:N25"/>
    <mergeCell ref="O25:Q25"/>
    <mergeCell ref="R25:S25"/>
    <mergeCell ref="E23:F23"/>
    <mergeCell ref="G23:I23"/>
    <mergeCell ref="J23:L23"/>
    <mergeCell ref="M23:N23"/>
    <mergeCell ref="O23:Q23"/>
    <mergeCell ref="R23:S23"/>
    <mergeCell ref="A21:T21"/>
    <mergeCell ref="E22:F22"/>
    <mergeCell ref="G22:I22"/>
    <mergeCell ref="J22:L22"/>
    <mergeCell ref="M22:N22"/>
    <mergeCell ref="O22:Q22"/>
    <mergeCell ref="R22:S22"/>
    <mergeCell ref="E20:F20"/>
    <mergeCell ref="G20:H20"/>
    <mergeCell ref="J20:L20"/>
    <mergeCell ref="M20:N20"/>
    <mergeCell ref="O20:Q20"/>
    <mergeCell ref="R20:S20"/>
    <mergeCell ref="O17:Q17"/>
    <mergeCell ref="R17:S17"/>
    <mergeCell ref="A5:T5"/>
    <mergeCell ref="C6:C7"/>
    <mergeCell ref="D6:D7"/>
    <mergeCell ref="E6:F7"/>
    <mergeCell ref="R10:S11"/>
    <mergeCell ref="T10:T11"/>
    <mergeCell ref="G12:I12"/>
    <mergeCell ref="J12:L12"/>
    <mergeCell ref="M12:N12"/>
    <mergeCell ref="O12:Q12"/>
    <mergeCell ref="R12:S12"/>
    <mergeCell ref="A8:T9"/>
    <mergeCell ref="A10:A11"/>
    <mergeCell ref="B10:B11"/>
    <mergeCell ref="C10:C13"/>
    <mergeCell ref="D10:D14"/>
    <mergeCell ref="E10:F14"/>
    <mergeCell ref="G10:I11"/>
    <mergeCell ref="J10:L11"/>
    <mergeCell ref="M10:N11"/>
    <mergeCell ref="O10:Q11"/>
    <mergeCell ref="R13:S14"/>
    <mergeCell ref="A13:A14"/>
    <mergeCell ref="B13:B14"/>
    <mergeCell ref="A2:A4"/>
    <mergeCell ref="B2:B4"/>
    <mergeCell ref="C2:C4"/>
    <mergeCell ref="D2:D4"/>
    <mergeCell ref="E2:F4"/>
    <mergeCell ref="G2:T2"/>
    <mergeCell ref="G3:I4"/>
    <mergeCell ref="J3:T3"/>
    <mergeCell ref="J4:L4"/>
    <mergeCell ref="M4:N4"/>
    <mergeCell ref="O4:Q4"/>
    <mergeCell ref="R4:S4"/>
    <mergeCell ref="G13:I14"/>
    <mergeCell ref="J13:L14"/>
    <mergeCell ref="M13:N14"/>
    <mergeCell ref="O13:Q14"/>
    <mergeCell ref="M74:N74"/>
    <mergeCell ref="O74:Q74"/>
    <mergeCell ref="R74:S74"/>
    <mergeCell ref="G75:H75"/>
    <mergeCell ref="J75:L75"/>
    <mergeCell ref="M75:N75"/>
    <mergeCell ref="O75:Q75"/>
    <mergeCell ref="R75:S75"/>
    <mergeCell ref="R6:S6"/>
    <mergeCell ref="G7:H7"/>
    <mergeCell ref="J7:L7"/>
    <mergeCell ref="M7:N7"/>
    <mergeCell ref="O7:Q7"/>
    <mergeCell ref="R7:S7"/>
    <mergeCell ref="G6:H6"/>
    <mergeCell ref="J6:L6"/>
    <mergeCell ref="M6:N6"/>
    <mergeCell ref="O6:Q6"/>
    <mergeCell ref="G18:H18"/>
    <mergeCell ref="J18:L18"/>
    <mergeCell ref="M18:N18"/>
    <mergeCell ref="O18:Q18"/>
    <mergeCell ref="R18:S18"/>
    <mergeCell ref="A19:T19"/>
    <mergeCell ref="J76:L76"/>
    <mergeCell ref="B70:C70"/>
    <mergeCell ref="B71:C71"/>
    <mergeCell ref="B74:C74"/>
    <mergeCell ref="B75:C75"/>
    <mergeCell ref="J69:L69"/>
    <mergeCell ref="G74:H74"/>
    <mergeCell ref="J74:L74"/>
    <mergeCell ref="G70:H70"/>
    <mergeCell ref="J70:L70"/>
    <mergeCell ref="G72:H72"/>
    <mergeCell ref="J72:L72"/>
  </mergeCells>
  <pageMargins left="0" right="0" top="0.19685039370078741" bottom="0.19685039370078741" header="0.31496062992125984" footer="0.31496062992125984"/>
  <pageSetup paperSize="9" scale="62" fitToHeight="6" orientation="landscape" horizontalDpi="4294967293" r:id="rId1"/>
  <rowBreaks count="3" manualBreakCount="3">
    <brk id="39" max="19" man="1"/>
    <brk id="53" max="19" man="1"/>
    <brk id="68"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workbookViewId="0">
      <selection activeCell="R19" sqref="R19"/>
    </sheetView>
  </sheetViews>
  <sheetFormatPr defaultRowHeight="14.4" x14ac:dyDescent="0.3"/>
  <cols>
    <col min="1" max="1" width="38.5546875" customWidth="1"/>
    <col min="2" max="2" width="14.44140625" customWidth="1"/>
    <col min="3" max="3" width="12.5546875" customWidth="1"/>
    <col min="4" max="4" width="11.88671875" customWidth="1"/>
    <col min="5" max="5" width="15.5546875" customWidth="1"/>
    <col min="6" max="6" width="15.33203125" customWidth="1"/>
    <col min="7" max="7" width="21.5546875" customWidth="1"/>
  </cols>
  <sheetData>
    <row r="1" spans="1:22" x14ac:dyDescent="0.3">
      <c r="F1" s="261" t="s">
        <v>223</v>
      </c>
      <c r="G1" s="261"/>
    </row>
    <row r="2" spans="1:22" x14ac:dyDescent="0.3">
      <c r="F2" s="261" t="s">
        <v>224</v>
      </c>
      <c r="G2" s="261"/>
    </row>
    <row r="3" spans="1:22" s="114" customFormat="1" ht="13.8" x14ac:dyDescent="0.3">
      <c r="F3" s="115" t="s">
        <v>253</v>
      </c>
      <c r="G3" s="116"/>
    </row>
    <row r="4" spans="1:22" x14ac:dyDescent="0.3">
      <c r="A4" s="117"/>
      <c r="B4" s="117"/>
      <c r="C4" s="117"/>
      <c r="D4" s="117"/>
      <c r="E4" s="117"/>
      <c r="F4" s="262" t="s">
        <v>247</v>
      </c>
      <c r="G4" s="262"/>
    </row>
    <row r="5" spans="1:22" x14ac:dyDescent="0.3">
      <c r="A5" s="117"/>
      <c r="B5" s="117"/>
      <c r="C5" s="117"/>
      <c r="D5" s="117"/>
      <c r="E5" s="117"/>
      <c r="F5" s="261"/>
      <c r="G5" s="261"/>
      <c r="V5" s="118"/>
    </row>
    <row r="6" spans="1:22" ht="15.6" x14ac:dyDescent="0.3">
      <c r="A6" s="263"/>
      <c r="B6" s="263"/>
      <c r="C6" s="263"/>
      <c r="D6" s="263"/>
      <c r="E6" s="263"/>
      <c r="F6" s="263"/>
      <c r="G6" s="263"/>
      <c r="V6" s="118"/>
    </row>
    <row r="7" spans="1:22" ht="36" customHeight="1" x14ac:dyDescent="0.3">
      <c r="A7" s="260" t="s">
        <v>225</v>
      </c>
      <c r="B7" s="260"/>
      <c r="C7" s="260"/>
      <c r="D7" s="260"/>
      <c r="E7" s="260"/>
      <c r="F7" s="260"/>
      <c r="G7" s="260"/>
    </row>
    <row r="8" spans="1:22" x14ac:dyDescent="0.3">
      <c r="A8" s="119"/>
      <c r="B8" s="117"/>
      <c r="C8" s="117"/>
      <c r="D8" s="117"/>
      <c r="E8" s="117"/>
      <c r="F8" s="117"/>
      <c r="G8" s="117"/>
    </row>
    <row r="9" spans="1:22" x14ac:dyDescent="0.3">
      <c r="A9" s="117"/>
      <c r="B9" s="117"/>
      <c r="C9" s="117"/>
      <c r="D9" s="117"/>
      <c r="E9" s="117"/>
      <c r="F9" s="117"/>
      <c r="G9" s="120" t="s">
        <v>226</v>
      </c>
    </row>
    <row r="10" spans="1:22" ht="15.6" x14ac:dyDescent="0.3">
      <c r="A10" s="254" t="s">
        <v>227</v>
      </c>
      <c r="B10" s="255" t="s">
        <v>228</v>
      </c>
      <c r="C10" s="256"/>
      <c r="D10" s="256"/>
      <c r="E10" s="256"/>
      <c r="F10" s="257"/>
      <c r="G10" s="254" t="s">
        <v>229</v>
      </c>
    </row>
    <row r="11" spans="1:22" ht="15.6" x14ac:dyDescent="0.3">
      <c r="A11" s="254"/>
      <c r="B11" s="254" t="s">
        <v>230</v>
      </c>
      <c r="C11" s="254"/>
      <c r="D11" s="254"/>
      <c r="E11" s="121" t="s">
        <v>231</v>
      </c>
      <c r="F11" s="121" t="s">
        <v>232</v>
      </c>
      <c r="G11" s="254"/>
    </row>
    <row r="12" spans="1:22" ht="15.6" x14ac:dyDescent="0.3">
      <c r="A12" s="254"/>
      <c r="B12" s="121" t="s">
        <v>233</v>
      </c>
      <c r="C12" s="121" t="s">
        <v>234</v>
      </c>
      <c r="D12" s="121" t="s">
        <v>235</v>
      </c>
      <c r="E12" s="121" t="s">
        <v>236</v>
      </c>
      <c r="F12" s="121" t="s">
        <v>237</v>
      </c>
      <c r="G12" s="254"/>
    </row>
    <row r="13" spans="1:22" ht="15.6" x14ac:dyDescent="0.3">
      <c r="A13" s="122" t="s">
        <v>238</v>
      </c>
      <c r="B13" s="123">
        <f>B16+B18</f>
        <v>74792.536999999997</v>
      </c>
      <c r="C13" s="123"/>
      <c r="D13" s="123"/>
      <c r="E13" s="123"/>
      <c r="F13" s="123"/>
      <c r="G13" s="123">
        <f>B13+C13+D13+E13+F13</f>
        <v>74792.536999999997</v>
      </c>
    </row>
    <row r="14" spans="1:22" ht="15.6" x14ac:dyDescent="0.3">
      <c r="A14" s="122" t="s">
        <v>239</v>
      </c>
      <c r="B14" s="123" t="s">
        <v>240</v>
      </c>
      <c r="C14" s="123"/>
      <c r="D14" s="123"/>
      <c r="E14" s="123"/>
      <c r="F14" s="123"/>
      <c r="G14" s="123">
        <v>0</v>
      </c>
    </row>
    <row r="15" spans="1:22" ht="15.6" x14ac:dyDescent="0.3">
      <c r="A15" s="122" t="s">
        <v>241</v>
      </c>
      <c r="B15" s="123" t="s">
        <v>240</v>
      </c>
      <c r="C15" s="123"/>
      <c r="D15" s="123"/>
      <c r="E15" s="123"/>
      <c r="F15" s="123"/>
      <c r="G15" s="123">
        <v>0</v>
      </c>
    </row>
    <row r="16" spans="1:22" ht="31.2" x14ac:dyDescent="0.3">
      <c r="A16" s="122" t="s">
        <v>242</v>
      </c>
      <c r="B16" s="123">
        <f>64620.7+1961.974+561.911+196.918+496.561+230.504+500+374.197+1068.895+91.718+825+1264.159</f>
        <v>72192.536999999997</v>
      </c>
      <c r="C16" s="123"/>
      <c r="D16" s="123"/>
      <c r="E16" s="123"/>
      <c r="F16" s="123"/>
      <c r="G16" s="123">
        <f>B16+C16+D16+E16+F16</f>
        <v>72192.536999999997</v>
      </c>
    </row>
    <row r="17" spans="1:7" ht="15.6" x14ac:dyDescent="0.3">
      <c r="A17" s="122" t="s">
        <v>243</v>
      </c>
      <c r="B17" s="123" t="s">
        <v>240</v>
      </c>
      <c r="C17" s="123"/>
      <c r="D17" s="123"/>
      <c r="E17" s="123"/>
      <c r="F17" s="123"/>
      <c r="G17" s="123">
        <v>0</v>
      </c>
    </row>
    <row r="18" spans="1:7" ht="15.6" x14ac:dyDescent="0.3">
      <c r="A18" s="122" t="s">
        <v>244</v>
      </c>
      <c r="B18" s="123">
        <v>2600</v>
      </c>
      <c r="C18" s="123"/>
      <c r="D18" s="123"/>
      <c r="E18" s="123"/>
      <c r="F18" s="123"/>
      <c r="G18" s="123">
        <f t="shared" ref="G18" si="0">B18+C18+D18+E18+F18</f>
        <v>2600</v>
      </c>
    </row>
    <row r="19" spans="1:7" x14ac:dyDescent="0.3">
      <c r="A19" s="117"/>
      <c r="B19" s="117"/>
      <c r="C19" s="117"/>
      <c r="D19" s="117"/>
      <c r="E19" s="117"/>
      <c r="F19" s="117"/>
      <c r="G19" s="117"/>
    </row>
    <row r="20" spans="1:7" ht="15.6" x14ac:dyDescent="0.3">
      <c r="A20" s="258" t="s">
        <v>245</v>
      </c>
      <c r="B20" s="258"/>
      <c r="C20" s="258"/>
      <c r="D20" s="124"/>
      <c r="E20" s="124"/>
      <c r="F20" s="259" t="s">
        <v>246</v>
      </c>
      <c r="G20" s="259"/>
    </row>
    <row r="21" spans="1:7" x14ac:dyDescent="0.3">
      <c r="A21" s="117"/>
      <c r="B21" s="117"/>
      <c r="C21" s="117"/>
      <c r="D21" s="117"/>
      <c r="E21" s="117"/>
      <c r="F21" s="117"/>
      <c r="G21" s="117"/>
    </row>
  </sheetData>
  <mergeCells count="12">
    <mergeCell ref="A7:G7"/>
    <mergeCell ref="F1:G1"/>
    <mergeCell ref="F2:G2"/>
    <mergeCell ref="F4:G4"/>
    <mergeCell ref="F5:G5"/>
    <mergeCell ref="A6:G6"/>
    <mergeCell ref="A10:A12"/>
    <mergeCell ref="B10:F10"/>
    <mergeCell ref="G10:G12"/>
    <mergeCell ref="B11:D11"/>
    <mergeCell ref="A20:C20"/>
    <mergeCell ref="F20:G20"/>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
  <sheetViews>
    <sheetView tabSelected="1" view="pageBreakPreview" topLeftCell="A37" zoomScale="60" zoomScaleNormal="100" workbookViewId="0">
      <selection activeCell="A42" sqref="A42:B42"/>
    </sheetView>
  </sheetViews>
  <sheetFormatPr defaultColWidth="9.109375" defaultRowHeight="18" x14ac:dyDescent="0.35"/>
  <cols>
    <col min="1" max="1" width="9.109375" style="86" customWidth="1"/>
    <col min="2" max="2" width="68.33203125" style="84" customWidth="1"/>
    <col min="3" max="3" width="15.6640625" style="84" customWidth="1"/>
    <col min="4" max="4" width="50.88671875" style="84" customWidth="1"/>
    <col min="5" max="5" width="20.109375" style="84" customWidth="1"/>
    <col min="6" max="6" width="15.5546875" style="84" customWidth="1"/>
    <col min="7" max="7" width="16" style="84" customWidth="1"/>
    <col min="8" max="8" width="13.33203125" style="84" customWidth="1"/>
    <col min="9" max="9" width="14" style="84" customWidth="1"/>
    <col min="10" max="10" width="13" style="84" customWidth="1"/>
    <col min="11" max="11" width="13.6640625" style="84" customWidth="1"/>
    <col min="12" max="12" width="41.6640625" style="84" customWidth="1"/>
    <col min="13" max="13" width="23.109375" style="85" customWidth="1"/>
    <col min="14" max="14" width="16.6640625" style="84" customWidth="1"/>
    <col min="15" max="16" width="9.109375" style="84"/>
    <col min="17" max="17" width="13.44140625" style="84" bestFit="1" customWidth="1"/>
    <col min="18" max="16384" width="9.109375" style="84"/>
  </cols>
  <sheetData>
    <row r="1" spans="1:21" x14ac:dyDescent="0.35">
      <c r="K1" s="108" t="s">
        <v>252</v>
      </c>
    </row>
    <row r="2" spans="1:21" x14ac:dyDescent="0.35">
      <c r="K2" s="108" t="s">
        <v>215</v>
      </c>
    </row>
    <row r="3" spans="1:21" x14ac:dyDescent="0.35">
      <c r="K3" s="108" t="s">
        <v>254</v>
      </c>
    </row>
    <row r="4" spans="1:21" s="90" customFormat="1" x14ac:dyDescent="0.35">
      <c r="A4" s="79"/>
      <c r="K4" s="277" t="s">
        <v>222</v>
      </c>
      <c r="L4" s="277"/>
      <c r="M4" s="108"/>
    </row>
    <row r="5" spans="1:21" s="90" customFormat="1" x14ac:dyDescent="0.35">
      <c r="A5" s="79"/>
      <c r="K5" s="277"/>
      <c r="L5" s="277"/>
      <c r="M5" s="108"/>
    </row>
    <row r="6" spans="1:21" s="90" customFormat="1" x14ac:dyDescent="0.35">
      <c r="A6" s="79"/>
      <c r="K6" s="277"/>
      <c r="L6" s="277"/>
      <c r="M6" s="108"/>
    </row>
    <row r="7" spans="1:21" ht="50.25" customHeight="1" x14ac:dyDescent="0.35">
      <c r="A7" s="278" t="s">
        <v>198</v>
      </c>
      <c r="B7" s="278"/>
      <c r="C7" s="278"/>
      <c r="D7" s="278"/>
      <c r="E7" s="278"/>
      <c r="F7" s="278"/>
      <c r="G7" s="278"/>
      <c r="H7" s="278"/>
      <c r="I7" s="278"/>
      <c r="J7" s="278"/>
      <c r="K7" s="278"/>
      <c r="L7" s="278"/>
      <c r="M7" s="92"/>
      <c r="N7" s="93"/>
      <c r="O7" s="93"/>
      <c r="P7" s="93"/>
      <c r="Q7" s="93"/>
      <c r="R7" s="93"/>
      <c r="S7" s="93"/>
      <c r="T7" s="93"/>
      <c r="U7" s="93"/>
    </row>
    <row r="9" spans="1:21" ht="18.75" customHeight="1" x14ac:dyDescent="0.35">
      <c r="A9" s="279" t="s">
        <v>0</v>
      </c>
      <c r="B9" s="280" t="s">
        <v>180</v>
      </c>
      <c r="C9" s="280" t="s">
        <v>181</v>
      </c>
      <c r="D9" s="280" t="s">
        <v>182</v>
      </c>
      <c r="E9" s="280" t="s">
        <v>145</v>
      </c>
      <c r="F9" s="281" t="s">
        <v>183</v>
      </c>
      <c r="G9" s="282"/>
      <c r="H9" s="282"/>
      <c r="I9" s="282"/>
      <c r="J9" s="282"/>
      <c r="K9" s="283"/>
      <c r="L9" s="280" t="s">
        <v>141</v>
      </c>
    </row>
    <row r="10" spans="1:21" x14ac:dyDescent="0.35">
      <c r="A10" s="279"/>
      <c r="B10" s="280"/>
      <c r="C10" s="280"/>
      <c r="D10" s="280"/>
      <c r="E10" s="280"/>
      <c r="F10" s="280" t="s">
        <v>146</v>
      </c>
      <c r="G10" s="280" t="s">
        <v>184</v>
      </c>
      <c r="H10" s="280"/>
      <c r="I10" s="280"/>
      <c r="J10" s="129" t="s">
        <v>185</v>
      </c>
      <c r="K10" s="129" t="s">
        <v>186</v>
      </c>
      <c r="L10" s="280"/>
    </row>
    <row r="11" spans="1:21" x14ac:dyDescent="0.35">
      <c r="A11" s="279"/>
      <c r="B11" s="280"/>
      <c r="C11" s="280"/>
      <c r="D11" s="280"/>
      <c r="E11" s="280"/>
      <c r="F11" s="280"/>
      <c r="G11" s="129">
        <v>2026</v>
      </c>
      <c r="H11" s="129">
        <v>2027</v>
      </c>
      <c r="I11" s="129">
        <v>2028</v>
      </c>
      <c r="J11" s="129">
        <v>2029</v>
      </c>
      <c r="K11" s="129">
        <v>2030</v>
      </c>
      <c r="L11" s="280"/>
    </row>
    <row r="12" spans="1:21" x14ac:dyDescent="0.35">
      <c r="A12" s="102">
        <v>1</v>
      </c>
      <c r="B12" s="103">
        <v>2</v>
      </c>
      <c r="C12" s="103">
        <v>3</v>
      </c>
      <c r="D12" s="103">
        <v>4</v>
      </c>
      <c r="E12" s="103">
        <v>5</v>
      </c>
      <c r="F12" s="103">
        <v>6</v>
      </c>
      <c r="G12" s="103">
        <v>7</v>
      </c>
      <c r="H12" s="103">
        <v>8</v>
      </c>
      <c r="I12" s="103">
        <v>9</v>
      </c>
      <c r="J12" s="103">
        <v>10</v>
      </c>
      <c r="K12" s="103">
        <v>11</v>
      </c>
      <c r="L12" s="103">
        <v>12</v>
      </c>
    </row>
    <row r="13" spans="1:21" ht="43.5" customHeight="1" x14ac:dyDescent="0.35">
      <c r="A13" s="270" t="s">
        <v>190</v>
      </c>
      <c r="B13" s="270"/>
      <c r="C13" s="270"/>
      <c r="D13" s="270"/>
      <c r="E13" s="270"/>
      <c r="F13" s="270"/>
      <c r="G13" s="270"/>
      <c r="H13" s="270"/>
      <c r="I13" s="270"/>
      <c r="J13" s="270"/>
      <c r="K13" s="270"/>
      <c r="L13" s="270"/>
      <c r="M13" s="104"/>
      <c r="N13" s="105"/>
      <c r="O13" s="105"/>
      <c r="P13" s="105"/>
      <c r="Q13" s="105"/>
      <c r="R13" s="105"/>
      <c r="S13" s="105"/>
    </row>
    <row r="14" spans="1:21" ht="126" x14ac:dyDescent="0.35">
      <c r="A14" s="94" t="s">
        <v>169</v>
      </c>
      <c r="B14" s="95" t="s">
        <v>142</v>
      </c>
      <c r="C14" s="129" t="s">
        <v>179</v>
      </c>
      <c r="D14" s="129" t="s">
        <v>168</v>
      </c>
      <c r="E14" s="129" t="s">
        <v>147</v>
      </c>
      <c r="F14" s="110">
        <f>G14+H14+I14+J14+K14</f>
        <v>447.8</v>
      </c>
      <c r="G14" s="110">
        <v>447.8</v>
      </c>
      <c r="H14" s="110"/>
      <c r="I14" s="110"/>
      <c r="J14" s="110"/>
      <c r="K14" s="110"/>
      <c r="L14" s="129" t="s">
        <v>143</v>
      </c>
    </row>
    <row r="15" spans="1:21" ht="108" x14ac:dyDescent="0.35">
      <c r="A15" s="271" t="s">
        <v>8</v>
      </c>
      <c r="B15" s="273" t="s">
        <v>148</v>
      </c>
      <c r="C15" s="275" t="s">
        <v>179</v>
      </c>
      <c r="D15" s="275" t="s">
        <v>168</v>
      </c>
      <c r="E15" s="129" t="s">
        <v>195</v>
      </c>
      <c r="F15" s="110">
        <f t="shared" ref="F15:F46" si="0">G15+H15+I15+J15+K15</f>
        <v>20714.7</v>
      </c>
      <c r="G15" s="110">
        <f>23314.7-2600</f>
        <v>20714.7</v>
      </c>
      <c r="H15" s="110"/>
      <c r="I15" s="110"/>
      <c r="J15" s="110"/>
      <c r="K15" s="110"/>
      <c r="L15" s="275" t="s">
        <v>158</v>
      </c>
    </row>
    <row r="16" spans="1:21" ht="54" x14ac:dyDescent="0.35">
      <c r="A16" s="272"/>
      <c r="B16" s="274"/>
      <c r="C16" s="276"/>
      <c r="D16" s="276"/>
      <c r="E16" s="129" t="s">
        <v>196</v>
      </c>
      <c r="F16" s="110">
        <f t="shared" si="0"/>
        <v>2600</v>
      </c>
      <c r="G16" s="110">
        <v>2600</v>
      </c>
      <c r="H16" s="110"/>
      <c r="I16" s="110"/>
      <c r="J16" s="110"/>
      <c r="K16" s="110"/>
      <c r="L16" s="276"/>
    </row>
    <row r="17" spans="1:12" ht="126" x14ac:dyDescent="0.35">
      <c r="A17" s="94" t="s">
        <v>135</v>
      </c>
      <c r="B17" s="96" t="s">
        <v>138</v>
      </c>
      <c r="C17" s="129" t="s">
        <v>179</v>
      </c>
      <c r="D17" s="129" t="s">
        <v>168</v>
      </c>
      <c r="E17" s="129" t="s">
        <v>147</v>
      </c>
      <c r="F17" s="110">
        <f t="shared" si="0"/>
        <v>219.2</v>
      </c>
      <c r="G17" s="110">
        <v>219.2</v>
      </c>
      <c r="H17" s="110"/>
      <c r="I17" s="110"/>
      <c r="J17" s="110"/>
      <c r="K17" s="110"/>
      <c r="L17" s="129" t="s">
        <v>149</v>
      </c>
    </row>
    <row r="18" spans="1:12" ht="126" x14ac:dyDescent="0.35">
      <c r="A18" s="94" t="s">
        <v>136</v>
      </c>
      <c r="B18" s="95" t="s">
        <v>192</v>
      </c>
      <c r="C18" s="129" t="s">
        <v>179</v>
      </c>
      <c r="D18" s="129" t="s">
        <v>168</v>
      </c>
      <c r="E18" s="129" t="s">
        <v>147</v>
      </c>
      <c r="F18" s="110">
        <f t="shared" si="0"/>
        <v>987</v>
      </c>
      <c r="G18" s="110">
        <v>987</v>
      </c>
      <c r="H18" s="110"/>
      <c r="I18" s="110"/>
      <c r="J18" s="110"/>
      <c r="K18" s="110"/>
      <c r="L18" s="129" t="s">
        <v>154</v>
      </c>
    </row>
    <row r="19" spans="1:12" ht="144" x14ac:dyDescent="0.35">
      <c r="A19" s="94" t="s">
        <v>139</v>
      </c>
      <c r="B19" s="95" t="s">
        <v>159</v>
      </c>
      <c r="C19" s="129" t="s">
        <v>179</v>
      </c>
      <c r="D19" s="129" t="s">
        <v>168</v>
      </c>
      <c r="E19" s="129" t="s">
        <v>147</v>
      </c>
      <c r="F19" s="110">
        <f t="shared" si="0"/>
        <v>10000</v>
      </c>
      <c r="G19" s="110">
        <v>10000</v>
      </c>
      <c r="H19" s="110"/>
      <c r="I19" s="110"/>
      <c r="J19" s="110"/>
      <c r="K19" s="110"/>
      <c r="L19" s="129" t="s">
        <v>199</v>
      </c>
    </row>
    <row r="20" spans="1:12" ht="126" x14ac:dyDescent="0.35">
      <c r="A20" s="94" t="s">
        <v>140</v>
      </c>
      <c r="B20" s="95" t="s">
        <v>174</v>
      </c>
      <c r="C20" s="129" t="s">
        <v>179</v>
      </c>
      <c r="D20" s="129" t="s">
        <v>168</v>
      </c>
      <c r="E20" s="129" t="s">
        <v>147</v>
      </c>
      <c r="F20" s="110">
        <f t="shared" si="0"/>
        <v>7000</v>
      </c>
      <c r="G20" s="110">
        <f>5000+2000</f>
        <v>7000</v>
      </c>
      <c r="H20" s="110"/>
      <c r="I20" s="110"/>
      <c r="J20" s="110"/>
      <c r="K20" s="110"/>
      <c r="L20" s="129" t="s">
        <v>156</v>
      </c>
    </row>
    <row r="21" spans="1:12" ht="126" x14ac:dyDescent="0.35">
      <c r="A21" s="94" t="s">
        <v>194</v>
      </c>
      <c r="B21" s="95" t="s">
        <v>193</v>
      </c>
      <c r="C21" s="129" t="s">
        <v>179</v>
      </c>
      <c r="D21" s="129" t="s">
        <v>168</v>
      </c>
      <c r="E21" s="129" t="s">
        <v>147</v>
      </c>
      <c r="F21" s="110">
        <f t="shared" si="0"/>
        <v>1263.0999999999999</v>
      </c>
      <c r="G21" s="110">
        <v>1263.0999999999999</v>
      </c>
      <c r="H21" s="110"/>
      <c r="I21" s="110"/>
      <c r="J21" s="110"/>
      <c r="K21" s="110"/>
      <c r="L21" s="129" t="s">
        <v>151</v>
      </c>
    </row>
    <row r="22" spans="1:12" ht="144" x14ac:dyDescent="0.35">
      <c r="A22" s="126" t="s">
        <v>152</v>
      </c>
      <c r="B22" s="127" t="s">
        <v>220</v>
      </c>
      <c r="C22" s="128" t="s">
        <v>179</v>
      </c>
      <c r="D22" s="128" t="s">
        <v>168</v>
      </c>
      <c r="E22" s="128" t="s">
        <v>147</v>
      </c>
      <c r="F22" s="111">
        <f t="shared" si="0"/>
        <v>230.3</v>
      </c>
      <c r="G22" s="111">
        <v>230.3</v>
      </c>
      <c r="H22" s="111"/>
      <c r="I22" s="111"/>
      <c r="J22" s="111"/>
      <c r="K22" s="111"/>
      <c r="L22" s="128" t="s">
        <v>170</v>
      </c>
    </row>
    <row r="23" spans="1:12" ht="144" x14ac:dyDescent="0.35">
      <c r="A23" s="126" t="s">
        <v>200</v>
      </c>
      <c r="B23" s="127" t="s">
        <v>221</v>
      </c>
      <c r="C23" s="128" t="s">
        <v>179</v>
      </c>
      <c r="D23" s="128" t="s">
        <v>168</v>
      </c>
      <c r="E23" s="128" t="s">
        <v>147</v>
      </c>
      <c r="F23" s="111">
        <f t="shared" si="0"/>
        <v>210.8</v>
      </c>
      <c r="G23" s="111">
        <v>210.8</v>
      </c>
      <c r="H23" s="111"/>
      <c r="I23" s="111"/>
      <c r="J23" s="111"/>
      <c r="K23" s="111"/>
      <c r="L23" s="128" t="s">
        <v>170</v>
      </c>
    </row>
    <row r="24" spans="1:12" ht="126" x14ac:dyDescent="0.35">
      <c r="A24" s="126" t="s">
        <v>201</v>
      </c>
      <c r="B24" s="127" t="s">
        <v>217</v>
      </c>
      <c r="C24" s="128">
        <v>2026</v>
      </c>
      <c r="D24" s="128" t="s">
        <v>168</v>
      </c>
      <c r="E24" s="128" t="s">
        <v>147</v>
      </c>
      <c r="F24" s="111">
        <f t="shared" si="0"/>
        <v>496.56099999999998</v>
      </c>
      <c r="G24" s="111">
        <v>496.56099999999998</v>
      </c>
      <c r="H24" s="111"/>
      <c r="I24" s="111"/>
      <c r="J24" s="111"/>
      <c r="K24" s="111"/>
      <c r="L24" s="128" t="s">
        <v>214</v>
      </c>
    </row>
    <row r="25" spans="1:12" ht="154.5" customHeight="1" x14ac:dyDescent="0.35">
      <c r="A25" s="94" t="s">
        <v>208</v>
      </c>
      <c r="B25" s="95" t="s">
        <v>202</v>
      </c>
      <c r="C25" s="129">
        <v>2026</v>
      </c>
      <c r="D25" s="129" t="s">
        <v>168</v>
      </c>
      <c r="E25" s="129" t="s">
        <v>147</v>
      </c>
      <c r="F25" s="110">
        <f t="shared" si="0"/>
        <v>230.50399999999999</v>
      </c>
      <c r="G25" s="110">
        <v>230.50399999999999</v>
      </c>
      <c r="H25" s="110"/>
      <c r="I25" s="110"/>
      <c r="J25" s="110"/>
      <c r="K25" s="110"/>
      <c r="L25" s="129" t="s">
        <v>203</v>
      </c>
    </row>
    <row r="26" spans="1:12" ht="167.25" customHeight="1" x14ac:dyDescent="0.35">
      <c r="A26" s="94" t="s">
        <v>209</v>
      </c>
      <c r="B26" s="109" t="s">
        <v>212</v>
      </c>
      <c r="C26" s="128">
        <v>2026</v>
      </c>
      <c r="D26" s="128" t="s">
        <v>168</v>
      </c>
      <c r="E26" s="128" t="s">
        <v>147</v>
      </c>
      <c r="F26" s="111">
        <f t="shared" si="0"/>
        <v>1961.9739999999999</v>
      </c>
      <c r="G26" s="111">
        <v>1961.9739999999999</v>
      </c>
      <c r="H26" s="111"/>
      <c r="I26" s="111"/>
      <c r="J26" s="111"/>
      <c r="K26" s="111"/>
      <c r="L26" s="128" t="s">
        <v>206</v>
      </c>
    </row>
    <row r="27" spans="1:12" ht="153" customHeight="1" x14ac:dyDescent="0.35">
      <c r="A27" s="126" t="s">
        <v>210</v>
      </c>
      <c r="B27" s="113" t="s">
        <v>204</v>
      </c>
      <c r="C27" s="129">
        <v>2026</v>
      </c>
      <c r="D27" s="129" t="s">
        <v>168</v>
      </c>
      <c r="E27" s="129" t="s">
        <v>147</v>
      </c>
      <c r="F27" s="110">
        <f t="shared" si="0"/>
        <v>561.91099999999994</v>
      </c>
      <c r="G27" s="110">
        <v>561.91099999999994</v>
      </c>
      <c r="H27" s="110"/>
      <c r="I27" s="110"/>
      <c r="J27" s="110"/>
      <c r="K27" s="110"/>
      <c r="L27" s="129" t="s">
        <v>206</v>
      </c>
    </row>
    <row r="28" spans="1:12" ht="126" x14ac:dyDescent="0.35">
      <c r="A28" s="130" t="s">
        <v>211</v>
      </c>
      <c r="B28" s="109" t="s">
        <v>213</v>
      </c>
      <c r="C28" s="131">
        <v>2026</v>
      </c>
      <c r="D28" s="131" t="s">
        <v>168</v>
      </c>
      <c r="E28" s="131" t="s">
        <v>147</v>
      </c>
      <c r="F28" s="111">
        <f t="shared" si="0"/>
        <v>196.91800000000001</v>
      </c>
      <c r="G28" s="111">
        <f>196.918</f>
        <v>196.91800000000001</v>
      </c>
      <c r="H28" s="111"/>
      <c r="I28" s="111"/>
      <c r="J28" s="111"/>
      <c r="K28" s="111"/>
      <c r="L28" s="131" t="s">
        <v>207</v>
      </c>
    </row>
    <row r="29" spans="1:12" ht="151.5" customHeight="1" x14ac:dyDescent="0.35">
      <c r="A29" s="126" t="s">
        <v>219</v>
      </c>
      <c r="B29" s="127" t="s">
        <v>248</v>
      </c>
      <c r="C29" s="128">
        <v>2026</v>
      </c>
      <c r="D29" s="128" t="s">
        <v>168</v>
      </c>
      <c r="E29" s="128" t="s">
        <v>147</v>
      </c>
      <c r="F29" s="111">
        <f t="shared" si="0"/>
        <v>374.197</v>
      </c>
      <c r="G29" s="111">
        <v>374.197</v>
      </c>
      <c r="H29" s="111"/>
      <c r="I29" s="111"/>
      <c r="J29" s="111"/>
      <c r="K29" s="111"/>
      <c r="L29" s="128" t="s">
        <v>205</v>
      </c>
    </row>
    <row r="30" spans="1:12" ht="354.75" customHeight="1" x14ac:dyDescent="0.35">
      <c r="A30" s="132" t="s">
        <v>249</v>
      </c>
      <c r="B30" s="134" t="s">
        <v>250</v>
      </c>
      <c r="C30" s="133">
        <v>2026</v>
      </c>
      <c r="D30" s="133" t="s">
        <v>168</v>
      </c>
      <c r="E30" s="133" t="s">
        <v>147</v>
      </c>
      <c r="F30" s="111">
        <f t="shared" si="0"/>
        <v>2333.0540000000001</v>
      </c>
      <c r="G30" s="111">
        <f>1068.895+1264.159</f>
        <v>2333.0540000000001</v>
      </c>
      <c r="H30" s="111"/>
      <c r="I30" s="111"/>
      <c r="J30" s="111"/>
      <c r="K30" s="111"/>
      <c r="L30" s="133" t="s">
        <v>251</v>
      </c>
    </row>
    <row r="31" spans="1:12" ht="162.75" customHeight="1" x14ac:dyDescent="0.35">
      <c r="A31" s="135" t="s">
        <v>255</v>
      </c>
      <c r="B31" s="134" t="s">
        <v>259</v>
      </c>
      <c r="C31" s="136">
        <v>2026</v>
      </c>
      <c r="D31" s="136" t="s">
        <v>168</v>
      </c>
      <c r="E31" s="136" t="s">
        <v>147</v>
      </c>
      <c r="F31" s="111">
        <f t="shared" si="0"/>
        <v>91.718000000000004</v>
      </c>
      <c r="G31" s="111">
        <v>91.718000000000004</v>
      </c>
      <c r="H31" s="111"/>
      <c r="I31" s="111"/>
      <c r="J31" s="111"/>
      <c r="K31" s="111"/>
      <c r="L31" s="136" t="s">
        <v>258</v>
      </c>
    </row>
    <row r="32" spans="1:12" ht="170.25" customHeight="1" x14ac:dyDescent="0.35">
      <c r="A32" s="132" t="s">
        <v>257</v>
      </c>
      <c r="B32" s="134" t="s">
        <v>260</v>
      </c>
      <c r="C32" s="133">
        <v>2026</v>
      </c>
      <c r="D32" s="133" t="s">
        <v>168</v>
      </c>
      <c r="E32" s="133" t="s">
        <v>147</v>
      </c>
      <c r="F32" s="111">
        <f t="shared" si="0"/>
        <v>825</v>
      </c>
      <c r="G32" s="111">
        <f>825</f>
        <v>825</v>
      </c>
      <c r="H32" s="111"/>
      <c r="I32" s="111"/>
      <c r="J32" s="111"/>
      <c r="K32" s="111"/>
      <c r="L32" s="133" t="s">
        <v>256</v>
      </c>
    </row>
    <row r="33" spans="1:14" s="100" customFormat="1" x14ac:dyDescent="0.35">
      <c r="A33" s="265" t="s">
        <v>187</v>
      </c>
      <c r="B33" s="265"/>
      <c r="C33" s="265"/>
      <c r="D33" s="265"/>
      <c r="E33" s="265"/>
      <c r="F33" s="112">
        <f>SUM(G33:K33)</f>
        <v>50744.737000000001</v>
      </c>
      <c r="G33" s="112">
        <f>SUM(G14:G32)</f>
        <v>50744.737000000001</v>
      </c>
      <c r="H33" s="112">
        <f t="shared" ref="H33:K33" si="1">SUM(H14:H32)</f>
        <v>0</v>
      </c>
      <c r="I33" s="112">
        <f t="shared" si="1"/>
        <v>0</v>
      </c>
      <c r="J33" s="112">
        <f t="shared" si="1"/>
        <v>0</v>
      </c>
      <c r="K33" s="112">
        <f t="shared" si="1"/>
        <v>0</v>
      </c>
      <c r="L33" s="125"/>
      <c r="M33" s="99"/>
    </row>
    <row r="34" spans="1:14" s="100" customFormat="1" x14ac:dyDescent="0.35">
      <c r="A34" s="266" t="s">
        <v>191</v>
      </c>
      <c r="B34" s="266"/>
      <c r="C34" s="266"/>
      <c r="D34" s="266"/>
      <c r="E34" s="266"/>
      <c r="F34" s="266"/>
      <c r="G34" s="266"/>
      <c r="H34" s="266"/>
      <c r="I34" s="266"/>
      <c r="J34" s="266"/>
      <c r="K34" s="266"/>
      <c r="L34" s="266"/>
      <c r="M34" s="99"/>
    </row>
    <row r="35" spans="1:14" ht="198" x14ac:dyDescent="0.35">
      <c r="A35" s="94" t="s">
        <v>10</v>
      </c>
      <c r="B35" s="95" t="s">
        <v>162</v>
      </c>
      <c r="C35" s="129" t="s">
        <v>179</v>
      </c>
      <c r="D35" s="129" t="s">
        <v>171</v>
      </c>
      <c r="E35" s="129" t="s">
        <v>147</v>
      </c>
      <c r="F35" s="110">
        <f t="shared" si="0"/>
        <v>3000</v>
      </c>
      <c r="G35" s="110">
        <f>2500+500</f>
        <v>3000</v>
      </c>
      <c r="H35" s="110"/>
      <c r="I35" s="110"/>
      <c r="J35" s="110"/>
      <c r="K35" s="110"/>
      <c r="L35" s="129" t="s">
        <v>153</v>
      </c>
    </row>
    <row r="36" spans="1:14" ht="231.75" customHeight="1" x14ac:dyDescent="0.35">
      <c r="A36" s="94" t="s">
        <v>11</v>
      </c>
      <c r="B36" s="95" t="s">
        <v>163</v>
      </c>
      <c r="C36" s="129" t="s">
        <v>179</v>
      </c>
      <c r="D36" s="129" t="s">
        <v>171</v>
      </c>
      <c r="E36" s="129" t="s">
        <v>147</v>
      </c>
      <c r="F36" s="110">
        <f t="shared" si="0"/>
        <v>8117.3</v>
      </c>
      <c r="G36" s="110">
        <v>8117.3</v>
      </c>
      <c r="H36" s="110"/>
      <c r="I36" s="110"/>
      <c r="J36" s="110"/>
      <c r="K36" s="110"/>
      <c r="L36" s="129" t="s">
        <v>155</v>
      </c>
    </row>
    <row r="37" spans="1:14" ht="126" x14ac:dyDescent="0.35">
      <c r="A37" s="94" t="s">
        <v>12</v>
      </c>
      <c r="B37" s="95" t="s">
        <v>150</v>
      </c>
      <c r="C37" s="129" t="s">
        <v>179</v>
      </c>
      <c r="D37" s="129" t="s">
        <v>171</v>
      </c>
      <c r="E37" s="129" t="s">
        <v>147</v>
      </c>
      <c r="F37" s="110">
        <f t="shared" si="0"/>
        <v>31.8</v>
      </c>
      <c r="G37" s="110">
        <v>31.8</v>
      </c>
      <c r="H37" s="110"/>
      <c r="I37" s="110"/>
      <c r="J37" s="110"/>
      <c r="K37" s="110"/>
      <c r="L37" s="129" t="s">
        <v>143</v>
      </c>
    </row>
    <row r="38" spans="1:14" ht="126" x14ac:dyDescent="0.35">
      <c r="A38" s="94" t="s">
        <v>157</v>
      </c>
      <c r="B38" s="95" t="s">
        <v>148</v>
      </c>
      <c r="C38" s="129" t="s">
        <v>179</v>
      </c>
      <c r="D38" s="129" t="s">
        <v>171</v>
      </c>
      <c r="E38" s="129" t="s">
        <v>147</v>
      </c>
      <c r="F38" s="110">
        <f t="shared" si="0"/>
        <v>1066.5</v>
      </c>
      <c r="G38" s="110">
        <v>1066.5</v>
      </c>
      <c r="H38" s="110"/>
      <c r="I38" s="110"/>
      <c r="J38" s="110"/>
      <c r="K38" s="110"/>
      <c r="L38" s="129" t="s">
        <v>216</v>
      </c>
    </row>
    <row r="39" spans="1:14" s="100" customFormat="1" x14ac:dyDescent="0.35">
      <c r="A39" s="265" t="s">
        <v>188</v>
      </c>
      <c r="B39" s="265"/>
      <c r="C39" s="265"/>
      <c r="D39" s="265"/>
      <c r="E39" s="265"/>
      <c r="F39" s="112">
        <f>SUM(G39:K39)</f>
        <v>12215.599999999999</v>
      </c>
      <c r="G39" s="112">
        <f>SUM(G35:G38)</f>
        <v>12215.599999999999</v>
      </c>
      <c r="H39" s="112">
        <f t="shared" ref="H39:K39" si="2">SUM(H35:H38)</f>
        <v>0</v>
      </c>
      <c r="I39" s="112">
        <f t="shared" si="2"/>
        <v>0</v>
      </c>
      <c r="J39" s="112">
        <f t="shared" si="2"/>
        <v>0</v>
      </c>
      <c r="K39" s="112">
        <f t="shared" si="2"/>
        <v>0</v>
      </c>
      <c r="L39" s="125"/>
      <c r="M39" s="99"/>
    </row>
    <row r="40" spans="1:14" s="100" customFormat="1" x14ac:dyDescent="0.35">
      <c r="A40" s="266" t="s">
        <v>197</v>
      </c>
      <c r="B40" s="266"/>
      <c r="C40" s="266"/>
      <c r="D40" s="266"/>
      <c r="E40" s="266"/>
      <c r="F40" s="266"/>
      <c r="G40" s="266"/>
      <c r="H40" s="266"/>
      <c r="I40" s="266"/>
      <c r="J40" s="266"/>
      <c r="K40" s="266"/>
      <c r="L40" s="266"/>
      <c r="M40" s="99"/>
    </row>
    <row r="41" spans="1:14" ht="144" x14ac:dyDescent="0.35">
      <c r="A41" s="94" t="s">
        <v>88</v>
      </c>
      <c r="B41" s="95" t="s">
        <v>172</v>
      </c>
      <c r="C41" s="129" t="s">
        <v>179</v>
      </c>
      <c r="D41" s="129" t="s">
        <v>173</v>
      </c>
      <c r="E41" s="129" t="s">
        <v>147</v>
      </c>
      <c r="F41" s="110">
        <f t="shared" si="0"/>
        <v>618.29999999999995</v>
      </c>
      <c r="G41" s="110">
        <v>618.29999999999995</v>
      </c>
      <c r="H41" s="110"/>
      <c r="I41" s="110"/>
      <c r="J41" s="110"/>
      <c r="K41" s="110"/>
      <c r="L41" s="129" t="s">
        <v>166</v>
      </c>
      <c r="N41" s="97"/>
    </row>
    <row r="42" spans="1:14" ht="183.6" customHeight="1" x14ac:dyDescent="0.35">
      <c r="A42" s="94" t="s">
        <v>13</v>
      </c>
      <c r="B42" s="95" t="s">
        <v>261</v>
      </c>
      <c r="C42" s="129" t="s">
        <v>179</v>
      </c>
      <c r="D42" s="129" t="s">
        <v>173</v>
      </c>
      <c r="E42" s="129" t="s">
        <v>147</v>
      </c>
      <c r="F42" s="110">
        <f t="shared" si="0"/>
        <v>7000</v>
      </c>
      <c r="G42" s="110">
        <v>7000</v>
      </c>
      <c r="H42" s="110"/>
      <c r="I42" s="110"/>
      <c r="J42" s="110"/>
      <c r="K42" s="110"/>
      <c r="L42" s="129" t="s">
        <v>144</v>
      </c>
      <c r="N42" s="97"/>
    </row>
    <row r="43" spans="1:14" ht="144" x14ac:dyDescent="0.35">
      <c r="A43" s="94" t="s">
        <v>175</v>
      </c>
      <c r="B43" s="95" t="s">
        <v>262</v>
      </c>
      <c r="C43" s="129" t="s">
        <v>179</v>
      </c>
      <c r="D43" s="129" t="s">
        <v>173</v>
      </c>
      <c r="E43" s="129" t="s">
        <v>147</v>
      </c>
      <c r="F43" s="110">
        <f t="shared" si="0"/>
        <v>76.900000000000006</v>
      </c>
      <c r="G43" s="110">
        <v>76.900000000000006</v>
      </c>
      <c r="H43" s="110"/>
      <c r="I43" s="110"/>
      <c r="J43" s="110"/>
      <c r="K43" s="110"/>
      <c r="L43" s="129" t="s">
        <v>161</v>
      </c>
      <c r="M43" s="106"/>
      <c r="N43" s="97"/>
    </row>
    <row r="44" spans="1:14" ht="144" x14ac:dyDescent="0.35">
      <c r="A44" s="94" t="s">
        <v>176</v>
      </c>
      <c r="B44" s="95" t="s">
        <v>148</v>
      </c>
      <c r="C44" s="129" t="s">
        <v>179</v>
      </c>
      <c r="D44" s="129" t="s">
        <v>173</v>
      </c>
      <c r="E44" s="129" t="s">
        <v>147</v>
      </c>
      <c r="F44" s="110">
        <f t="shared" si="0"/>
        <v>527</v>
      </c>
      <c r="G44" s="110">
        <v>527</v>
      </c>
      <c r="H44" s="110"/>
      <c r="I44" s="110"/>
      <c r="J44" s="110"/>
      <c r="K44" s="110"/>
      <c r="L44" s="129" t="s">
        <v>216</v>
      </c>
      <c r="M44" s="107"/>
      <c r="N44" s="97"/>
    </row>
    <row r="45" spans="1:14" ht="144" x14ac:dyDescent="0.35">
      <c r="A45" s="94" t="s">
        <v>177</v>
      </c>
      <c r="B45" s="95" t="s">
        <v>167</v>
      </c>
      <c r="C45" s="129" t="s">
        <v>179</v>
      </c>
      <c r="D45" s="129" t="s">
        <v>173</v>
      </c>
      <c r="E45" s="129" t="s">
        <v>147</v>
      </c>
      <c r="F45" s="110">
        <f t="shared" si="0"/>
        <v>3040</v>
      </c>
      <c r="G45" s="110">
        <v>3040</v>
      </c>
      <c r="H45" s="110"/>
      <c r="I45" s="110"/>
      <c r="J45" s="110"/>
      <c r="K45" s="110"/>
      <c r="L45" s="129" t="s">
        <v>164</v>
      </c>
      <c r="M45" s="106"/>
      <c r="N45" s="97"/>
    </row>
    <row r="46" spans="1:14" ht="144" x14ac:dyDescent="0.35">
      <c r="A46" s="94" t="s">
        <v>178</v>
      </c>
      <c r="B46" s="95" t="s">
        <v>218</v>
      </c>
      <c r="C46" s="129" t="s">
        <v>179</v>
      </c>
      <c r="D46" s="129" t="s">
        <v>173</v>
      </c>
      <c r="E46" s="129" t="s">
        <v>147</v>
      </c>
      <c r="F46" s="110">
        <f t="shared" si="0"/>
        <v>570</v>
      </c>
      <c r="G46" s="110">
        <v>570</v>
      </c>
      <c r="H46" s="110"/>
      <c r="I46" s="110"/>
      <c r="J46" s="110"/>
      <c r="K46" s="110"/>
      <c r="L46" s="129" t="s">
        <v>165</v>
      </c>
      <c r="N46" s="97"/>
    </row>
    <row r="47" spans="1:14" s="100" customFormat="1" x14ac:dyDescent="0.35">
      <c r="A47" s="265" t="s">
        <v>189</v>
      </c>
      <c r="B47" s="265"/>
      <c r="C47" s="265"/>
      <c r="D47" s="265"/>
      <c r="E47" s="265"/>
      <c r="F47" s="112">
        <f>SUM(G47:K47)</f>
        <v>11832.2</v>
      </c>
      <c r="G47" s="112">
        <f>SUM(G41:G46)</f>
        <v>11832.2</v>
      </c>
      <c r="H47" s="112">
        <f t="shared" ref="H47:K47" si="3">SUM(H41:H46)</f>
        <v>0</v>
      </c>
      <c r="I47" s="112">
        <f t="shared" si="3"/>
        <v>0</v>
      </c>
      <c r="J47" s="112">
        <f t="shared" si="3"/>
        <v>0</v>
      </c>
      <c r="K47" s="112">
        <f t="shared" si="3"/>
        <v>0</v>
      </c>
      <c r="L47" s="125"/>
      <c r="M47" s="99"/>
    </row>
    <row r="48" spans="1:14" s="100" customFormat="1" x14ac:dyDescent="0.35">
      <c r="A48" s="267" t="s">
        <v>137</v>
      </c>
      <c r="B48" s="268"/>
      <c r="C48" s="268"/>
      <c r="D48" s="268"/>
      <c r="E48" s="269"/>
      <c r="F48" s="112">
        <f>SUM(G48:K48)</f>
        <v>74792.536999999997</v>
      </c>
      <c r="G48" s="112">
        <f>G33+G39+G47</f>
        <v>74792.536999999997</v>
      </c>
      <c r="H48" s="112">
        <f t="shared" ref="H48:K48" si="4">H33+H39+H47</f>
        <v>0</v>
      </c>
      <c r="I48" s="112">
        <f t="shared" si="4"/>
        <v>0</v>
      </c>
      <c r="J48" s="112">
        <f t="shared" si="4"/>
        <v>0</v>
      </c>
      <c r="K48" s="112">
        <f t="shared" si="4"/>
        <v>0</v>
      </c>
      <c r="L48" s="98"/>
      <c r="M48" s="99"/>
    </row>
    <row r="49" spans="1:13" x14ac:dyDescent="0.35">
      <c r="A49" s="79"/>
      <c r="B49" s="80"/>
      <c r="C49" s="80"/>
      <c r="D49" s="80"/>
      <c r="E49" s="80"/>
      <c r="F49" s="81"/>
      <c r="G49" s="81"/>
      <c r="H49" s="82"/>
      <c r="I49" s="83"/>
      <c r="J49" s="83"/>
      <c r="K49" s="83"/>
    </row>
    <row r="50" spans="1:13" x14ac:dyDescent="0.35">
      <c r="A50" s="79"/>
      <c r="B50" s="80"/>
      <c r="C50" s="80"/>
      <c r="D50" s="80"/>
      <c r="E50" s="80"/>
      <c r="F50" s="81"/>
      <c r="G50" s="81"/>
      <c r="H50" s="82"/>
      <c r="I50" s="83"/>
      <c r="J50" s="83"/>
      <c r="K50" s="83"/>
    </row>
    <row r="51" spans="1:13" s="90" customFormat="1" x14ac:dyDescent="0.35">
      <c r="B51" s="101" t="s">
        <v>160</v>
      </c>
      <c r="C51" s="101"/>
      <c r="D51" s="101"/>
      <c r="E51" s="101"/>
      <c r="F51" s="101"/>
      <c r="G51" s="101"/>
      <c r="H51" s="101"/>
      <c r="M51" s="91"/>
    </row>
    <row r="52" spans="1:13" s="90" customFormat="1" x14ac:dyDescent="0.35">
      <c r="A52" s="79"/>
      <c r="M52" s="91"/>
    </row>
    <row r="54" spans="1:13" x14ac:dyDescent="0.35">
      <c r="G54" s="87"/>
      <c r="H54" s="87"/>
      <c r="I54" s="85"/>
      <c r="J54" s="85"/>
      <c r="K54" s="85"/>
    </row>
    <row r="55" spans="1:13" x14ac:dyDescent="0.35">
      <c r="F55" s="87"/>
      <c r="G55" s="87"/>
      <c r="H55" s="87"/>
      <c r="I55" s="87"/>
      <c r="J55" s="87"/>
      <c r="K55" s="87"/>
    </row>
    <row r="56" spans="1:13" x14ac:dyDescent="0.35">
      <c r="F56" s="85"/>
      <c r="G56" s="85"/>
      <c r="H56" s="85"/>
      <c r="I56" s="85"/>
      <c r="J56" s="85"/>
      <c r="K56" s="85"/>
    </row>
    <row r="57" spans="1:13" x14ac:dyDescent="0.35">
      <c r="F57" s="85"/>
      <c r="G57" s="85"/>
      <c r="H57" s="85"/>
      <c r="I57" s="85"/>
      <c r="J57" s="85"/>
      <c r="K57" s="85"/>
    </row>
    <row r="58" spans="1:13" x14ac:dyDescent="0.35">
      <c r="F58" s="85"/>
      <c r="G58" s="87"/>
      <c r="H58" s="87"/>
    </row>
    <row r="59" spans="1:13" x14ac:dyDescent="0.35">
      <c r="F59" s="85"/>
    </row>
    <row r="63" spans="1:13" x14ac:dyDescent="0.35">
      <c r="F63" s="88"/>
    </row>
    <row r="65" spans="4:12" x14ac:dyDescent="0.35">
      <c r="D65" s="87"/>
      <c r="E65" s="89"/>
    </row>
    <row r="66" spans="4:12" x14ac:dyDescent="0.35">
      <c r="E66" s="89"/>
    </row>
    <row r="67" spans="4:12" x14ac:dyDescent="0.35">
      <c r="E67" s="89"/>
      <c r="I67" s="85"/>
      <c r="J67" s="85"/>
      <c r="K67" s="85"/>
      <c r="L67" s="87"/>
    </row>
    <row r="68" spans="4:12" x14ac:dyDescent="0.35">
      <c r="E68" s="89"/>
      <c r="I68" s="85"/>
      <c r="J68" s="85"/>
      <c r="K68" s="85"/>
    </row>
    <row r="69" spans="4:12" x14ac:dyDescent="0.35">
      <c r="E69" s="89"/>
      <c r="I69" s="85"/>
      <c r="J69" s="85"/>
      <c r="K69" s="85"/>
    </row>
    <row r="70" spans="4:12" x14ac:dyDescent="0.35">
      <c r="E70" s="89"/>
    </row>
    <row r="71" spans="4:12" x14ac:dyDescent="0.35">
      <c r="F71" s="87"/>
    </row>
    <row r="72" spans="4:12" x14ac:dyDescent="0.35">
      <c r="I72" s="87"/>
      <c r="J72" s="87"/>
      <c r="K72" s="87"/>
    </row>
    <row r="73" spans="4:12" x14ac:dyDescent="0.35">
      <c r="F73" s="87"/>
    </row>
    <row r="93" spans="8:11" x14ac:dyDescent="0.35">
      <c r="H93" s="87"/>
    </row>
    <row r="94" spans="8:11" x14ac:dyDescent="0.35">
      <c r="I94" s="87"/>
      <c r="J94" s="87"/>
      <c r="K94" s="87"/>
    </row>
    <row r="95" spans="8:11" x14ac:dyDescent="0.35">
      <c r="I95" s="87"/>
      <c r="J95" s="87"/>
      <c r="K95" s="87"/>
    </row>
    <row r="97" spans="7:11" x14ac:dyDescent="0.35">
      <c r="I97" s="87"/>
      <c r="J97" s="87"/>
      <c r="K97" s="87"/>
    </row>
    <row r="100" spans="7:11" x14ac:dyDescent="0.35">
      <c r="G100" s="264"/>
      <c r="H100" s="264"/>
    </row>
  </sheetData>
  <mergeCells count="26">
    <mergeCell ref="K4:L4"/>
    <mergeCell ref="K5:L5"/>
    <mergeCell ref="K6:L6"/>
    <mergeCell ref="A7:L7"/>
    <mergeCell ref="A9:A11"/>
    <mergeCell ref="B9:B11"/>
    <mergeCell ref="C9:C11"/>
    <mergeCell ref="D9:D11"/>
    <mergeCell ref="E9:E11"/>
    <mergeCell ref="F9:K9"/>
    <mergeCell ref="L9:L11"/>
    <mergeCell ref="F10:F11"/>
    <mergeCell ref="G10:I10"/>
    <mergeCell ref="A13:L13"/>
    <mergeCell ref="A15:A16"/>
    <mergeCell ref="B15:B16"/>
    <mergeCell ref="C15:C16"/>
    <mergeCell ref="D15:D16"/>
    <mergeCell ref="L15:L16"/>
    <mergeCell ref="G100:H100"/>
    <mergeCell ref="A33:E33"/>
    <mergeCell ref="A34:L34"/>
    <mergeCell ref="A39:E39"/>
    <mergeCell ref="A40:L40"/>
    <mergeCell ref="A47:E47"/>
    <mergeCell ref="A48:E48"/>
  </mergeCells>
  <pageMargins left="0.70866141732283472" right="0.70866141732283472" top="0.74803149606299213" bottom="0.74803149606299213" header="0.31496062992125984" footer="0.31496062992125984"/>
  <pageSetup paperSize="9" scale="41" fitToWidth="5" fitToHeight="5" orientation="landscape" r:id="rId1"/>
  <rowBreaks count="1" manualBreakCount="1">
    <brk id="39"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поточ_кап</vt:lpstr>
      <vt:lpstr>ресурсне забезпечення</vt:lpstr>
      <vt:lpstr>заходи</vt:lpstr>
      <vt:lpstr>заходи!Заголовки_для_друку</vt:lpstr>
      <vt:lpstr>заходи!Область_друку</vt:lpstr>
      <vt:lpstr>поточ_кап!Область_друку</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220FU11</cp:lastModifiedBy>
  <cp:lastPrinted>2026-05-11T12:43:48Z</cp:lastPrinted>
  <dcterms:created xsi:type="dcterms:W3CDTF">2013-02-08T07:02:54Z</dcterms:created>
  <dcterms:modified xsi:type="dcterms:W3CDTF">2026-05-12T09:19:14Z</dcterms:modified>
</cp:coreProperties>
</file>