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73  сесія 15.05.2026 !!!ШОЛАР ВО МЕРА\№1091 Зміни здоров населення\"/>
    </mc:Choice>
  </mc:AlternateContent>
  <xr:revisionPtr revIDLastSave="0" documentId="13_ncr:1_{1B3D8F8C-6D91-40AB-BD45-A34CCAC39738}" xr6:coauthVersionLast="47" xr6:coauthVersionMax="47" xr10:uidLastSave="{00000000-0000-0000-0000-000000000000}"/>
  <bookViews>
    <workbookView xWindow="-108" yWindow="-108" windowWidth="23256" windowHeight="12456" firstSheet="1" activeTab="2" xr2:uid="{00000000-000D-0000-FFFF-FFFF00000000}"/>
  </bookViews>
  <sheets>
    <sheet name="поточ_кап" sheetId="2" state="hidden" r:id="rId1"/>
    <sheet name="ресурсне забезпечення" sheetId="8" r:id="rId2"/>
    <sheet name="заходи" sheetId="9" r:id="rId3"/>
  </sheets>
  <definedNames>
    <definedName name="_xlnm.Print_Titles" localSheetId="2">заходи!$9:$12</definedName>
    <definedName name="_xlnm.Print_Area" localSheetId="2">заходи!$A$1:$L$51</definedName>
    <definedName name="_xlnm.Print_Area" localSheetId="0">поточ_кап!$A$1:$T$77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9" l="1"/>
  <c r="G28" i="9"/>
  <c r="G32" i="9" l="1"/>
  <c r="H33" i="9"/>
  <c r="I33" i="9"/>
  <c r="J33" i="9"/>
  <c r="K33" i="9"/>
  <c r="G30" i="9"/>
  <c r="F32" i="9" l="1"/>
  <c r="B16" i="8"/>
  <c r="F30" i="9" l="1"/>
  <c r="K47" i="9" l="1"/>
  <c r="J47" i="9"/>
  <c r="I47" i="9"/>
  <c r="H47" i="9"/>
  <c r="G47" i="9"/>
  <c r="F46" i="9"/>
  <c r="F45" i="9"/>
  <c r="F44" i="9"/>
  <c r="F43" i="9"/>
  <c r="F42" i="9"/>
  <c r="F41" i="9"/>
  <c r="K39" i="9"/>
  <c r="K48" i="9" s="1"/>
  <c r="J39" i="9"/>
  <c r="I39" i="9"/>
  <c r="H39" i="9"/>
  <c r="F38" i="9"/>
  <c r="F37" i="9"/>
  <c r="F36" i="9"/>
  <c r="G35" i="9"/>
  <c r="F35" i="9" s="1"/>
  <c r="J48" i="9"/>
  <c r="I48" i="9"/>
  <c r="H48" i="9"/>
  <c r="F29" i="9"/>
  <c r="F28" i="9"/>
  <c r="F27" i="9"/>
  <c r="F26" i="9"/>
  <c r="F25" i="9"/>
  <c r="F24" i="9"/>
  <c r="F23" i="9"/>
  <c r="F22" i="9"/>
  <c r="F21" i="9"/>
  <c r="G20" i="9"/>
  <c r="F20" i="9"/>
  <c r="F19" i="9"/>
  <c r="F18" i="9"/>
  <c r="F17" i="9"/>
  <c r="F16" i="9"/>
  <c r="G15" i="9"/>
  <c r="F14" i="9"/>
  <c r="F47" i="9" l="1"/>
  <c r="G33" i="9"/>
  <c r="F33" i="9" s="1"/>
  <c r="F15" i="9"/>
  <c r="G39" i="9"/>
  <c r="F39" i="9" s="1"/>
  <c r="G48" i="9"/>
  <c r="F48" i="9" s="1"/>
  <c r="G16" i="8"/>
  <c r="G18" i="8"/>
  <c r="B13" i="8" l="1"/>
  <c r="G13" i="8"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alcChain>
</file>

<file path=xl/sharedStrings.xml><?xml version="1.0" encoding="utf-8"?>
<sst xmlns="http://schemas.openxmlformats.org/spreadsheetml/2006/main" count="403" uniqueCount="262">
  <si>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</si>
  <si>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</si>
  <si>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</si>
  <si>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</si>
  <si>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</si>
  <si>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</si>
  <si>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</si>
  <si>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</si>
  <si>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</si>
  <si>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</si>
  <si>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</si>
  <si>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</si>
  <si>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</si>
  <si>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</si>
  <si>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</si>
  <si>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</si>
  <si>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</si>
  <si>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</si>
  <si>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</si>
  <si>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</si>
  <si>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</si>
  <si>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</si>
  <si>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</si>
  <si>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</si>
  <si>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</si>
  <si>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</si>
  <si>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</si>
  <si>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</si>
  <si>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</si>
  <si>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</si>
  <si>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</si>
  <si>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</si>
  <si>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</si>
  <si>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</si>
  <si>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</si>
  <si>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</si>
  <si>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</si>
  <si>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</si>
  <si>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</si>
  <si>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</si>
  <si>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</si>
  <si>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</si>
  <si>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</si>
  <si>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</si>
  <si>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</si>
  <si>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</si>
  <si>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</si>
  <si>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</si>
  <si>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</si>
  <si>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</si>
  <si>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</si>
  <si>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</si>
  <si>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</si>
  <si>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</si>
  <si>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</si>
  <si>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</si>
  <si>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</si>
  <si>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</si>
  <si>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</si>
  <si>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</si>
  <si>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</si>
  <si>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</si>
  <si>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</si>
  <si>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</si>
  <si>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</si>
  <si>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</si>
  <si>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</si>
  <si>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</si>
  <si>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</si>
  <si>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</si>
  <si>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</si>
  <si>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</si>
  <si>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</si>
  <si>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</si>
  <si>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</si>
  <si>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</si>
  <si>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</si>
  <si>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</si>
  <si>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</si>
  <si>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</si>
  <si>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</si>
  <si>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</si>
  <si>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</si>
  <si>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</si>
  <si>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</si>
  <si>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</si>
  <si>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</si>
  <si>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</si>
  <si>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</si>
  <si>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</si>
  <si>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</si>
  <si>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</si>
  <si>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</si>
  <si>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</si>
  <si>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</si>
  <si>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</si>
  <si>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</si>
  <si>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</si>
  <si>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</si>
  <si>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</si>
  <si>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</si>
  <si>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</si>
  <si>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</si>
  <si>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</si>
  <si>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</si>
  <si>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</si>
  <si>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</si>
  <si>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</si>
  <si>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</si>
  <si>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</si>
  <si>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</si>
  <si>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</si>
  <si>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</si>
  <si>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</si>
  <si>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</si>
  <si>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</si>
  <si>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</si>
  <si>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</si>
  <si>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</si>
  <si>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</si>
  <si>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</si>
  <si>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</si>
  <si>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</si>
  <si>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</si>
  <si>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</si>
  <si>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</si>
  <si>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</si>
  <si>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</si>
  <si>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</si>
  <si>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</si>
  <si>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</si>
  <si>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</si>
  <si>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</si>
  <si>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</si>
  <si>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</si>
  <si>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</si>
  <si>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</si>
  <si>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</si>
  <si>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</si>
  <si>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1.5.</t>
  </si>
  <si>
    <t>1.6.</t>
  </si>
  <si>
    <t> Очікувані результати</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</si>
  <si>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</si>
  <si>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</si>
  <si>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 xml:space="preserve">Проведення своєчасних розрахунків по відшкодуванню пільгового відпуску лікарських  та технічних засобів </t>
  </si>
  <si>
    <t>Джерело фінансування</t>
  </si>
  <si>
    <t> Всього</t>
  </si>
  <si>
    <t>Бюджет Чорноморської міської територіальної громади</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</si>
  <si>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</si>
  <si>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</si>
  <si>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Соціальне забезпечення (виплата пільгових пенсій  рентгенолаборантам)</t>
  </si>
  <si>
    <t xml:space="preserve">Приведення до належного протипожежного стану будівлі лікарні </t>
  </si>
  <si>
    <t>1.8.</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</si>
  <si>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</si>
  <si>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</si>
  <si>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Надання стоматологічної  допомоги населенню</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</si>
  <si>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</si>
  <si>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</si>
  <si>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Проведення своєчасних розрахунків з комунальних платежів</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</si>
  <si>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</si>
  <si>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</si>
  <si>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</si>
  <si>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</si>
  <si>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</si>
  <si>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Забезпечення Чорноморського міського центру первинної медико-санітарної допомоги медикаментами, медичним обладнанням та приладдям</t>
  </si>
  <si>
    <t>Забезпечення безперебійної роботи підприємства, надання своєчасної та якісної медичної допомоги населенню</t>
  </si>
  <si>
    <t>Забезпечення належних умов надання медичних послуг населенню</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</si>
  <si>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</si>
  <si>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</si>
  <si>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1.1</t>
  </si>
  <si>
    <t>Забезпечення належного технічного стану</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</si>
  <si>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</si>
  <si>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Надання первинної медичної допомоги  населенню Чорноморської міської територіальної громади, в тому числі оплата послуг (крім комунальних)</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</si>
  <si>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</si>
  <si>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Придбання продуктів харчування для хворих, які перебувають на стаціонарному лікуванні у відділеннях лікарні</t>
  </si>
  <si>
    <t>3.3.</t>
  </si>
  <si>
    <t>3.4.</t>
  </si>
  <si>
    <t>3.5.</t>
  </si>
  <si>
    <t>3.6.</t>
  </si>
  <si>
    <t>2026-2030</t>
  </si>
  <si>
    <t>Перелік заходів програми</t>
  </si>
  <si>
    <t>Строк виконання заходу</t>
  </si>
  <si>
    <t>Виконавці</t>
  </si>
  <si>
    <t>Обсяги фінансування (вартість), тис. грн, у тому числі:</t>
  </si>
  <si>
    <t>І етап</t>
  </si>
  <si>
    <t>ІІ етап</t>
  </si>
  <si>
    <t>ІІІ етап</t>
  </si>
  <si>
    <t>Всього по 1 розділу</t>
  </si>
  <si>
    <t>Всього по 2 розділу</t>
  </si>
  <si>
    <t>Всього по 3 розділу</t>
  </si>
  <si>
    <t xml:space="preserve">1. Підтримка та розвиток надання багатопрофільної стаціонарної медичної допомоги та вторинної медичної допомоги населенню </t>
  </si>
  <si>
    <t xml:space="preserve">2. Підтримка та розвиток надання стоматологічної допомоги населенню </t>
  </si>
  <si>
    <t xml:space="preserve">Підготовка до опалювального періоду будівель та споруд, мереж опалення та водопостачання  </t>
  </si>
  <si>
    <t>Заходи з протипожежної безпеки, в тому числі технічне обслуговування системи пожежної сигналізації</t>
  </si>
  <si>
    <t>1.7.</t>
  </si>
  <si>
    <t xml:space="preserve">Бюджет Чорноморської міської територіальної громади, 
</t>
  </si>
  <si>
    <t>Інші субвенції з місцевого бюджету</t>
  </si>
  <si>
    <t xml:space="preserve">3. Підтримка та розвиток надання первинної медико-санітарної допомоги населенню </t>
  </si>
  <si>
    <t>Перелік заходів і завдань
 Міської цільової програми "Здоров'я населення Чорноморської міської територіальної громади" на 2026-2030 роки</t>
  </si>
  <si>
    <t xml:space="preserve">Забезпечення лікарні медикаментами, виробами медичного призначення, медичним обладнанням </t>
  </si>
  <si>
    <t>1.9.</t>
  </si>
  <si>
    <t>1.10.</t>
  </si>
  <si>
    <t>Закупівля антирабічної вакцини</t>
  </si>
  <si>
    <t>Проведення профілактики сказу</t>
  </si>
  <si>
    <t>Капітальний ремонт (технічне переоснащення) частини внутрішньобудинкової зливної каналізації, системи водовідведення та водопостачання поліклініки КНП "Чорноморська лікарня" (Захисників України, 1)</t>
  </si>
  <si>
    <t>Забезпечення енергоефективності використання будівель, економія споживання енергоресурсів</t>
  </si>
  <si>
    <t xml:space="preserve">Недопущення аварійної ситуації </t>
  </si>
  <si>
    <t>Приведення до належного технічного стану приміщень</t>
  </si>
  <si>
    <t>1.11.</t>
  </si>
  <si>
    <t>1.12.</t>
  </si>
  <si>
    <t>1.13.</t>
  </si>
  <si>
    <t>1.14.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</si>
  <si>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АзПІТ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</si>
  <si>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(розробка проектно-кошторисної документації)</t>
  </si>
  <si>
    <t>Дотримання санітарно-епідеміологічних норм та безпечна утилізація відходів</t>
  </si>
  <si>
    <t xml:space="preserve">до рішення Чорноморської міської ради </t>
  </si>
  <si>
    <t>Проведення своєчасних розрахунків за комунальні платежі</t>
  </si>
  <si>
    <t>Придбання предметів, матеріалів, обладнання та інвентарю для виконання норм санепідрежиму та утилізації відходів</t>
  </si>
  <si>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</si>
  <si>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1.15.</t>
  </si>
  <si>
    <t>Поточний ремонт приміщення ванної кімнати (переобладнання під санвузол для осіб з інвалідністю та інших маломобільних груп населення) хірургічного відділення будівлі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вул.Віталія Шума, 4 літ."А"</t>
  </si>
  <si>
    <t>Поточний ремонт приміщення ванної кімнати (переобладнання під санвузол для осіб з інвалідністю та інших маломобільних груп населення) терапевтичного відділення будівлі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вул.Віталія Шума, 4 літ."А"</t>
  </si>
  <si>
    <t>"Додаток 2 до Програми"</t>
  </si>
  <si>
    <t>Додаток 1</t>
  </si>
  <si>
    <t>до рішення Чорноморської міської ради</t>
  </si>
  <si>
    <t>Ресурсне забезпечення
 Міської цільової програми "Здоров'я населення Чорноморської міської територіальної громади" на 2026-2030 роки</t>
  </si>
  <si>
    <t>тис.грн</t>
  </si>
  <si>
    <t>Обсяг коштів, які пропонується залучити на виконання Програми</t>
  </si>
  <si>
    <t>Етапи виконання Програми</t>
  </si>
  <si>
    <t>Усього витрат на виконання Програми</t>
  </si>
  <si>
    <t>І</t>
  </si>
  <si>
    <t>ІІ</t>
  </si>
  <si>
    <t>ІІІ</t>
  </si>
  <si>
    <t>2026 рік</t>
  </si>
  <si>
    <t>2027 рік</t>
  </si>
  <si>
    <t>2028 рік</t>
  </si>
  <si>
    <t>2029 рік</t>
  </si>
  <si>
    <t>2030 рік</t>
  </si>
  <si>
    <t>Обсяг ресурсів, усього, у тому числі:</t>
  </si>
  <si>
    <t>державний бюджет</t>
  </si>
  <si>
    <t xml:space="preserve"> -</t>
  </si>
  <si>
    <t>обласний бюджет Одеської області</t>
  </si>
  <si>
    <t>бюджет Чорноморської міської територіальної громади</t>
  </si>
  <si>
    <t>кошти не бюджетних джерел</t>
  </si>
  <si>
    <t>інші</t>
  </si>
  <si>
    <t>Начальник фінансового управління</t>
  </si>
  <si>
    <t>Ольга ЯКОВЕНКО</t>
  </si>
  <si>
    <t>"Додаток 1 до Програми"</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</si>
  <si>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м.Чорноморськ, вул. Віталія Шума, 4 А</t>
  </si>
  <si>
    <t>1.16</t>
  </si>
  <si>
    <t>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вул.Віталія Шума, 4</t>
  </si>
  <si>
    <t>Забезпечення безперебійного, безпечного та якісного водопостачання комунального некомерційного підприємства «Чорноморська лікарня» Чорноморської міської ради Одеського району Одеської області шляхом створення альтернативного (автономного) джерела водозабезпечення, підвищення стійкості закладу охорони здоров’я до надзвичайних ситуацій, у тому числі в умовах можливих загроз пошкодження або руйнування централізованих систем водопостачання;
гарантування належного надання медичної допомоги населенню</t>
  </si>
  <si>
    <t>Додаток 2</t>
  </si>
  <si>
    <t>1.17</t>
  </si>
  <si>
    <t xml:space="preserve">Забезпечення безперервного постачання медичного кисню до відділень та операційних  комунального некомерційного підприємства «Чорноморська лікарня» Чорноморської міської ради Одеського району Одеської області </t>
  </si>
  <si>
    <t>1.18</t>
  </si>
  <si>
    <t>Приведення до належного технічного стану будівлі аптеки</t>
  </si>
  <si>
    <t>Виготовлення звіту з технічного  обстеження та оцінки технічного стану будівельних конструкцій одноповерхової (з підвальним поверхом) частини будівлі приміщень аптеки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t>
  </si>
  <si>
    <t>Поточний ремонт (сервісне обслуговування) медичного генератора кисню: Мentis M-SPSA30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</si>
  <si>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
забезпечення громадян, які страждають на рідкісні (орфанні) захворювання, лікарськими засобами відповідно до медичних показань</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</si>
  <si>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 відповідно до медичних показань</t>
  </si>
  <si>
    <t>від 15.05.2026 № 1091-VIII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</si>
</sst>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_-;\-* #,##0.00\ _₽_-;_-* &quot;-&quot;??\ _₽_-;_-@_-"/>
    <numFmt numFmtId="166" formatCode="#,##0.0"/>
    <numFmt numFmtId="167" formatCode="#,##0.000"/>
  </numFmts>
  <fonts count="37"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1"/>
      <color theme="1"/>
      <name val="Calibri"/>
      <family val="2"/>
      <charset val="204"/>
      <scheme val="minor"/>
    </font>
    <font>
      <sz val="10"/>
      <color indexed="8"/>
      <name val="Arial"/>
      <family val="2"/>
      <charset val="204"/>
    </font>
    <font>
      <sz val="11"/>
      <color indexed="8"/>
      <name val="Calibri"/>
      <family val="2"/>
      <charset val="204"/>
    </font>
    <font>
      <sz val="14"/>
      <name val="Times New Roman"/>
      <family val="1"/>
      <charset val="204"/>
    </font>
    <font>
      <sz val="14"/>
      <name val="Calibri"/>
      <family val="2"/>
      <charset val="204"/>
      <scheme val="minor"/>
    </font>
    <font>
      <b/>
      <sz val="14"/>
      <name val="Times New Roman"/>
      <family val="1"/>
      <charset val="204"/>
    </font>
    <font>
      <b/>
      <sz val="14"/>
      <name val="Calibri"/>
      <family val="2"/>
      <charset val="204"/>
      <scheme val="minor"/>
    </font>
    <font>
      <sz val="12"/>
      <name val="Times New Roman"/>
      <family val="1"/>
      <charset val="204"/>
    </font>
    <font>
      <sz val="10"/>
      <color theme="1"/>
      <name val="Times New Roman"/>
      <family val="1"/>
      <charset val="204"/>
    </font>
    <font>
      <sz val="10"/>
      <name val="Times New Roman"/>
      <family val="1"/>
      <charset val="204"/>
    </font>
    <font>
      <sz val="10"/>
      <name val="Calibri"/>
      <family val="2"/>
      <charset val="204"/>
      <scheme val="minor"/>
    </font>
    <font>
      <sz val="11"/>
      <color theme="1"/>
      <name val="Times New Roman"/>
      <family val="1"/>
      <charset val="204"/>
    </font>
    <font>
      <b/>
      <sz val="12"/>
      <color theme="1"/>
      <name val="Times New Roman"/>
      <family val="1"/>
      <charset val="204"/>
    </font>
    <font>
      <b/>
      <sz val="12"/>
      <color rgb="FF000000"/>
      <name val="Times New Roman"/>
      <family val="1"/>
      <charset val="204"/>
    </font>
    <font>
      <sz val="10"/>
      <color rgb="FF000000"/>
      <name val="Times New Roman"/>
      <family val="1"/>
      <charset val="204"/>
    </font>
    <font>
      <sz val="12"/>
      <color rgb="FF000000"/>
      <name val="Times New Roman"/>
      <family val="1"/>
      <charset val="204"/>
    </font>
    <font>
      <i/>
      <sz val="12"/>
      <color rgb="FF000000"/>
      <name val="Times New Roman"/>
      <family val="1"/>
      <charset val="204"/>
    </font>
    <font>
      <sz val="12"/>
      <color theme="1"/>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165" fontId="19" fillId="0" borderId="0" applyFont="0" applyFill="0" applyBorder="0" applyAlignment="0" applyProtection="0"/>
    <xf numFmtId="0" fontId="20" fillId="0" borderId="0"/>
    <xf numFmtId="0" fontId="21" fillId="0" borderId="0"/>
  </cellStyleXfs>
  <cellXfs count="279">
    <xf numFmtId="0" fontId="0" fillId="0" borderId="0" xfId="0"/>
    <xf numFmtId="0" fontId="8" fillId="0" borderId="0" xfId="0" applyFont="1"/>
    <xf numFmtId="166"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6"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6" fontId="10" fillId="2" borderId="1" xfId="0" applyNumberFormat="1" applyFont="1" applyFill="1" applyBorder="1" applyAlignment="1">
      <alignment vertical="center" wrapText="1"/>
    </xf>
    <xf numFmtId="166"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6"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6"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6"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6"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1" fontId="22" fillId="2" borderId="0" xfId="0" applyNumberFormat="1" applyFont="1" applyFill="1"/>
    <xf numFmtId="0" fontId="22" fillId="2" borderId="0" xfId="0" applyFont="1" applyFill="1" applyAlignment="1">
      <alignment horizontal="center" vertical="center" wrapText="1"/>
    </xf>
    <xf numFmtId="4" fontId="22" fillId="2" borderId="0" xfId="0" applyNumberFormat="1" applyFont="1" applyFill="1" applyAlignment="1">
      <alignment vertical="center" wrapText="1"/>
    </xf>
    <xf numFmtId="167" fontId="22" fillId="2" borderId="0" xfId="0" applyNumberFormat="1" applyFont="1" applyFill="1" applyAlignment="1">
      <alignment vertical="center" wrapText="1"/>
    </xf>
    <xf numFmtId="3" fontId="22" fillId="2" borderId="0" xfId="0" applyNumberFormat="1" applyFont="1" applyFill="1" applyAlignment="1">
      <alignment vertical="center" wrapText="1"/>
    </xf>
    <xf numFmtId="0" fontId="23" fillId="2" borderId="0" xfId="0" applyFont="1" applyFill="1"/>
    <xf numFmtId="165" fontId="23" fillId="2" borderId="0" xfId="2" applyFont="1" applyFill="1"/>
    <xf numFmtId="1" fontId="23" fillId="2" borderId="0" xfId="0" applyNumberFormat="1" applyFont="1" applyFill="1"/>
    <xf numFmtId="4" fontId="23" fillId="2" borderId="0" xfId="0" applyNumberFormat="1" applyFont="1" applyFill="1"/>
    <xf numFmtId="164" fontId="23" fillId="2" borderId="0" xfId="0" applyNumberFormat="1" applyFont="1" applyFill="1"/>
    <xf numFmtId="0" fontId="23" fillId="2" borderId="0" xfId="0" applyFont="1" applyFill="1" applyAlignment="1">
      <alignment horizontal="center"/>
    </xf>
    <xf numFmtId="0" fontId="22" fillId="2" borderId="0" xfId="0" applyFont="1" applyFill="1"/>
    <xf numFmtId="165" fontId="22" fillId="2" borderId="0" xfId="2" applyFont="1" applyFill="1"/>
    <xf numFmtId="165" fontId="24" fillId="2" borderId="0" xfId="2" applyFont="1" applyFill="1" applyAlignment="1">
      <alignment vertical="center"/>
    </xf>
    <xf numFmtId="0" fontId="24" fillId="2" borderId="0" xfId="0" applyFont="1" applyFill="1" applyAlignment="1">
      <alignment vertical="center"/>
    </xf>
    <xf numFmtId="49" fontId="22" fillId="2" borderId="1" xfId="0" applyNumberFormat="1" applyFont="1" applyFill="1" applyBorder="1" applyAlignment="1">
      <alignment horizontal="center"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vertical="center" wrapText="1"/>
    </xf>
    <xf numFmtId="3" fontId="23" fillId="2" borderId="0" xfId="0" applyNumberFormat="1" applyFont="1" applyFill="1"/>
    <xf numFmtId="0" fontId="25" fillId="2" borderId="1" xfId="0" applyFont="1" applyFill="1" applyBorder="1"/>
    <xf numFmtId="165" fontId="25" fillId="2" borderId="0" xfId="2" applyFont="1" applyFill="1"/>
    <xf numFmtId="0" fontId="25" fillId="2" borderId="0" xfId="0" applyFont="1" applyFill="1"/>
    <xf numFmtId="0" fontId="22" fillId="2" borderId="0" xfId="0" applyFont="1" applyFill="1" applyAlignment="1">
      <alignment vertical="center"/>
    </xf>
    <xf numFmtId="1" fontId="22" fillId="2" borderId="1" xfId="0" applyNumberFormat="1" applyFont="1" applyFill="1" applyBorder="1" applyAlignment="1">
      <alignment horizontal="center" wrapText="1"/>
    </xf>
    <xf numFmtId="0" fontId="22" fillId="2" borderId="1" xfId="0" applyFont="1" applyFill="1" applyBorder="1" applyAlignment="1">
      <alignment horizontal="center" wrapText="1"/>
    </xf>
    <xf numFmtId="165" fontId="24" fillId="2" borderId="0" xfId="2" applyFont="1" applyFill="1" applyAlignment="1">
      <alignment vertical="center" wrapText="1"/>
    </xf>
    <xf numFmtId="0" fontId="24" fillId="2" borderId="0" xfId="0" applyFont="1" applyFill="1" applyAlignment="1">
      <alignment vertical="center" wrapText="1"/>
    </xf>
    <xf numFmtId="165" fontId="23" fillId="2" borderId="0" xfId="2" applyFont="1" applyFill="1" applyBorder="1"/>
    <xf numFmtId="165" fontId="22" fillId="2" borderId="0" xfId="2" applyFont="1" applyFill="1" applyBorder="1" applyAlignment="1">
      <alignment horizontal="center" vertical="center" wrapText="1"/>
    </xf>
    <xf numFmtId="0" fontId="26" fillId="2" borderId="0" xfId="0" applyFont="1" applyFill="1"/>
    <xf numFmtId="0" fontId="22" fillId="2" borderId="5" xfId="0" quotePrefix="1" applyFont="1" applyFill="1" applyBorder="1" applyAlignment="1">
      <alignment horizontal="left" vertical="center" wrapText="1"/>
    </xf>
    <xf numFmtId="167" fontId="22" fillId="2" borderId="1" xfId="0" applyNumberFormat="1" applyFont="1" applyFill="1" applyBorder="1" applyAlignment="1">
      <alignment horizontal="center" vertical="center" wrapText="1"/>
    </xf>
    <xf numFmtId="167" fontId="22" fillId="2" borderId="5" xfId="0" applyNumberFormat="1" applyFont="1" applyFill="1" applyBorder="1" applyAlignment="1">
      <alignment horizontal="center" vertical="center" wrapText="1"/>
    </xf>
    <xf numFmtId="167" fontId="24" fillId="2" borderId="1" xfId="0" applyNumberFormat="1" applyFont="1" applyFill="1" applyBorder="1" applyAlignment="1">
      <alignment horizontal="center" vertical="center" wrapText="1"/>
    </xf>
    <xf numFmtId="0" fontId="22" fillId="2" borderId="1" xfId="0" quotePrefix="1" applyFont="1" applyFill="1" applyBorder="1" applyAlignment="1">
      <alignment horizontal="left" vertical="center" wrapText="1"/>
    </xf>
    <xf numFmtId="0" fontId="1" fillId="0" borderId="0" xfId="0" applyFont="1"/>
    <xf numFmtId="0" fontId="28" fillId="2" borderId="0" xfId="0" applyFont="1" applyFill="1"/>
    <xf numFmtId="0" fontId="29" fillId="2" borderId="0" xfId="0" applyFont="1" applyFill="1"/>
    <xf numFmtId="0" fontId="30" fillId="0" borderId="0" xfId="0" applyFont="1"/>
    <xf numFmtId="0" fontId="27" fillId="0" borderId="0" xfId="0" applyFont="1" applyAlignment="1">
      <alignment horizontal="justify" vertical="center"/>
    </xf>
    <xf numFmtId="0" fontId="33" fillId="0" borderId="0" xfId="0" applyFont="1" applyAlignment="1">
      <alignment horizontal="center" vertical="center"/>
    </xf>
    <xf numFmtId="0" fontId="30" fillId="0" borderId="0" xfId="0" applyFont="1" applyAlignment="1">
      <alignment horizontal="right"/>
    </xf>
    <xf numFmtId="0" fontId="34" fillId="0" borderId="1" xfId="0" applyFont="1" applyBorder="1" applyAlignment="1">
      <alignment horizontal="center" vertical="center" wrapText="1"/>
    </xf>
    <xf numFmtId="0" fontId="34" fillId="0" borderId="1" xfId="0" applyFont="1" applyBorder="1" applyAlignment="1">
      <alignment horizontal="justify" vertical="center" wrapText="1"/>
    </xf>
    <xf numFmtId="167" fontId="35" fillId="0" borderId="1" xfId="0" applyNumberFormat="1" applyFont="1" applyBorder="1" applyAlignment="1">
      <alignment horizontal="center" vertical="center" wrapText="1"/>
    </xf>
    <xf numFmtId="0" fontId="36" fillId="0" borderId="0" xfId="0" applyFont="1" applyAlignment="1">
      <alignment vertical="center" wrapText="1"/>
    </xf>
    <xf numFmtId="0" fontId="24" fillId="2" borderId="1" xfId="0"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0" fontId="22" fillId="2" borderId="5" xfId="0" applyFont="1" applyFill="1" applyBorder="1" applyAlignment="1">
      <alignment horizontal="left" vertical="center" wrapText="1"/>
    </xf>
    <xf numFmtId="0" fontId="22" fillId="2"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8" fillId="0" borderId="3" xfId="0" applyFont="1" applyBorder="1" applyAlignment="1">
      <alignment horizontal="center"/>
    </xf>
    <xf numFmtId="0" fontId="10" fillId="0" borderId="3" xfId="0" applyFont="1" applyBorder="1" applyAlignment="1">
      <alignment horizontal="center"/>
    </xf>
    <xf numFmtId="0" fontId="8" fillId="5" borderId="1" xfId="0" applyFont="1" applyFill="1" applyBorder="1" applyAlignment="1">
      <alignment horizontal="center"/>
    </xf>
    <xf numFmtId="0" fontId="8" fillId="8" borderId="1" xfId="0" applyFont="1" applyFill="1" applyBorder="1" applyAlignment="1">
      <alignment horizontal="center"/>
    </xf>
    <xf numFmtId="166" fontId="8" fillId="8" borderId="1" xfId="0" applyNumberFormat="1" applyFont="1" applyFill="1" applyBorder="1" applyAlignment="1">
      <alignment horizontal="center"/>
    </xf>
    <xf numFmtId="4" fontId="1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6" fontId="11" fillId="2" borderId="1" xfId="0" applyNumberFormat="1" applyFont="1" applyFill="1" applyBorder="1" applyAlignment="1">
      <alignment horizontal="center" wrapText="1"/>
    </xf>
    <xf numFmtId="0" fontId="10" fillId="2" borderId="1" xfId="0" applyFont="1" applyFill="1" applyBorder="1" applyAlignment="1">
      <alignment horizontal="center" vertical="center" wrapText="1"/>
    </xf>
    <xf numFmtId="166" fontId="10" fillId="8"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166" fontId="10" fillId="5"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6" fontId="11" fillId="4" borderId="1" xfId="0" applyNumberFormat="1" applyFont="1" applyFill="1" applyBorder="1" applyAlignment="1">
      <alignment horizontal="right" wrapText="1"/>
    </xf>
    <xf numFmtId="166" fontId="13"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166" fontId="5"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66" fontId="9"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0" fontId="9" fillId="9" borderId="1" xfId="0" applyFont="1" applyFill="1" applyBorder="1" applyAlignment="1">
      <alignment horizontal="center" wrapText="1"/>
    </xf>
    <xf numFmtId="166" fontId="10" fillId="0" borderId="1"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0" fontId="9" fillId="0" borderId="1"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166" fontId="10" fillId="2" borderId="2"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166" fontId="10" fillId="2" borderId="11" xfId="0" applyNumberFormat="1"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6" fontId="9" fillId="0" borderId="7"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166" fontId="9" fillId="5" borderId="7" xfId="0" applyNumberFormat="1" applyFont="1" applyFill="1" applyBorder="1" applyAlignment="1">
      <alignment horizontal="center" vertical="center" wrapText="1"/>
    </xf>
    <xf numFmtId="166" fontId="9" fillId="5" borderId="8" xfId="0" applyNumberFormat="1" applyFont="1" applyFill="1" applyBorder="1" applyAlignment="1">
      <alignment horizontal="center" vertical="center" wrapText="1"/>
    </xf>
    <xf numFmtId="166" fontId="9" fillId="5" borderId="9" xfId="0" applyNumberFormat="1" applyFont="1" applyFill="1" applyBorder="1" applyAlignment="1">
      <alignment horizontal="center" vertical="center" wrapText="1"/>
    </xf>
    <xf numFmtId="166" fontId="10" fillId="0" borderId="8" xfId="0" applyNumberFormat="1" applyFont="1" applyBorder="1" applyAlignment="1">
      <alignment horizontal="center" vertical="center" wrapText="1"/>
    </xf>
    <xf numFmtId="0" fontId="9" fillId="2" borderId="1" xfId="0" applyFont="1" applyFill="1" applyBorder="1" applyAlignment="1">
      <alignment vertical="top" wrapText="1"/>
    </xf>
    <xf numFmtId="0" fontId="9" fillId="2" borderId="13" xfId="0" applyFont="1" applyFill="1" applyBorder="1" applyAlignment="1">
      <alignment horizontal="center" vertical="center" wrapText="1"/>
    </xf>
    <xf numFmtId="166" fontId="10" fillId="2" borderId="3" xfId="0" applyNumberFormat="1" applyFont="1" applyFill="1" applyBorder="1" applyAlignment="1">
      <alignment horizontal="center" vertical="center" wrapText="1"/>
    </xf>
    <xf numFmtId="166" fontId="10" fillId="2" borderId="10"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5" borderId="11"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6" fontId="10" fillId="5" borderId="12" xfId="0" applyNumberFormat="1" applyFont="1" applyFill="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11"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0" fillId="0" borderId="8" xfId="0" applyBorder="1"/>
    <xf numFmtId="0" fontId="0" fillId="0" borderId="9" xfId="0" applyBorder="1"/>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6" fontId="9" fillId="0" borderId="3"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9" fillId="5" borderId="4" xfId="0" applyNumberFormat="1" applyFont="1" applyFill="1" applyBorder="1" applyAlignment="1">
      <alignment horizontal="center" vertical="center" wrapText="1"/>
    </xf>
    <xf numFmtId="166" fontId="9" fillId="5" borderId="11"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166" fontId="9" fillId="5" borderId="12" xfId="0" applyNumberFormat="1" applyFont="1" applyFill="1" applyBorder="1" applyAlignment="1">
      <alignment horizontal="center" vertical="center" wrapText="1"/>
    </xf>
    <xf numFmtId="166" fontId="10" fillId="2" borderId="7"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166" fontId="9" fillId="2" borderId="9" xfId="0" applyNumberFormat="1" applyFont="1" applyFill="1" applyBorder="1" applyAlignment="1">
      <alignment horizontal="center" vertical="center" wrapText="1"/>
    </xf>
    <xf numFmtId="166" fontId="9" fillId="2" borderId="8" xfId="0" applyNumberFormat="1" applyFont="1" applyFill="1" applyBorder="1" applyAlignment="1">
      <alignment horizontal="center" vertical="center" wrapText="1"/>
    </xf>
    <xf numFmtId="166"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4" fontId="8" fillId="5" borderId="1" xfId="0" applyNumberFormat="1" applyFont="1" applyFill="1" applyBorder="1" applyAlignment="1">
      <alignment horizontal="center"/>
    </xf>
    <xf numFmtId="0" fontId="32" fillId="0" borderId="0" xfId="0" applyFont="1" applyAlignment="1">
      <alignment horizontal="center" vertical="center" wrapText="1"/>
    </xf>
    <xf numFmtId="0" fontId="27" fillId="0" borderId="0" xfId="0" applyFont="1" applyAlignment="1">
      <alignment horizontal="left"/>
    </xf>
    <xf numFmtId="0" fontId="27" fillId="0" borderId="0" xfId="0" applyFont="1" applyAlignment="1">
      <alignment horizontal="left" vertical="center"/>
    </xf>
    <xf numFmtId="0" fontId="31" fillId="0" borderId="0" xfId="0" applyFont="1" applyAlignment="1">
      <alignment horizontal="center"/>
    </xf>
    <xf numFmtId="0" fontId="34" fillId="0" borderId="1"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0" xfId="0" applyFont="1" applyAlignment="1">
      <alignment horizontal="left" wrapText="1"/>
    </xf>
    <xf numFmtId="0" fontId="30" fillId="0" borderId="0" xfId="0" applyFont="1" applyAlignment="1">
      <alignment horizontal="left"/>
    </xf>
    <xf numFmtId="0" fontId="26" fillId="2" borderId="0" xfId="0" applyFont="1" applyFill="1" applyAlignment="1">
      <alignment horizontal="left"/>
    </xf>
    <xf numFmtId="0" fontId="24" fillId="2" borderId="0" xfId="0" applyFont="1" applyFill="1" applyAlignment="1">
      <alignment horizontal="center" vertical="center" wrapText="1"/>
    </xf>
    <xf numFmtId="1"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4" fillId="2" borderId="1" xfId="0"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49" fontId="22" fillId="2" borderId="6" xfId="0" applyNumberFormat="1" applyFont="1" applyFill="1" applyBorder="1" applyAlignment="1">
      <alignment horizontal="center" vertical="center" wrapText="1"/>
    </xf>
    <xf numFmtId="0" fontId="22" fillId="2" borderId="5"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4" fontId="23" fillId="2" borderId="0" xfId="0" applyNumberFormat="1" applyFont="1" applyFill="1" applyAlignment="1">
      <alignment horizontal="center"/>
    </xf>
    <xf numFmtId="49" fontId="24" fillId="2" borderId="1" xfId="0" applyNumberFormat="1" applyFont="1" applyFill="1" applyBorder="1" applyAlignment="1">
      <alignment horizontal="left" vertical="center" wrapText="1"/>
    </xf>
    <xf numFmtId="49" fontId="24" fillId="2" borderId="1" xfId="0" applyNumberFormat="1"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8" fillId="11" borderId="0" xfId="0" applyFont="1" applyFill="1"/>
  </cellXfs>
  <cellStyles count="5">
    <cellStyle name="Звичайний" xfId="0" builtinId="0"/>
    <cellStyle name="Обычный 17" xfId="1" xr:uid="{00000000-0005-0000-0000-000001000000}"/>
    <cellStyle name="Обычный 9" xfId="3" xr:uid="{00000000-0005-0000-0000-000002000000}"/>
    <cellStyle name="Обычный_дод 3" xfId="4" xr:uid="{00000000-0005-0000-0000-000003000000}"/>
    <cellStyle name="Фінансови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09375" defaultRowHeight="17.399999999999999" x14ac:dyDescent="0.35"/>
  <cols>
    <col min="1" max="1" width="9.88671875" style="15" customWidth="1"/>
    <col min="2" max="2" width="48.88671875" style="16" customWidth="1"/>
    <col min="3" max="3" width="20.6640625" style="17" customWidth="1"/>
    <col min="4" max="4" width="14.5546875" style="15" customWidth="1"/>
    <col min="5" max="5" width="7.88671875" style="15" customWidth="1"/>
    <col min="6" max="6" width="7.5546875" style="15" customWidth="1"/>
    <col min="7" max="7" width="5" style="1" customWidth="1"/>
    <col min="8" max="8" width="9.88671875" style="1" customWidth="1"/>
    <col min="9" max="9" width="5.5546875" style="1" hidden="1" customWidth="1"/>
    <col min="10" max="10" width="7.109375" style="1" customWidth="1"/>
    <col min="11" max="11" width="4.88671875" style="1" customWidth="1"/>
    <col min="12" max="12" width="4.6640625" style="1" customWidth="1"/>
    <col min="13" max="13" width="7.33203125" style="1" customWidth="1"/>
    <col min="14" max="14" width="9.6640625" style="1" customWidth="1"/>
    <col min="15" max="15" width="7.33203125" style="1" customWidth="1"/>
    <col min="16" max="16" width="6.33203125" style="1" customWidth="1"/>
    <col min="17" max="17" width="3.109375" style="1" customWidth="1"/>
    <col min="18" max="18" width="9.109375" style="1"/>
    <col min="19" max="19" width="5.109375" style="1" customWidth="1"/>
    <col min="20" max="20" width="15.88671875" style="1" customWidth="1"/>
    <col min="21" max="16384" width="9.109375" style="1"/>
  </cols>
  <sheetData>
    <row r="1" spans="1:20" x14ac:dyDescent="0.35">
      <c r="A1" s="43"/>
      <c r="B1" s="44"/>
      <c r="C1" s="45"/>
      <c r="D1" s="46"/>
      <c r="E1" s="46"/>
      <c r="F1" s="46"/>
      <c r="G1" s="47"/>
      <c r="H1" s="47"/>
      <c r="I1" s="47"/>
      <c r="J1" s="47"/>
      <c r="K1" s="47"/>
      <c r="L1" s="47"/>
      <c r="M1" s="47"/>
      <c r="N1" s="47"/>
      <c r="O1" s="47"/>
      <c r="P1" s="47"/>
      <c r="Q1" s="47"/>
      <c r="R1" s="47"/>
      <c r="S1" s="47"/>
      <c r="T1" s="48"/>
    </row>
    <row r="2" spans="1:20" ht="19.5" customHeight="1" x14ac:dyDescent="0.35">
      <c r="A2" s="211" t="s">
        <v>0</v>
      </c>
      <c r="B2" s="211" t="s">
        <v>1</v>
      </c>
      <c r="C2" s="211" t="s">
        <v>2</v>
      </c>
      <c r="D2" s="211" t="s">
        <v>3</v>
      </c>
      <c r="E2" s="211" t="s">
        <v>4</v>
      </c>
      <c r="F2" s="211"/>
      <c r="G2" s="212" t="s">
        <v>5</v>
      </c>
      <c r="H2" s="213"/>
      <c r="I2" s="213"/>
      <c r="J2" s="213"/>
      <c r="K2" s="213"/>
      <c r="L2" s="213"/>
      <c r="M2" s="213"/>
      <c r="N2" s="213"/>
      <c r="O2" s="213"/>
      <c r="P2" s="213"/>
      <c r="Q2" s="213"/>
      <c r="R2" s="213"/>
      <c r="S2" s="213"/>
      <c r="T2" s="214"/>
    </row>
    <row r="3" spans="1:20" ht="17.25" customHeight="1" x14ac:dyDescent="0.35">
      <c r="A3" s="211"/>
      <c r="B3" s="211"/>
      <c r="C3" s="211"/>
      <c r="D3" s="211"/>
      <c r="E3" s="211"/>
      <c r="F3" s="211"/>
      <c r="G3" s="215" t="s">
        <v>6</v>
      </c>
      <c r="H3" s="216"/>
      <c r="I3" s="217"/>
      <c r="J3" s="212" t="s">
        <v>58</v>
      </c>
      <c r="K3" s="221"/>
      <c r="L3" s="221"/>
      <c r="M3" s="221"/>
      <c r="N3" s="221"/>
      <c r="O3" s="221"/>
      <c r="P3" s="221"/>
      <c r="Q3" s="221"/>
      <c r="R3" s="221"/>
      <c r="S3" s="221"/>
      <c r="T3" s="222"/>
    </row>
    <row r="4" spans="1:20" ht="27" customHeight="1" x14ac:dyDescent="0.35">
      <c r="A4" s="211"/>
      <c r="B4" s="211"/>
      <c r="C4" s="211"/>
      <c r="D4" s="211"/>
      <c r="E4" s="211"/>
      <c r="F4" s="211"/>
      <c r="G4" s="218"/>
      <c r="H4" s="219"/>
      <c r="I4" s="220"/>
      <c r="J4" s="212">
        <v>2016</v>
      </c>
      <c r="K4" s="221"/>
      <c r="L4" s="222"/>
      <c r="M4" s="212">
        <v>2017</v>
      </c>
      <c r="N4" s="222"/>
      <c r="O4" s="223">
        <v>2018</v>
      </c>
      <c r="P4" s="224"/>
      <c r="Q4" s="225"/>
      <c r="R4" s="223">
        <v>2019</v>
      </c>
      <c r="S4" s="225"/>
      <c r="T4" s="61">
        <v>2020</v>
      </c>
    </row>
    <row r="5" spans="1:20" ht="17.25" customHeight="1" x14ac:dyDescent="0.35">
      <c r="A5" s="164" t="s">
        <v>60</v>
      </c>
      <c r="B5" s="164"/>
      <c r="C5" s="164"/>
      <c r="D5" s="164"/>
      <c r="E5" s="164"/>
      <c r="F5" s="164"/>
      <c r="G5" s="164"/>
      <c r="H5" s="164"/>
      <c r="I5" s="164"/>
      <c r="J5" s="164"/>
      <c r="K5" s="164"/>
      <c r="L5" s="164"/>
      <c r="M5" s="164"/>
      <c r="N5" s="164"/>
      <c r="O5" s="164"/>
      <c r="P5" s="164"/>
      <c r="Q5" s="164"/>
      <c r="R5" s="164"/>
      <c r="S5" s="164"/>
      <c r="T5" s="164"/>
    </row>
    <row r="6" spans="1:20" s="7" customFormat="1" ht="78" customHeight="1" x14ac:dyDescent="0.35">
      <c r="A6" s="53" t="s">
        <v>7</v>
      </c>
      <c r="B6" s="30" t="s">
        <v>82</v>
      </c>
      <c r="C6" s="161" t="s">
        <v>52</v>
      </c>
      <c r="D6" s="139" t="s">
        <v>59</v>
      </c>
      <c r="E6" s="139" t="s">
        <v>9</v>
      </c>
      <c r="F6" s="139"/>
      <c r="G6" s="234">
        <f>J6+M6+O6+R6+T6</f>
        <v>250000</v>
      </c>
      <c r="H6" s="214"/>
      <c r="I6" s="66"/>
      <c r="J6" s="238">
        <v>50000</v>
      </c>
      <c r="K6" s="239"/>
      <c r="L6" s="240"/>
      <c r="M6" s="234">
        <v>50000</v>
      </c>
      <c r="N6" s="214"/>
      <c r="O6" s="234">
        <v>50000</v>
      </c>
      <c r="P6" s="213"/>
      <c r="Q6" s="214"/>
      <c r="R6" s="234">
        <v>50000</v>
      </c>
      <c r="S6" s="214"/>
      <c r="T6" s="58">
        <v>50000</v>
      </c>
    </row>
    <row r="7" spans="1:20" ht="88.5" customHeight="1" x14ac:dyDescent="0.35">
      <c r="A7" s="53" t="s">
        <v>8</v>
      </c>
      <c r="B7" s="25" t="s">
        <v>50</v>
      </c>
      <c r="C7" s="161"/>
      <c r="D7" s="139"/>
      <c r="E7" s="139"/>
      <c r="F7" s="139"/>
      <c r="G7" s="234">
        <f>J7+M7+O7+R7+T7</f>
        <v>70000</v>
      </c>
      <c r="H7" s="214"/>
      <c r="I7" s="26"/>
      <c r="J7" s="191">
        <v>35000</v>
      </c>
      <c r="K7" s="192"/>
      <c r="L7" s="193"/>
      <c r="M7" s="235"/>
      <c r="N7" s="236"/>
      <c r="O7" s="235">
        <v>35000</v>
      </c>
      <c r="P7" s="237"/>
      <c r="Q7" s="236"/>
      <c r="R7" s="235"/>
      <c r="S7" s="236"/>
      <c r="T7" s="31"/>
    </row>
    <row r="8" spans="1:20" ht="15.75" customHeight="1" x14ac:dyDescent="0.35">
      <c r="A8" s="168" t="s">
        <v>61</v>
      </c>
      <c r="B8" s="168"/>
      <c r="C8" s="168"/>
      <c r="D8" s="168"/>
      <c r="E8" s="168"/>
      <c r="F8" s="168"/>
      <c r="G8" s="168"/>
      <c r="H8" s="168"/>
      <c r="I8" s="168"/>
      <c r="J8" s="168"/>
      <c r="K8" s="168"/>
      <c r="L8" s="168"/>
      <c r="M8" s="168"/>
      <c r="N8" s="168"/>
      <c r="O8" s="168"/>
      <c r="P8" s="168"/>
      <c r="Q8" s="168"/>
      <c r="R8" s="168"/>
      <c r="S8" s="168"/>
      <c r="T8" s="168"/>
    </row>
    <row r="9" spans="1:20" x14ac:dyDescent="0.35">
      <c r="A9" s="168"/>
      <c r="B9" s="168"/>
      <c r="C9" s="168"/>
      <c r="D9" s="168"/>
      <c r="E9" s="168"/>
      <c r="F9" s="168"/>
      <c r="G9" s="168"/>
      <c r="H9" s="168"/>
      <c r="I9" s="168"/>
      <c r="J9" s="168"/>
      <c r="K9" s="168"/>
      <c r="L9" s="168"/>
      <c r="M9" s="168"/>
      <c r="N9" s="168"/>
      <c r="O9" s="168"/>
      <c r="P9" s="168"/>
      <c r="Q9" s="168"/>
      <c r="R9" s="168"/>
      <c r="S9" s="168"/>
      <c r="T9" s="168"/>
    </row>
    <row r="10" spans="1:20" ht="36.75" customHeight="1" x14ac:dyDescent="0.35">
      <c r="A10" s="161" t="s">
        <v>10</v>
      </c>
      <c r="B10" s="195" t="s">
        <v>55</v>
      </c>
      <c r="C10" s="172" t="s">
        <v>52</v>
      </c>
      <c r="D10" s="139" t="s">
        <v>59</v>
      </c>
      <c r="E10" s="139" t="s">
        <v>9</v>
      </c>
      <c r="F10" s="139"/>
      <c r="G10" s="182">
        <f>J10+M10+O10+R10+T10</f>
        <v>100000</v>
      </c>
      <c r="H10" s="197"/>
      <c r="I10" s="183"/>
      <c r="J10" s="199">
        <v>20000</v>
      </c>
      <c r="K10" s="200"/>
      <c r="L10" s="201"/>
      <c r="M10" s="182">
        <v>20000</v>
      </c>
      <c r="N10" s="183"/>
      <c r="O10" s="182">
        <v>20000</v>
      </c>
      <c r="P10" s="197"/>
      <c r="Q10" s="183"/>
      <c r="R10" s="182">
        <v>20000</v>
      </c>
      <c r="S10" s="183"/>
      <c r="T10" s="186">
        <v>20000</v>
      </c>
    </row>
    <row r="11" spans="1:20" ht="108.75" customHeight="1" x14ac:dyDescent="0.35">
      <c r="A11" s="161"/>
      <c r="B11" s="195"/>
      <c r="C11" s="196"/>
      <c r="D11" s="139"/>
      <c r="E11" s="139"/>
      <c r="F11" s="139"/>
      <c r="G11" s="184"/>
      <c r="H11" s="198"/>
      <c r="I11" s="185"/>
      <c r="J11" s="202"/>
      <c r="K11" s="203"/>
      <c r="L11" s="204"/>
      <c r="M11" s="184"/>
      <c r="N11" s="185"/>
      <c r="O11" s="184"/>
      <c r="P11" s="198"/>
      <c r="Q11" s="185"/>
      <c r="R11" s="184"/>
      <c r="S11" s="185"/>
      <c r="T11" s="187"/>
    </row>
    <row r="12" spans="1:20" ht="55.5" customHeight="1" x14ac:dyDescent="0.35">
      <c r="A12" s="56" t="s">
        <v>11</v>
      </c>
      <c r="B12" s="33" t="s">
        <v>80</v>
      </c>
      <c r="C12" s="196"/>
      <c r="D12" s="139"/>
      <c r="E12" s="139"/>
      <c r="F12" s="139"/>
      <c r="G12" s="188">
        <f>J12+M12+O12+R12+T12</f>
        <v>500000</v>
      </c>
      <c r="H12" s="189"/>
      <c r="I12" s="190"/>
      <c r="J12" s="191">
        <v>100000</v>
      </c>
      <c r="K12" s="192"/>
      <c r="L12" s="193"/>
      <c r="M12" s="166">
        <v>100000</v>
      </c>
      <c r="N12" s="167"/>
      <c r="O12" s="166">
        <v>100000</v>
      </c>
      <c r="P12" s="194"/>
      <c r="Q12" s="167"/>
      <c r="R12" s="166">
        <v>100000</v>
      </c>
      <c r="S12" s="167"/>
      <c r="T12" s="64">
        <v>100000</v>
      </c>
    </row>
    <row r="13" spans="1:20" ht="69" customHeight="1" x14ac:dyDescent="0.35">
      <c r="A13" s="209" t="s">
        <v>12</v>
      </c>
      <c r="B13" s="210" t="s">
        <v>14</v>
      </c>
      <c r="C13" s="173"/>
      <c r="D13" s="139"/>
      <c r="E13" s="139"/>
      <c r="F13" s="139"/>
      <c r="G13" s="205">
        <f>J13+M13+O13+R13+T13</f>
        <v>1500000</v>
      </c>
      <c r="H13" s="226"/>
      <c r="I13" s="206"/>
      <c r="J13" s="228">
        <v>300000</v>
      </c>
      <c r="K13" s="229"/>
      <c r="L13" s="230"/>
      <c r="M13" s="205">
        <v>300000</v>
      </c>
      <c r="N13" s="206"/>
      <c r="O13" s="205">
        <v>300000</v>
      </c>
      <c r="P13" s="226"/>
      <c r="Q13" s="206"/>
      <c r="R13" s="205">
        <v>300000</v>
      </c>
      <c r="S13" s="206"/>
      <c r="T13" s="64">
        <v>300000</v>
      </c>
    </row>
    <row r="14" spans="1:20" ht="17.25" hidden="1" customHeight="1" x14ac:dyDescent="0.35">
      <c r="A14" s="209"/>
      <c r="B14" s="210"/>
      <c r="C14" s="3" t="s">
        <v>15</v>
      </c>
      <c r="D14" s="139"/>
      <c r="E14" s="139"/>
      <c r="F14" s="139"/>
      <c r="G14" s="207"/>
      <c r="H14" s="227"/>
      <c r="I14" s="208"/>
      <c r="J14" s="231"/>
      <c r="K14" s="232"/>
      <c r="L14" s="233"/>
      <c r="M14" s="207"/>
      <c r="N14" s="208"/>
      <c r="O14" s="207"/>
      <c r="P14" s="227"/>
      <c r="Q14" s="208"/>
      <c r="R14" s="207"/>
      <c r="S14" s="208"/>
      <c r="T14" s="34"/>
    </row>
    <row r="15" spans="1:20" ht="15.75" customHeight="1" x14ac:dyDescent="0.35">
      <c r="A15" s="168" t="s">
        <v>62</v>
      </c>
      <c r="B15" s="168"/>
      <c r="C15" s="168"/>
      <c r="D15" s="168"/>
      <c r="E15" s="168"/>
      <c r="F15" s="168"/>
      <c r="G15" s="168"/>
      <c r="H15" s="168"/>
      <c r="I15" s="168"/>
      <c r="J15" s="168"/>
      <c r="K15" s="168"/>
      <c r="L15" s="168"/>
      <c r="M15" s="168"/>
      <c r="N15" s="168"/>
      <c r="O15" s="168"/>
      <c r="P15" s="168"/>
      <c r="Q15" s="168"/>
      <c r="R15" s="168"/>
      <c r="S15" s="168"/>
      <c r="T15" s="168"/>
    </row>
    <row r="16" spans="1:20" x14ac:dyDescent="0.35">
      <c r="A16" s="168"/>
      <c r="B16" s="168"/>
      <c r="C16" s="168"/>
      <c r="D16" s="168"/>
      <c r="E16" s="168"/>
      <c r="F16" s="168"/>
      <c r="G16" s="168"/>
      <c r="H16" s="168"/>
      <c r="I16" s="168"/>
      <c r="J16" s="168"/>
      <c r="K16" s="168"/>
      <c r="L16" s="168"/>
      <c r="M16" s="168"/>
      <c r="N16" s="168"/>
      <c r="O16" s="168"/>
      <c r="P16" s="168"/>
      <c r="Q16" s="168"/>
      <c r="R16" s="168"/>
      <c r="S16" s="168"/>
      <c r="T16" s="168"/>
    </row>
    <row r="17" spans="1:20" ht="36" customHeight="1" x14ac:dyDescent="0.35">
      <c r="A17" s="53" t="s">
        <v>88</v>
      </c>
      <c r="B17" s="8" t="s">
        <v>63</v>
      </c>
      <c r="C17" s="172" t="s">
        <v>45</v>
      </c>
      <c r="D17" s="172" t="s">
        <v>59</v>
      </c>
      <c r="E17" s="174" t="s">
        <v>9</v>
      </c>
      <c r="F17" s="175"/>
      <c r="G17" s="178">
        <f>J17+M17+O17+R17+T17</f>
        <v>500000</v>
      </c>
      <c r="H17" s="178"/>
      <c r="I17" s="21"/>
      <c r="J17" s="179">
        <v>100000</v>
      </c>
      <c r="K17" s="179"/>
      <c r="L17" s="179"/>
      <c r="M17" s="178">
        <v>100000</v>
      </c>
      <c r="N17" s="178"/>
      <c r="O17" s="178">
        <v>100000</v>
      </c>
      <c r="P17" s="178"/>
      <c r="Q17" s="178"/>
      <c r="R17" s="178">
        <v>100000</v>
      </c>
      <c r="S17" s="178"/>
      <c r="T17" s="60">
        <v>100000</v>
      </c>
    </row>
    <row r="18" spans="1:20" ht="106.5" customHeight="1" x14ac:dyDescent="0.35">
      <c r="A18" s="53" t="s">
        <v>13</v>
      </c>
      <c r="B18" s="8" t="s">
        <v>120</v>
      </c>
      <c r="C18" s="173"/>
      <c r="D18" s="173"/>
      <c r="E18" s="176"/>
      <c r="F18" s="177"/>
      <c r="G18" s="178">
        <f>J18+M18+O18+R18+T18</f>
        <v>2200000</v>
      </c>
      <c r="H18" s="178"/>
      <c r="I18" s="21"/>
      <c r="J18" s="179">
        <v>1000000</v>
      </c>
      <c r="K18" s="179"/>
      <c r="L18" s="179"/>
      <c r="M18" s="178">
        <v>300000</v>
      </c>
      <c r="N18" s="178"/>
      <c r="O18" s="178">
        <v>300000</v>
      </c>
      <c r="P18" s="178"/>
      <c r="Q18" s="178"/>
      <c r="R18" s="178">
        <v>300000</v>
      </c>
      <c r="S18" s="178"/>
      <c r="T18" s="60">
        <v>300000</v>
      </c>
    </row>
    <row r="19" spans="1:20" ht="17.25" customHeight="1" x14ac:dyDescent="0.35">
      <c r="A19" s="164" t="s">
        <v>85</v>
      </c>
      <c r="B19" s="164"/>
      <c r="C19" s="164"/>
      <c r="D19" s="164"/>
      <c r="E19" s="164"/>
      <c r="F19" s="164"/>
      <c r="G19" s="164"/>
      <c r="H19" s="164"/>
      <c r="I19" s="164"/>
      <c r="J19" s="164"/>
      <c r="K19" s="164"/>
      <c r="L19" s="164"/>
      <c r="M19" s="164"/>
      <c r="N19" s="164"/>
      <c r="O19" s="164"/>
      <c r="P19" s="164"/>
      <c r="Q19" s="164"/>
      <c r="R19" s="164"/>
      <c r="S19" s="164"/>
      <c r="T19" s="164"/>
    </row>
    <row r="20" spans="1:20" ht="88.5" customHeight="1" x14ac:dyDescent="0.35">
      <c r="A20" s="55" t="s">
        <v>16</v>
      </c>
      <c r="B20" s="50" t="s">
        <v>49</v>
      </c>
      <c r="C20" s="18" t="s">
        <v>44</v>
      </c>
      <c r="D20" s="55" t="s">
        <v>59</v>
      </c>
      <c r="E20" s="162" t="s">
        <v>9</v>
      </c>
      <c r="F20" s="162"/>
      <c r="G20" s="165">
        <v>100000</v>
      </c>
      <c r="H20" s="165"/>
      <c r="I20" s="19"/>
      <c r="J20" s="180">
        <v>20000</v>
      </c>
      <c r="K20" s="180"/>
      <c r="L20" s="180"/>
      <c r="M20" s="181">
        <v>20000</v>
      </c>
      <c r="N20" s="181"/>
      <c r="O20" s="136">
        <v>20000</v>
      </c>
      <c r="P20" s="136"/>
      <c r="Q20" s="136"/>
      <c r="R20" s="181">
        <v>20000</v>
      </c>
      <c r="S20" s="181"/>
      <c r="T20" s="65">
        <v>20000</v>
      </c>
    </row>
    <row r="21" spans="1:20" ht="17.25" customHeight="1" x14ac:dyDescent="0.35">
      <c r="A21" s="164" t="s">
        <v>84</v>
      </c>
      <c r="B21" s="164"/>
      <c r="C21" s="164"/>
      <c r="D21" s="164"/>
      <c r="E21" s="164"/>
      <c r="F21" s="164"/>
      <c r="G21" s="164"/>
      <c r="H21" s="164"/>
      <c r="I21" s="164"/>
      <c r="J21" s="164"/>
      <c r="K21" s="164"/>
      <c r="L21" s="164"/>
      <c r="M21" s="164"/>
      <c r="N21" s="164"/>
      <c r="O21" s="164"/>
      <c r="P21" s="164"/>
      <c r="Q21" s="164"/>
      <c r="R21" s="164"/>
      <c r="S21" s="164"/>
      <c r="T21" s="164"/>
    </row>
    <row r="22" spans="1:20" ht="124.5" customHeight="1" x14ac:dyDescent="0.35">
      <c r="A22" s="56" t="s">
        <v>17</v>
      </c>
      <c r="B22" s="63" t="s">
        <v>83</v>
      </c>
      <c r="C22" s="53" t="s">
        <v>41</v>
      </c>
      <c r="D22" s="53" t="s">
        <v>59</v>
      </c>
      <c r="E22" s="161" t="s">
        <v>9</v>
      </c>
      <c r="F22" s="161"/>
      <c r="G22" s="158">
        <f>J22+M22+O22+R22+T22</f>
        <v>50000</v>
      </c>
      <c r="H22" s="158"/>
      <c r="I22" s="158"/>
      <c r="J22" s="169">
        <v>10000</v>
      </c>
      <c r="K22" s="169"/>
      <c r="L22" s="169"/>
      <c r="M22" s="158">
        <v>10000</v>
      </c>
      <c r="N22" s="158"/>
      <c r="O22" s="158">
        <v>10000</v>
      </c>
      <c r="P22" s="158"/>
      <c r="Q22" s="158"/>
      <c r="R22" s="158">
        <v>10000</v>
      </c>
      <c r="S22" s="158"/>
      <c r="T22" s="57">
        <v>10000</v>
      </c>
    </row>
    <row r="23" spans="1:20" ht="52.5" customHeight="1" x14ac:dyDescent="0.35">
      <c r="A23" s="53" t="s">
        <v>18</v>
      </c>
      <c r="B23" s="32" t="s">
        <v>53</v>
      </c>
      <c r="C23" s="53" t="s">
        <v>40</v>
      </c>
      <c r="D23" s="53">
        <v>2017</v>
      </c>
      <c r="E23" s="161" t="s">
        <v>122</v>
      </c>
      <c r="F23" s="161"/>
      <c r="G23" s="141">
        <f>M23</f>
        <v>3000000</v>
      </c>
      <c r="H23" s="141"/>
      <c r="I23" s="141"/>
      <c r="J23" s="158"/>
      <c r="K23" s="158"/>
      <c r="L23" s="158"/>
      <c r="M23" s="158">
        <v>3000000</v>
      </c>
      <c r="N23" s="158"/>
      <c r="O23" s="158"/>
      <c r="P23" s="158"/>
      <c r="Q23" s="158"/>
      <c r="R23" s="158"/>
      <c r="S23" s="158"/>
      <c r="T23" s="34"/>
    </row>
    <row r="24" spans="1:20" ht="20.25" customHeight="1" x14ac:dyDescent="0.35">
      <c r="A24" s="164" t="s">
        <v>89</v>
      </c>
      <c r="B24" s="164"/>
      <c r="C24" s="164"/>
      <c r="D24" s="164"/>
      <c r="E24" s="164"/>
      <c r="F24" s="164"/>
      <c r="G24" s="164"/>
      <c r="H24" s="164"/>
      <c r="I24" s="164"/>
      <c r="J24" s="164"/>
      <c r="K24" s="164"/>
      <c r="L24" s="164"/>
      <c r="M24" s="164"/>
      <c r="N24" s="164"/>
      <c r="O24" s="164"/>
      <c r="P24" s="164"/>
      <c r="Q24" s="164"/>
      <c r="R24" s="164"/>
      <c r="S24" s="164"/>
      <c r="T24" s="164"/>
    </row>
    <row r="25" spans="1:20" ht="86.25" customHeight="1" x14ac:dyDescent="0.35">
      <c r="A25" s="56" t="s">
        <v>90</v>
      </c>
      <c r="B25" s="40" t="s">
        <v>123</v>
      </c>
      <c r="C25" s="56" t="s">
        <v>47</v>
      </c>
      <c r="D25" s="56" t="s">
        <v>59</v>
      </c>
      <c r="E25" s="171" t="s">
        <v>9</v>
      </c>
      <c r="F25" s="171"/>
      <c r="G25" s="163">
        <f>J25+M25+O25+R25+T25</f>
        <v>300000</v>
      </c>
      <c r="H25" s="163"/>
      <c r="I25" s="2"/>
      <c r="J25" s="169">
        <v>60000</v>
      </c>
      <c r="K25" s="169"/>
      <c r="L25" s="169"/>
      <c r="M25" s="163">
        <v>60000</v>
      </c>
      <c r="N25" s="163"/>
      <c r="O25" s="163">
        <v>60000</v>
      </c>
      <c r="P25" s="163"/>
      <c r="Q25" s="163"/>
      <c r="R25" s="163">
        <v>60000</v>
      </c>
      <c r="S25" s="163"/>
      <c r="T25" s="52">
        <v>60000</v>
      </c>
    </row>
    <row r="26" spans="1:20" ht="86.25" customHeight="1" x14ac:dyDescent="0.35">
      <c r="A26" s="41" t="s">
        <v>128</v>
      </c>
      <c r="B26" s="40" t="s">
        <v>125</v>
      </c>
      <c r="C26" s="56" t="s">
        <v>47</v>
      </c>
      <c r="D26" s="56" t="s">
        <v>59</v>
      </c>
      <c r="E26" s="171" t="s">
        <v>9</v>
      </c>
      <c r="F26" s="171"/>
      <c r="G26" s="163">
        <f>M26+O26+R26+T26</f>
        <v>40000</v>
      </c>
      <c r="H26" s="163"/>
      <c r="I26" s="2"/>
      <c r="J26" s="163"/>
      <c r="K26" s="163"/>
      <c r="L26" s="163"/>
      <c r="M26" s="163">
        <v>10000</v>
      </c>
      <c r="N26" s="163"/>
      <c r="O26" s="163">
        <v>10000</v>
      </c>
      <c r="P26" s="163"/>
      <c r="Q26" s="163"/>
      <c r="R26" s="163">
        <v>10000</v>
      </c>
      <c r="S26" s="163"/>
      <c r="T26" s="52">
        <v>10000</v>
      </c>
    </row>
    <row r="27" spans="1:20" ht="68.25" customHeight="1" x14ac:dyDescent="0.35">
      <c r="A27" s="56" t="s">
        <v>91</v>
      </c>
      <c r="B27" s="29" t="s">
        <v>64</v>
      </c>
      <c r="C27" s="56" t="s">
        <v>47</v>
      </c>
      <c r="D27" s="56" t="s">
        <v>59</v>
      </c>
      <c r="E27" s="171" t="s">
        <v>9</v>
      </c>
      <c r="F27" s="171"/>
      <c r="G27" s="163">
        <f>J27+M27+O27+R27+T27</f>
        <v>25000</v>
      </c>
      <c r="H27" s="163"/>
      <c r="I27" s="163"/>
      <c r="J27" s="163"/>
      <c r="K27" s="163"/>
      <c r="L27" s="163"/>
      <c r="M27" s="163">
        <v>25000</v>
      </c>
      <c r="N27" s="163"/>
      <c r="O27" s="163"/>
      <c r="P27" s="163"/>
      <c r="Q27" s="163"/>
      <c r="R27" s="163"/>
      <c r="S27" s="163"/>
      <c r="T27" s="2"/>
    </row>
    <row r="28" spans="1:20" ht="68.25" customHeight="1" x14ac:dyDescent="0.35">
      <c r="A28" s="41" t="s">
        <v>126</v>
      </c>
      <c r="B28" s="29" t="s">
        <v>127</v>
      </c>
      <c r="C28" s="56" t="s">
        <v>47</v>
      </c>
      <c r="D28" s="56" t="s">
        <v>59</v>
      </c>
      <c r="E28" s="171" t="s">
        <v>9</v>
      </c>
      <c r="F28" s="171"/>
      <c r="G28" s="163">
        <f>M28+O28</f>
        <v>30000</v>
      </c>
      <c r="H28" s="163"/>
      <c r="I28" s="52"/>
      <c r="J28" s="163"/>
      <c r="K28" s="163"/>
      <c r="L28" s="163"/>
      <c r="M28" s="163">
        <v>15000</v>
      </c>
      <c r="N28" s="163"/>
      <c r="O28" s="163">
        <v>15000</v>
      </c>
      <c r="P28" s="163"/>
      <c r="Q28" s="163"/>
      <c r="R28" s="163"/>
      <c r="S28" s="163"/>
      <c r="T28" s="2"/>
    </row>
    <row r="29" spans="1:20" s="24" customFormat="1" ht="81" customHeight="1" x14ac:dyDescent="0.35">
      <c r="A29" s="53" t="s">
        <v>92</v>
      </c>
      <c r="B29" s="8" t="s">
        <v>65</v>
      </c>
      <c r="C29" s="56" t="s">
        <v>47</v>
      </c>
      <c r="D29" s="56" t="s">
        <v>59</v>
      </c>
      <c r="E29" s="171" t="s">
        <v>9</v>
      </c>
      <c r="F29" s="171"/>
      <c r="G29" s="158">
        <f>J29+M29+O29+R29+T29</f>
        <v>80000</v>
      </c>
      <c r="H29" s="158"/>
      <c r="I29" s="158"/>
      <c r="J29" s="169">
        <v>16000</v>
      </c>
      <c r="K29" s="169"/>
      <c r="L29" s="169"/>
      <c r="M29" s="158">
        <v>16000</v>
      </c>
      <c r="N29" s="158"/>
      <c r="O29" s="158">
        <v>16000</v>
      </c>
      <c r="P29" s="158"/>
      <c r="Q29" s="158"/>
      <c r="R29" s="158">
        <v>16000</v>
      </c>
      <c r="S29" s="158"/>
      <c r="T29" s="57">
        <v>16000</v>
      </c>
    </row>
    <row r="30" spans="1:20" ht="87" customHeight="1" x14ac:dyDescent="0.35">
      <c r="A30" s="53" t="s">
        <v>93</v>
      </c>
      <c r="B30" s="4" t="s">
        <v>124</v>
      </c>
      <c r="C30" s="56" t="s">
        <v>47</v>
      </c>
      <c r="D30" s="4" t="s">
        <v>59</v>
      </c>
      <c r="E30" s="171" t="s">
        <v>9</v>
      </c>
      <c r="F30" s="171"/>
      <c r="G30" s="158">
        <f>J30+M30+O30+R30+T30</f>
        <v>125000</v>
      </c>
      <c r="H30" s="158"/>
      <c r="I30" s="158"/>
      <c r="J30" s="169">
        <v>25000</v>
      </c>
      <c r="K30" s="169"/>
      <c r="L30" s="169"/>
      <c r="M30" s="163">
        <v>25000</v>
      </c>
      <c r="N30" s="163"/>
      <c r="O30" s="163">
        <v>25000</v>
      </c>
      <c r="P30" s="163"/>
      <c r="Q30" s="163"/>
      <c r="R30" s="163">
        <v>25000</v>
      </c>
      <c r="S30" s="163"/>
      <c r="T30" s="52">
        <v>25000</v>
      </c>
    </row>
    <row r="31" spans="1:20" ht="117" customHeight="1" x14ac:dyDescent="0.35">
      <c r="A31" s="53" t="s">
        <v>94</v>
      </c>
      <c r="B31" s="32" t="s">
        <v>129</v>
      </c>
      <c r="C31" s="56" t="s">
        <v>47</v>
      </c>
      <c r="D31" s="4" t="s">
        <v>59</v>
      </c>
      <c r="E31" s="171" t="s">
        <v>9</v>
      </c>
      <c r="F31" s="171"/>
      <c r="G31" s="158">
        <f>J31+M31+O31+R31+T31</f>
        <v>1008000</v>
      </c>
      <c r="H31" s="158"/>
      <c r="I31" s="158"/>
      <c r="J31" s="159">
        <v>180000</v>
      </c>
      <c r="K31" s="159"/>
      <c r="L31" s="159"/>
      <c r="M31" s="158">
        <v>168000</v>
      </c>
      <c r="N31" s="158"/>
      <c r="O31" s="158">
        <v>220000</v>
      </c>
      <c r="P31" s="158"/>
      <c r="Q31" s="158"/>
      <c r="R31" s="158">
        <v>220000</v>
      </c>
      <c r="S31" s="158"/>
      <c r="T31" s="57">
        <v>220000</v>
      </c>
    </row>
    <row r="32" spans="1:20" ht="27.75" customHeight="1" x14ac:dyDescent="0.35">
      <c r="A32" s="170" t="s">
        <v>95</v>
      </c>
      <c r="B32" s="170"/>
      <c r="C32" s="170"/>
      <c r="D32" s="170"/>
      <c r="E32" s="170"/>
      <c r="F32" s="170"/>
      <c r="G32" s="170"/>
      <c r="H32" s="170"/>
      <c r="I32" s="170"/>
      <c r="J32" s="170"/>
      <c r="K32" s="170"/>
      <c r="L32" s="170"/>
      <c r="M32" s="170"/>
      <c r="N32" s="170"/>
      <c r="O32" s="170"/>
      <c r="P32" s="170"/>
      <c r="Q32" s="170"/>
      <c r="R32" s="170"/>
      <c r="S32" s="170"/>
      <c r="T32" s="170"/>
    </row>
    <row r="33" spans="1:20" ht="93.75" customHeight="1" x14ac:dyDescent="0.35">
      <c r="A33" s="53" t="s">
        <v>19</v>
      </c>
      <c r="B33" s="8" t="s">
        <v>66</v>
      </c>
      <c r="C33" s="161" t="s">
        <v>48</v>
      </c>
      <c r="D33" s="161" t="s">
        <v>59</v>
      </c>
      <c r="E33" s="161" t="s">
        <v>9</v>
      </c>
      <c r="F33" s="161"/>
      <c r="G33" s="141">
        <f>J33+M33+O33+R33+T33</f>
        <v>1000000</v>
      </c>
      <c r="H33" s="141"/>
      <c r="I33" s="141"/>
      <c r="J33" s="142">
        <v>200000</v>
      </c>
      <c r="K33" s="142"/>
      <c r="L33" s="142"/>
      <c r="M33" s="141">
        <v>200000</v>
      </c>
      <c r="N33" s="141"/>
      <c r="O33" s="141">
        <v>200000</v>
      </c>
      <c r="P33" s="141"/>
      <c r="Q33" s="141"/>
      <c r="R33" s="141">
        <v>200000</v>
      </c>
      <c r="S33" s="141"/>
      <c r="T33" s="58">
        <v>200000</v>
      </c>
    </row>
    <row r="34" spans="1:20" ht="87" customHeight="1" x14ac:dyDescent="0.35">
      <c r="A34" s="53" t="s">
        <v>20</v>
      </c>
      <c r="B34" s="8" t="s">
        <v>86</v>
      </c>
      <c r="C34" s="161"/>
      <c r="D34" s="161"/>
      <c r="E34" s="161"/>
      <c r="F34" s="161"/>
      <c r="G34" s="141">
        <f>J34+M34+O34+R34+T34</f>
        <v>1000000</v>
      </c>
      <c r="H34" s="141"/>
      <c r="I34" s="141"/>
      <c r="J34" s="142">
        <v>200000</v>
      </c>
      <c r="K34" s="142"/>
      <c r="L34" s="142"/>
      <c r="M34" s="141">
        <v>200000</v>
      </c>
      <c r="N34" s="141"/>
      <c r="O34" s="141">
        <v>200000</v>
      </c>
      <c r="P34" s="141"/>
      <c r="Q34" s="141"/>
      <c r="R34" s="141">
        <v>200000</v>
      </c>
      <c r="S34" s="141"/>
      <c r="T34" s="58">
        <v>200000</v>
      </c>
    </row>
    <row r="35" spans="1:20" ht="120" customHeight="1" x14ac:dyDescent="0.35">
      <c r="A35" s="53" t="s">
        <v>21</v>
      </c>
      <c r="B35" s="4" t="s">
        <v>87</v>
      </c>
      <c r="C35" s="55" t="s">
        <v>45</v>
      </c>
      <c r="D35" s="161"/>
      <c r="E35" s="161"/>
      <c r="F35" s="161"/>
      <c r="G35" s="163">
        <f>J35+M35+O35+R35+T35</f>
        <v>100000</v>
      </c>
      <c r="H35" s="163"/>
      <c r="I35" s="10"/>
      <c r="J35" s="169">
        <v>20000</v>
      </c>
      <c r="K35" s="169"/>
      <c r="L35" s="169"/>
      <c r="M35" s="158">
        <v>20000</v>
      </c>
      <c r="N35" s="158"/>
      <c r="O35" s="158">
        <v>20000</v>
      </c>
      <c r="P35" s="158"/>
      <c r="Q35" s="158"/>
      <c r="R35" s="163">
        <v>20000</v>
      </c>
      <c r="S35" s="163"/>
      <c r="T35" s="52">
        <v>20000</v>
      </c>
    </row>
    <row r="36" spans="1:20" ht="27.75" customHeight="1" x14ac:dyDescent="0.35">
      <c r="A36" s="168" t="s">
        <v>96</v>
      </c>
      <c r="B36" s="168"/>
      <c r="C36" s="168"/>
      <c r="D36" s="168"/>
      <c r="E36" s="168"/>
      <c r="F36" s="168"/>
      <c r="G36" s="168"/>
      <c r="H36" s="168"/>
      <c r="I36" s="168"/>
      <c r="J36" s="168"/>
      <c r="K36" s="168"/>
      <c r="L36" s="168"/>
      <c r="M36" s="168"/>
      <c r="N36" s="168"/>
      <c r="O36" s="168"/>
      <c r="P36" s="168"/>
      <c r="Q36" s="168"/>
      <c r="R36" s="168"/>
      <c r="S36" s="168"/>
      <c r="T36" s="168"/>
    </row>
    <row r="37" spans="1:20" ht="141" customHeight="1" x14ac:dyDescent="0.35">
      <c r="A37" s="53" t="s">
        <v>22</v>
      </c>
      <c r="B37" s="62" t="s">
        <v>25</v>
      </c>
      <c r="C37" s="22" t="s">
        <v>42</v>
      </c>
      <c r="D37" s="51" t="s">
        <v>59</v>
      </c>
      <c r="E37" s="139" t="s">
        <v>9</v>
      </c>
      <c r="F37" s="139"/>
      <c r="G37" s="141">
        <f>J37+M37+O37+R37+T37</f>
        <v>100000</v>
      </c>
      <c r="H37" s="141"/>
      <c r="I37" s="9"/>
      <c r="J37" s="142">
        <v>20000</v>
      </c>
      <c r="K37" s="142"/>
      <c r="L37" s="142"/>
      <c r="M37" s="141">
        <v>20000</v>
      </c>
      <c r="N37" s="141"/>
      <c r="O37" s="141">
        <v>20000</v>
      </c>
      <c r="P37" s="141"/>
      <c r="Q37" s="141"/>
      <c r="R37" s="141">
        <v>20000</v>
      </c>
      <c r="S37" s="141"/>
      <c r="T37" s="58">
        <v>20000</v>
      </c>
    </row>
    <row r="38" spans="1:20" ht="17.25" customHeight="1" x14ac:dyDescent="0.35">
      <c r="A38" s="164" t="s">
        <v>97</v>
      </c>
      <c r="B38" s="164"/>
      <c r="C38" s="164"/>
      <c r="D38" s="164"/>
      <c r="E38" s="164"/>
      <c r="F38" s="164"/>
      <c r="G38" s="164"/>
      <c r="H38" s="164"/>
      <c r="I38" s="164"/>
      <c r="J38" s="164"/>
      <c r="K38" s="164"/>
      <c r="L38" s="164"/>
      <c r="M38" s="164"/>
      <c r="N38" s="164"/>
      <c r="O38" s="164"/>
      <c r="P38" s="164"/>
      <c r="Q38" s="164"/>
      <c r="R38" s="164"/>
      <c r="S38" s="164"/>
      <c r="T38" s="164"/>
    </row>
    <row r="39" spans="1:20" ht="129.75" customHeight="1" x14ac:dyDescent="0.35">
      <c r="A39" s="55" t="s">
        <v>23</v>
      </c>
      <c r="B39" s="6" t="s">
        <v>67</v>
      </c>
      <c r="C39" s="53" t="s">
        <v>68</v>
      </c>
      <c r="D39" s="162" t="s">
        <v>59</v>
      </c>
      <c r="E39" s="162" t="s">
        <v>9</v>
      </c>
      <c r="F39" s="162"/>
      <c r="G39" s="165">
        <f>J39+M39+O39+R39+T39</f>
        <v>400000</v>
      </c>
      <c r="H39" s="165"/>
      <c r="I39" s="165"/>
      <c r="J39" s="165"/>
      <c r="K39" s="165"/>
      <c r="L39" s="165"/>
      <c r="M39" s="165">
        <v>100000</v>
      </c>
      <c r="N39" s="165"/>
      <c r="O39" s="165">
        <v>100000</v>
      </c>
      <c r="P39" s="165"/>
      <c r="Q39" s="165"/>
      <c r="R39" s="165">
        <v>100000</v>
      </c>
      <c r="S39" s="165"/>
      <c r="T39" s="64">
        <v>100000</v>
      </c>
    </row>
    <row r="40" spans="1:20" ht="111" customHeight="1" x14ac:dyDescent="0.35">
      <c r="A40" s="55" t="s">
        <v>98</v>
      </c>
      <c r="B40" s="6" t="s">
        <v>27</v>
      </c>
      <c r="C40" s="53" t="s">
        <v>69</v>
      </c>
      <c r="D40" s="162"/>
      <c r="E40" s="162"/>
      <c r="F40" s="162"/>
      <c r="G40" s="165">
        <f>J40+M40+O40+R40+T40</f>
        <v>500000</v>
      </c>
      <c r="H40" s="165"/>
      <c r="I40" s="165"/>
      <c r="J40" s="140">
        <v>100000</v>
      </c>
      <c r="K40" s="140"/>
      <c r="L40" s="140"/>
      <c r="M40" s="165">
        <v>100000</v>
      </c>
      <c r="N40" s="165"/>
      <c r="O40" s="165">
        <v>100000</v>
      </c>
      <c r="P40" s="165"/>
      <c r="Q40" s="165"/>
      <c r="R40" s="166">
        <v>100000</v>
      </c>
      <c r="S40" s="167"/>
      <c r="T40" s="64">
        <v>100000</v>
      </c>
    </row>
    <row r="41" spans="1:20" ht="26.25" customHeight="1" x14ac:dyDescent="0.35">
      <c r="A41" s="160" t="s">
        <v>99</v>
      </c>
      <c r="B41" s="160"/>
      <c r="C41" s="160"/>
      <c r="D41" s="160"/>
      <c r="E41" s="160"/>
      <c r="F41" s="160"/>
      <c r="G41" s="160"/>
      <c r="H41" s="160"/>
      <c r="I41" s="160"/>
      <c r="J41" s="160"/>
      <c r="K41" s="160"/>
      <c r="L41" s="160"/>
      <c r="M41" s="160"/>
      <c r="N41" s="160"/>
      <c r="O41" s="160"/>
      <c r="P41" s="160"/>
      <c r="Q41" s="160"/>
      <c r="R41" s="160"/>
      <c r="S41" s="160"/>
      <c r="T41" s="160"/>
    </row>
    <row r="42" spans="1:20" ht="103.65" customHeight="1" x14ac:dyDescent="0.35">
      <c r="A42" s="53" t="s">
        <v>24</v>
      </c>
      <c r="B42" s="62" t="s">
        <v>56</v>
      </c>
      <c r="C42" s="22" t="s">
        <v>43</v>
      </c>
      <c r="D42" s="55" t="s">
        <v>59</v>
      </c>
      <c r="E42" s="161" t="s">
        <v>9</v>
      </c>
      <c r="F42" s="161"/>
      <c r="G42" s="141">
        <f>J42+M42+O42+R42+T42</f>
        <v>100000</v>
      </c>
      <c r="H42" s="141"/>
      <c r="I42" s="141"/>
      <c r="J42" s="142">
        <v>20000</v>
      </c>
      <c r="K42" s="142"/>
      <c r="L42" s="142"/>
      <c r="M42" s="141">
        <v>20000</v>
      </c>
      <c r="N42" s="141"/>
      <c r="O42" s="141">
        <v>20000</v>
      </c>
      <c r="P42" s="141"/>
      <c r="Q42" s="141"/>
      <c r="R42" s="141">
        <v>20000</v>
      </c>
      <c r="S42" s="141"/>
      <c r="T42" s="58">
        <v>20000</v>
      </c>
    </row>
    <row r="43" spans="1:20" ht="17.25" customHeight="1" x14ac:dyDescent="0.35">
      <c r="A43" s="160" t="s">
        <v>121</v>
      </c>
      <c r="B43" s="160"/>
      <c r="C43" s="160"/>
      <c r="D43" s="160"/>
      <c r="E43" s="160"/>
      <c r="F43" s="160"/>
      <c r="G43" s="160"/>
      <c r="H43" s="160"/>
      <c r="I43" s="160"/>
      <c r="J43" s="160"/>
      <c r="K43" s="160"/>
      <c r="L43" s="160"/>
      <c r="M43" s="160"/>
      <c r="N43" s="160"/>
      <c r="O43" s="160"/>
      <c r="P43" s="160"/>
      <c r="Q43" s="160"/>
      <c r="R43" s="160"/>
      <c r="S43" s="160"/>
      <c r="T43" s="160"/>
    </row>
    <row r="44" spans="1:20" ht="94.65" customHeight="1" x14ac:dyDescent="0.35">
      <c r="A44" s="56" t="s">
        <v>26</v>
      </c>
      <c r="B44" s="4" t="s">
        <v>30</v>
      </c>
      <c r="C44" s="161" t="s">
        <v>43</v>
      </c>
      <c r="D44" s="162" t="s">
        <v>59</v>
      </c>
      <c r="E44" s="161" t="s">
        <v>9</v>
      </c>
      <c r="F44" s="161"/>
      <c r="G44" s="163">
        <f>J44+M44+O44+R44+T44</f>
        <v>1550000</v>
      </c>
      <c r="H44" s="163"/>
      <c r="I44" s="163"/>
      <c r="J44" s="159">
        <v>350000</v>
      </c>
      <c r="K44" s="159"/>
      <c r="L44" s="159"/>
      <c r="M44" s="163">
        <v>300000</v>
      </c>
      <c r="N44" s="163"/>
      <c r="O44" s="163">
        <v>300000</v>
      </c>
      <c r="P44" s="163"/>
      <c r="Q44" s="163"/>
      <c r="R44" s="163">
        <v>300000</v>
      </c>
      <c r="S44" s="163"/>
      <c r="T44" s="52">
        <v>300000</v>
      </c>
    </row>
    <row r="45" spans="1:20" ht="59.25" customHeight="1" x14ac:dyDescent="0.35">
      <c r="A45" s="53" t="s">
        <v>100</v>
      </c>
      <c r="B45" s="8" t="s">
        <v>70</v>
      </c>
      <c r="C45" s="161"/>
      <c r="D45" s="162"/>
      <c r="E45" s="161"/>
      <c r="F45" s="161"/>
      <c r="G45" s="158">
        <f>J45+M45+O45+R45+T45</f>
        <v>1300000</v>
      </c>
      <c r="H45" s="158"/>
      <c r="I45" s="5"/>
      <c r="J45" s="159">
        <v>100000</v>
      </c>
      <c r="K45" s="159"/>
      <c r="L45" s="159"/>
      <c r="M45" s="158">
        <v>300000</v>
      </c>
      <c r="N45" s="158"/>
      <c r="O45" s="158">
        <v>300000</v>
      </c>
      <c r="P45" s="158"/>
      <c r="Q45" s="158"/>
      <c r="R45" s="158">
        <v>300000</v>
      </c>
      <c r="S45" s="158"/>
      <c r="T45" s="57">
        <v>300000</v>
      </c>
    </row>
    <row r="46" spans="1:20" ht="48" customHeight="1" x14ac:dyDescent="0.35">
      <c r="A46" s="53" t="s">
        <v>101</v>
      </c>
      <c r="B46" s="8" t="s">
        <v>54</v>
      </c>
      <c r="C46" s="161"/>
      <c r="D46" s="162"/>
      <c r="E46" s="161"/>
      <c r="F46" s="161"/>
      <c r="G46" s="158">
        <f>J46+M46+O46+T46+R46</f>
        <v>1200000</v>
      </c>
      <c r="H46" s="158"/>
      <c r="I46" s="158"/>
      <c r="J46" s="158"/>
      <c r="K46" s="158"/>
      <c r="L46" s="158"/>
      <c r="M46" s="158">
        <v>300000</v>
      </c>
      <c r="N46" s="158"/>
      <c r="O46" s="158">
        <v>300000</v>
      </c>
      <c r="P46" s="158"/>
      <c r="Q46" s="158"/>
      <c r="R46" s="158">
        <v>300000</v>
      </c>
      <c r="S46" s="158"/>
      <c r="T46" s="57">
        <v>300000</v>
      </c>
    </row>
    <row r="47" spans="1:20" ht="36.75" customHeight="1" x14ac:dyDescent="0.35">
      <c r="A47" s="53" t="s">
        <v>102</v>
      </c>
      <c r="B47" s="30" t="s">
        <v>31</v>
      </c>
      <c r="C47" s="53"/>
      <c r="D47" s="6"/>
      <c r="E47" s="156"/>
      <c r="F47" s="157"/>
      <c r="G47" s="158">
        <f>G48+G49+G50+G51+G52+G53+G54+G55+G56</f>
        <v>1640000</v>
      </c>
      <c r="H47" s="158"/>
      <c r="I47" s="158"/>
      <c r="J47" s="159">
        <f>J50+J51+J52+J49</f>
        <v>165000</v>
      </c>
      <c r="K47" s="159"/>
      <c r="L47" s="159"/>
      <c r="M47" s="158">
        <f>M56</f>
        <v>1200000</v>
      </c>
      <c r="N47" s="158"/>
      <c r="O47" s="158">
        <f>O51+O53+O54</f>
        <v>150000</v>
      </c>
      <c r="P47" s="158"/>
      <c r="Q47" s="158"/>
      <c r="R47" s="158">
        <f>R50+R52</f>
        <v>125000</v>
      </c>
      <c r="S47" s="158"/>
      <c r="T47" s="34"/>
    </row>
    <row r="48" spans="1:20" ht="109.5" customHeight="1" x14ac:dyDescent="0.35">
      <c r="A48" s="54" t="s">
        <v>103</v>
      </c>
      <c r="B48" s="35" t="s">
        <v>81</v>
      </c>
      <c r="C48" s="153" t="s">
        <v>43</v>
      </c>
      <c r="D48" s="151" t="s">
        <v>59</v>
      </c>
      <c r="E48" s="150" t="s">
        <v>9</v>
      </c>
      <c r="F48" s="150"/>
      <c r="G48" s="148">
        <f>J48+M48+O48+R48</f>
        <v>0</v>
      </c>
      <c r="H48" s="148"/>
      <c r="I48" s="42"/>
      <c r="J48" s="149"/>
      <c r="K48" s="149"/>
      <c r="L48" s="149"/>
      <c r="M48" s="149"/>
      <c r="N48" s="149"/>
      <c r="O48" s="149"/>
      <c r="P48" s="149"/>
      <c r="Q48" s="149"/>
      <c r="R48" s="149"/>
      <c r="S48" s="149"/>
      <c r="T48" s="49"/>
    </row>
    <row r="49" spans="1:20" ht="41.25" customHeight="1" x14ac:dyDescent="0.35">
      <c r="A49" s="54" t="s">
        <v>104</v>
      </c>
      <c r="B49" s="35" t="s">
        <v>71</v>
      </c>
      <c r="C49" s="154"/>
      <c r="D49" s="151"/>
      <c r="E49" s="150"/>
      <c r="F49" s="150"/>
      <c r="G49" s="148">
        <f>J49+M49+O49+R49</f>
        <v>25000</v>
      </c>
      <c r="H49" s="148"/>
      <c r="I49" s="148"/>
      <c r="J49" s="149">
        <v>25000</v>
      </c>
      <c r="K49" s="149"/>
      <c r="L49" s="149"/>
      <c r="M49" s="149"/>
      <c r="N49" s="149"/>
      <c r="O49" s="149"/>
      <c r="P49" s="149"/>
      <c r="Q49" s="149"/>
      <c r="R49" s="149"/>
      <c r="S49" s="149"/>
      <c r="T49" s="49"/>
    </row>
    <row r="50" spans="1:20" ht="54" customHeight="1" x14ac:dyDescent="0.35">
      <c r="A50" s="36" t="s">
        <v>105</v>
      </c>
      <c r="B50" s="37" t="s">
        <v>32</v>
      </c>
      <c r="C50" s="155"/>
      <c r="D50" s="151"/>
      <c r="E50" s="150"/>
      <c r="F50" s="150"/>
      <c r="G50" s="146">
        <f>J50+M50+O50+R50</f>
        <v>100000</v>
      </c>
      <c r="H50" s="146"/>
      <c r="I50" s="146"/>
      <c r="J50" s="147">
        <v>50000</v>
      </c>
      <c r="K50" s="147"/>
      <c r="L50" s="147"/>
      <c r="M50" s="147"/>
      <c r="N50" s="147"/>
      <c r="O50" s="147"/>
      <c r="P50" s="147"/>
      <c r="Q50" s="147"/>
      <c r="R50" s="147">
        <v>50000</v>
      </c>
      <c r="S50" s="147"/>
      <c r="T50" s="49"/>
    </row>
    <row r="51" spans="1:20" ht="33" customHeight="1" x14ac:dyDescent="0.35">
      <c r="A51" s="36" t="s">
        <v>106</v>
      </c>
      <c r="B51" s="37" t="s">
        <v>33</v>
      </c>
      <c r="C51" s="150" t="s">
        <v>43</v>
      </c>
      <c r="D51" s="151" t="s">
        <v>59</v>
      </c>
      <c r="E51" s="150" t="s">
        <v>9</v>
      </c>
      <c r="F51" s="150"/>
      <c r="G51" s="146">
        <f>J51+M51+O51+R51</f>
        <v>50000</v>
      </c>
      <c r="H51" s="146"/>
      <c r="I51" s="146"/>
      <c r="J51" s="147">
        <v>25000</v>
      </c>
      <c r="K51" s="147"/>
      <c r="L51" s="147"/>
      <c r="M51" s="147"/>
      <c r="N51" s="147"/>
      <c r="O51" s="147">
        <v>25000</v>
      </c>
      <c r="P51" s="147"/>
      <c r="Q51" s="147"/>
      <c r="R51" s="147"/>
      <c r="S51" s="147"/>
      <c r="T51" s="49"/>
    </row>
    <row r="52" spans="1:20" ht="33" customHeight="1" x14ac:dyDescent="0.35">
      <c r="A52" s="36" t="s">
        <v>107</v>
      </c>
      <c r="B52" s="37" t="s">
        <v>34</v>
      </c>
      <c r="C52" s="150"/>
      <c r="D52" s="151"/>
      <c r="E52" s="150"/>
      <c r="F52" s="150"/>
      <c r="G52" s="146">
        <f>J52+M52+O52+R52</f>
        <v>140000</v>
      </c>
      <c r="H52" s="146"/>
      <c r="I52" s="146"/>
      <c r="J52" s="147">
        <v>65000</v>
      </c>
      <c r="K52" s="147"/>
      <c r="L52" s="147"/>
      <c r="M52" s="147"/>
      <c r="N52" s="147"/>
      <c r="O52" s="147"/>
      <c r="P52" s="147"/>
      <c r="Q52" s="147"/>
      <c r="R52" s="147">
        <v>75000</v>
      </c>
      <c r="S52" s="147"/>
      <c r="T52" s="49"/>
    </row>
    <row r="53" spans="1:20" ht="33" customHeight="1" x14ac:dyDescent="0.35">
      <c r="A53" s="36" t="s">
        <v>108</v>
      </c>
      <c r="B53" s="37" t="s">
        <v>35</v>
      </c>
      <c r="C53" s="150"/>
      <c r="D53" s="151"/>
      <c r="E53" s="150"/>
      <c r="F53" s="150"/>
      <c r="G53" s="146">
        <f>M53+O53+R53+J53</f>
        <v>25000</v>
      </c>
      <c r="H53" s="146"/>
      <c r="I53" s="146"/>
      <c r="J53" s="147"/>
      <c r="K53" s="147"/>
      <c r="L53" s="147"/>
      <c r="M53" s="147"/>
      <c r="N53" s="147"/>
      <c r="O53" s="147">
        <v>25000</v>
      </c>
      <c r="P53" s="147"/>
      <c r="Q53" s="147"/>
      <c r="R53" s="147"/>
      <c r="S53" s="147"/>
      <c r="T53" s="49"/>
    </row>
    <row r="54" spans="1:20" ht="33" customHeight="1" x14ac:dyDescent="0.35">
      <c r="A54" s="36" t="s">
        <v>109</v>
      </c>
      <c r="B54" s="37" t="s">
        <v>36</v>
      </c>
      <c r="C54" s="150"/>
      <c r="D54" s="151"/>
      <c r="E54" s="150"/>
      <c r="F54" s="150"/>
      <c r="G54" s="146">
        <f>J54+M54+O54+R54</f>
        <v>100000</v>
      </c>
      <c r="H54" s="146"/>
      <c r="I54" s="146"/>
      <c r="J54" s="147"/>
      <c r="K54" s="147"/>
      <c r="L54" s="147"/>
      <c r="M54" s="147"/>
      <c r="N54" s="147"/>
      <c r="O54" s="147">
        <v>100000</v>
      </c>
      <c r="P54" s="147"/>
      <c r="Q54" s="147"/>
      <c r="R54" s="147"/>
      <c r="S54" s="147"/>
      <c r="T54" s="49"/>
    </row>
    <row r="55" spans="1:20" ht="41.25" customHeight="1" x14ac:dyDescent="0.35">
      <c r="A55" s="36" t="s">
        <v>110</v>
      </c>
      <c r="B55" s="38" t="s">
        <v>72</v>
      </c>
      <c r="C55" s="150"/>
      <c r="D55" s="151"/>
      <c r="E55" s="150"/>
      <c r="F55" s="150"/>
      <c r="G55" s="148">
        <f>J55</f>
        <v>0</v>
      </c>
      <c r="H55" s="148"/>
      <c r="I55" s="42"/>
      <c r="J55" s="149"/>
      <c r="K55" s="149"/>
      <c r="L55" s="149"/>
      <c r="M55" s="149"/>
      <c r="N55" s="149"/>
      <c r="O55" s="149"/>
      <c r="P55" s="149"/>
      <c r="Q55" s="149"/>
      <c r="R55" s="149"/>
      <c r="S55" s="149"/>
      <c r="T55" s="49"/>
    </row>
    <row r="56" spans="1:20" ht="55.5" customHeight="1" x14ac:dyDescent="0.35">
      <c r="A56" s="36" t="s">
        <v>111</v>
      </c>
      <c r="B56" s="35" t="s">
        <v>51</v>
      </c>
      <c r="C56" s="150"/>
      <c r="D56" s="151"/>
      <c r="E56" s="150"/>
      <c r="F56" s="150"/>
      <c r="G56" s="148">
        <f>J56+M56+O56+R56</f>
        <v>1200000</v>
      </c>
      <c r="H56" s="148"/>
      <c r="I56" s="42"/>
      <c r="J56" s="149"/>
      <c r="K56" s="149"/>
      <c r="L56" s="149"/>
      <c r="M56" s="149">
        <v>1200000</v>
      </c>
      <c r="N56" s="149"/>
      <c r="O56" s="149"/>
      <c r="P56" s="149"/>
      <c r="Q56" s="149"/>
      <c r="R56" s="152"/>
      <c r="S56" s="152"/>
      <c r="T56" s="49"/>
    </row>
    <row r="57" spans="1:20" ht="17.25" customHeight="1" x14ac:dyDescent="0.35">
      <c r="A57" s="143" t="s">
        <v>112</v>
      </c>
      <c r="B57" s="143"/>
      <c r="C57" s="143"/>
      <c r="D57" s="143"/>
      <c r="E57" s="143"/>
      <c r="F57" s="143"/>
      <c r="G57" s="143"/>
      <c r="H57" s="143"/>
      <c r="I57" s="143"/>
      <c r="J57" s="143"/>
      <c r="K57" s="143"/>
      <c r="L57" s="143"/>
      <c r="M57" s="143"/>
      <c r="N57" s="143"/>
      <c r="O57" s="143"/>
      <c r="P57" s="143"/>
      <c r="Q57" s="143"/>
      <c r="R57" s="143"/>
      <c r="S57" s="143"/>
      <c r="T57" s="143"/>
    </row>
    <row r="58" spans="1:20" s="23" customFormat="1" ht="89.25" customHeight="1" x14ac:dyDescent="0.35">
      <c r="A58" s="51" t="s">
        <v>28</v>
      </c>
      <c r="B58" s="30" t="s">
        <v>37</v>
      </c>
      <c r="C58" s="51" t="s">
        <v>57</v>
      </c>
      <c r="D58" s="51" t="s">
        <v>59</v>
      </c>
      <c r="E58" s="139" t="s">
        <v>39</v>
      </c>
      <c r="F58" s="139"/>
      <c r="G58" s="141">
        <f>J58+M58+O58+R58+T58</f>
        <v>200000</v>
      </c>
      <c r="H58" s="141"/>
      <c r="I58" s="58"/>
      <c r="J58" s="141"/>
      <c r="K58" s="141"/>
      <c r="L58" s="141"/>
      <c r="M58" s="141">
        <v>50000</v>
      </c>
      <c r="N58" s="141"/>
      <c r="O58" s="141">
        <v>50000</v>
      </c>
      <c r="P58" s="141"/>
      <c r="Q58" s="141"/>
      <c r="R58" s="141">
        <v>50000</v>
      </c>
      <c r="S58" s="141"/>
      <c r="T58" s="58">
        <v>50000</v>
      </c>
    </row>
    <row r="59" spans="1:20" ht="17.25" customHeight="1" x14ac:dyDescent="0.35">
      <c r="A59" s="143" t="s">
        <v>113</v>
      </c>
      <c r="B59" s="143"/>
      <c r="C59" s="143"/>
      <c r="D59" s="143"/>
      <c r="E59" s="143"/>
      <c r="F59" s="143"/>
      <c r="G59" s="143"/>
      <c r="H59" s="143"/>
      <c r="I59" s="143"/>
      <c r="J59" s="143"/>
      <c r="K59" s="143"/>
      <c r="L59" s="143"/>
      <c r="M59" s="143"/>
      <c r="N59" s="143"/>
      <c r="O59" s="143"/>
      <c r="P59" s="143"/>
      <c r="Q59" s="143"/>
      <c r="R59" s="143"/>
      <c r="S59" s="143"/>
      <c r="T59" s="143"/>
    </row>
    <row r="60" spans="1:20" x14ac:dyDescent="0.35">
      <c r="A60" s="12"/>
      <c r="B60" s="13" t="s">
        <v>38</v>
      </c>
      <c r="C60" s="14"/>
      <c r="D60" s="67"/>
      <c r="E60" s="144"/>
      <c r="F60" s="144"/>
      <c r="G60" s="145"/>
      <c r="H60" s="145"/>
      <c r="I60" s="145"/>
      <c r="J60" s="145"/>
      <c r="K60" s="145"/>
      <c r="L60" s="145"/>
      <c r="M60" s="145"/>
      <c r="N60" s="145"/>
      <c r="O60" s="145"/>
      <c r="P60" s="145"/>
      <c r="Q60" s="145"/>
      <c r="R60" s="145"/>
      <c r="S60" s="145"/>
      <c r="T60" s="34"/>
    </row>
    <row r="61" spans="1:20" ht="66" customHeight="1" x14ac:dyDescent="0.35">
      <c r="A61" s="51" t="s">
        <v>29</v>
      </c>
      <c r="B61" s="30" t="s">
        <v>46</v>
      </c>
      <c r="C61" s="139" t="s">
        <v>57</v>
      </c>
      <c r="D61" s="139" t="s">
        <v>59</v>
      </c>
      <c r="E61" s="139" t="s">
        <v>39</v>
      </c>
      <c r="F61" s="139"/>
      <c r="G61" s="141">
        <f>J61+M61+O61+R61+T61</f>
        <v>1500000</v>
      </c>
      <c r="H61" s="141"/>
      <c r="I61" s="141"/>
      <c r="J61" s="142">
        <v>300000</v>
      </c>
      <c r="K61" s="142"/>
      <c r="L61" s="142"/>
      <c r="M61" s="141">
        <v>300000</v>
      </c>
      <c r="N61" s="141"/>
      <c r="O61" s="141">
        <v>300000</v>
      </c>
      <c r="P61" s="141"/>
      <c r="Q61" s="141"/>
      <c r="R61" s="141">
        <v>300000</v>
      </c>
      <c r="S61" s="141"/>
      <c r="T61" s="58">
        <v>300000</v>
      </c>
    </row>
    <row r="62" spans="1:20" ht="45" customHeight="1" x14ac:dyDescent="0.35">
      <c r="A62" s="51" t="s">
        <v>114</v>
      </c>
      <c r="B62" s="11" t="s">
        <v>73</v>
      </c>
      <c r="C62" s="139"/>
      <c r="D62" s="139"/>
      <c r="E62" s="139"/>
      <c r="F62" s="139"/>
      <c r="G62" s="141">
        <f>J62+M62+O62+R62</f>
        <v>4000000</v>
      </c>
      <c r="H62" s="141"/>
      <c r="I62" s="141"/>
      <c r="J62" s="140">
        <v>2890000</v>
      </c>
      <c r="K62" s="140"/>
      <c r="L62" s="140"/>
      <c r="M62" s="141">
        <v>1110000</v>
      </c>
      <c r="N62" s="141"/>
      <c r="O62" s="141"/>
      <c r="P62" s="141"/>
      <c r="Q62" s="141"/>
      <c r="R62" s="141"/>
      <c r="S62" s="141"/>
      <c r="T62" s="34"/>
    </row>
    <row r="63" spans="1:20" ht="51.75" customHeight="1" x14ac:dyDescent="0.35">
      <c r="A63" s="51" t="s">
        <v>115</v>
      </c>
      <c r="B63" s="30" t="s">
        <v>74</v>
      </c>
      <c r="C63" s="139"/>
      <c r="D63" s="139"/>
      <c r="E63" s="139"/>
      <c r="F63" s="139"/>
      <c r="G63" s="141">
        <f>J63+M63+O63+R63</f>
        <v>4000000</v>
      </c>
      <c r="H63" s="141"/>
      <c r="I63" s="9"/>
      <c r="J63" s="141"/>
      <c r="K63" s="141"/>
      <c r="L63" s="141"/>
      <c r="M63" s="136">
        <v>2000000</v>
      </c>
      <c r="N63" s="136"/>
      <c r="O63" s="136">
        <v>2000000</v>
      </c>
      <c r="P63" s="136"/>
      <c r="Q63" s="136"/>
      <c r="R63" s="136"/>
      <c r="S63" s="136"/>
      <c r="T63" s="34"/>
    </row>
    <row r="64" spans="1:20" ht="102" customHeight="1" x14ac:dyDescent="0.35">
      <c r="A64" s="27" t="s">
        <v>116</v>
      </c>
      <c r="B64" s="30" t="s">
        <v>75</v>
      </c>
      <c r="C64" s="139"/>
      <c r="D64" s="139"/>
      <c r="E64" s="139"/>
      <c r="F64" s="139"/>
      <c r="G64" s="136">
        <f>J64+M64+O64+R64+T64</f>
        <v>5000000</v>
      </c>
      <c r="H64" s="136"/>
      <c r="I64" s="59"/>
      <c r="J64" s="136"/>
      <c r="K64" s="136"/>
      <c r="L64" s="136"/>
      <c r="M64" s="136"/>
      <c r="N64" s="136"/>
      <c r="O64" s="136">
        <v>1000000</v>
      </c>
      <c r="P64" s="136"/>
      <c r="Q64" s="136"/>
      <c r="R64" s="136">
        <v>2000000</v>
      </c>
      <c r="S64" s="136"/>
      <c r="T64" s="68">
        <v>2000000</v>
      </c>
    </row>
    <row r="65" spans="1:20" ht="84.75" customHeight="1" x14ac:dyDescent="0.35">
      <c r="A65" s="27" t="s">
        <v>117</v>
      </c>
      <c r="B65" s="30" t="s">
        <v>76</v>
      </c>
      <c r="C65" s="139"/>
      <c r="D65" s="139"/>
      <c r="E65" s="139"/>
      <c r="F65" s="139"/>
      <c r="G65" s="136">
        <f>J65+M65+O65+R65+T65</f>
        <v>500000</v>
      </c>
      <c r="H65" s="136"/>
      <c r="I65" s="59"/>
      <c r="J65" s="136"/>
      <c r="K65" s="136"/>
      <c r="L65" s="136"/>
      <c r="M65" s="136"/>
      <c r="N65" s="136"/>
      <c r="O65" s="136"/>
      <c r="P65" s="136"/>
      <c r="Q65" s="136"/>
      <c r="R65" s="136"/>
      <c r="S65" s="136"/>
      <c r="T65" s="68">
        <v>500000</v>
      </c>
    </row>
    <row r="66" spans="1:20" ht="84.75" customHeight="1" x14ac:dyDescent="0.35">
      <c r="A66" s="27" t="s">
        <v>118</v>
      </c>
      <c r="B66" s="28" t="s">
        <v>77</v>
      </c>
      <c r="C66" s="139"/>
      <c r="D66" s="139"/>
      <c r="E66" s="139"/>
      <c r="F66" s="139"/>
      <c r="G66" s="136">
        <f>J66+M66+O66+R66+T66</f>
        <v>300000</v>
      </c>
      <c r="H66" s="136"/>
      <c r="I66" s="59"/>
      <c r="J66" s="136"/>
      <c r="K66" s="136"/>
      <c r="L66" s="136"/>
      <c r="M66" s="136"/>
      <c r="N66" s="136"/>
      <c r="O66" s="136"/>
      <c r="P66" s="136"/>
      <c r="Q66" s="136"/>
      <c r="R66" s="136"/>
      <c r="S66" s="136"/>
      <c r="T66" s="68">
        <v>300000</v>
      </c>
    </row>
    <row r="67" spans="1:20" ht="84.75" customHeight="1" x14ac:dyDescent="0.35">
      <c r="A67" s="27" t="s">
        <v>119</v>
      </c>
      <c r="B67" s="28" t="s">
        <v>78</v>
      </c>
      <c r="C67" s="51" t="s">
        <v>57</v>
      </c>
      <c r="D67" s="51" t="s">
        <v>59</v>
      </c>
      <c r="E67" s="139" t="s">
        <v>39</v>
      </c>
      <c r="F67" s="139"/>
      <c r="G67" s="136">
        <f>J67+M67+O67+R67+T67</f>
        <v>300000</v>
      </c>
      <c r="H67" s="136"/>
      <c r="I67" s="59"/>
      <c r="J67" s="136"/>
      <c r="K67" s="136"/>
      <c r="L67" s="136"/>
      <c r="M67" s="136"/>
      <c r="N67" s="136"/>
      <c r="O67" s="136"/>
      <c r="P67" s="136"/>
      <c r="Q67" s="136"/>
      <c r="R67" s="136"/>
      <c r="S67" s="136"/>
      <c r="T67" s="68">
        <v>300000</v>
      </c>
    </row>
    <row r="68" spans="1:20" ht="41.25" customHeight="1" x14ac:dyDescent="0.35">
      <c r="A68" s="30"/>
      <c r="B68" s="137" t="s">
        <v>79</v>
      </c>
      <c r="C68" s="137"/>
      <c r="D68" s="137"/>
      <c r="E68" s="137"/>
      <c r="F68" s="137"/>
      <c r="G68" s="138">
        <f>G6+G7+G10+G12+G13+G17+G20+G22+G23+G25+G27+G29+G30+G31+G33+G34+G35+G37+G39+G40+G42+G44+G45+G46+G58+G61+G62+G63+G64+G65+G66+G67+G18+G28+G26+G47</f>
        <v>34568000</v>
      </c>
      <c r="H68" s="138"/>
      <c r="I68" s="138"/>
      <c r="J68" s="138">
        <f>J6+J7+J10+J12+J13+J17+J18+J20+J22+J25+J29+J30+J31+J33+J34+J35+J37+J39+J40+J42+J44+J45+J46+J47+J58+J61+J62+J63+J64+J65+J66+J67</f>
        <v>6281000</v>
      </c>
      <c r="K68" s="138"/>
      <c r="L68" s="138"/>
      <c r="M68" s="138">
        <f>M6+M7+M10+M12+M13+M17+M18+M20+M22+M23+M25+M26+M27+M28+M29+M30+M31+M33+M34+M35+M37+M39+M40+M42+M44+M45+M46+M47+M58+M61+M62+M63+M64+M65+M66+M67</f>
        <v>10439000</v>
      </c>
      <c r="N68" s="138"/>
      <c r="O68" s="138">
        <f>O6+O7+O10+O12+O13+O17++O20+O22+O23+O25+O27+O29++O30+O31+O33+O34+O35+O37++O39+O40+O42+O44+O45+O46+O48+O49+O50+O51+O52+O53+O54+O56+O55+O58+O61+O62+O63+O64++O65+O66+O67+O18+O28+O26</f>
        <v>6341000</v>
      </c>
      <c r="P68" s="138"/>
      <c r="Q68" s="138"/>
      <c r="R68" s="138">
        <f>R6+R7+R10+R12+R13+R17+R20+R22+R23+R25+R27+R29+R30+R31+R33+R34+R35+R37+R39+R40+R42++R44+R45+R46+R48+R49+R50+R51+R52+R53+R54+R55+R56+R58++R61+R62+R63+R64+R65+R66+R67+R18+R28+R26</f>
        <v>5266000</v>
      </c>
      <c r="S68" s="138"/>
      <c r="T68" s="39">
        <f>T6+T7+T10+T12+T13+T17+T20+T22+T23+T25+T27+T29+T30+T31+T33+T34+T35+T37+T39+T40+T42+T44+T45+T46+T48+T49+T50+T51+T52+T53+T54+T55+T56+T58+T61+T62+T63+T64+T65+T66+T67+T18+T28+T26</f>
        <v>6241000</v>
      </c>
    </row>
    <row r="69" spans="1:20" ht="30" customHeight="1" x14ac:dyDescent="0.35">
      <c r="B69" s="77" t="s">
        <v>134</v>
      </c>
      <c r="J69" s="245">
        <f>J72+J76</f>
        <v>6281000</v>
      </c>
      <c r="K69" s="246"/>
      <c r="L69" s="246"/>
    </row>
    <row r="70" spans="1:20" s="23" customFormat="1" ht="27.75" customHeight="1" x14ac:dyDescent="0.35">
      <c r="A70" s="78"/>
      <c r="B70" s="243" t="s">
        <v>130</v>
      </c>
      <c r="C70" s="243"/>
      <c r="D70" s="70"/>
      <c r="E70" s="70"/>
      <c r="F70" s="70"/>
      <c r="G70" s="133"/>
      <c r="H70" s="133"/>
      <c r="I70" s="71"/>
      <c r="J70" s="247">
        <f>J6+J7+J10+J12+J13+J17+J18+J20+J22+J33+J34+J35+J37+J42+J61</f>
        <v>2395000</v>
      </c>
      <c r="K70" s="133"/>
      <c r="L70" s="133"/>
      <c r="M70" s="133"/>
      <c r="N70" s="133"/>
      <c r="O70" s="133"/>
      <c r="P70" s="133"/>
      <c r="Q70" s="133"/>
      <c r="R70" s="133"/>
      <c r="S70" s="133"/>
      <c r="T70" s="71"/>
    </row>
    <row r="71" spans="1:20" s="74" customFormat="1" ht="26.25" customHeight="1" x14ac:dyDescent="0.35">
      <c r="A71" s="78"/>
      <c r="B71" s="244" t="s">
        <v>131</v>
      </c>
      <c r="C71" s="244"/>
      <c r="D71" s="72"/>
      <c r="E71" s="72"/>
      <c r="F71" s="72"/>
      <c r="G71" s="134"/>
      <c r="H71" s="134"/>
      <c r="I71" s="73"/>
      <c r="J71" s="135">
        <f>J40+J44+J45+J47+J62</f>
        <v>3605000</v>
      </c>
      <c r="K71" s="134"/>
      <c r="L71" s="134"/>
      <c r="M71" s="134"/>
      <c r="N71" s="134"/>
      <c r="O71" s="134"/>
      <c r="P71" s="134"/>
      <c r="Q71" s="134"/>
      <c r="R71" s="134"/>
      <c r="S71" s="134"/>
      <c r="T71" s="73"/>
    </row>
    <row r="72" spans="1:20" ht="35.25" customHeight="1" x14ac:dyDescent="0.35">
      <c r="A72" s="69"/>
      <c r="B72" s="75" t="s">
        <v>132</v>
      </c>
      <c r="C72" s="69"/>
      <c r="D72" s="69"/>
      <c r="G72" s="131"/>
      <c r="H72" s="131"/>
      <c r="J72" s="241">
        <f>J70+J71</f>
        <v>6000000</v>
      </c>
      <c r="K72" s="242"/>
      <c r="L72" s="242"/>
      <c r="M72" s="131"/>
      <c r="N72" s="131"/>
      <c r="O72" s="132"/>
      <c r="P72" s="132"/>
      <c r="Q72" s="132"/>
      <c r="R72" s="132"/>
      <c r="S72" s="132"/>
    </row>
    <row r="74" spans="1:20" ht="26.25" customHeight="1" x14ac:dyDescent="0.35">
      <c r="B74" s="243" t="s">
        <v>130</v>
      </c>
      <c r="C74" s="243"/>
      <c r="D74" s="70"/>
      <c r="E74" s="70"/>
      <c r="F74" s="70"/>
      <c r="G74" s="133"/>
      <c r="H74" s="133"/>
      <c r="I74" s="71"/>
      <c r="J74" s="247">
        <f>J25+J29+J30</f>
        <v>101000</v>
      </c>
      <c r="K74" s="133"/>
      <c r="L74" s="133"/>
      <c r="M74" s="133"/>
      <c r="N74" s="133"/>
      <c r="O74" s="133"/>
      <c r="P74" s="133"/>
      <c r="Q74" s="133"/>
      <c r="R74" s="133"/>
      <c r="S74" s="133"/>
      <c r="T74" s="71"/>
    </row>
    <row r="75" spans="1:20" ht="25.5" customHeight="1" x14ac:dyDescent="0.35">
      <c r="B75" s="244" t="s">
        <v>131</v>
      </c>
      <c r="C75" s="244"/>
      <c r="D75" s="72"/>
      <c r="E75" s="72"/>
      <c r="F75" s="72"/>
      <c r="G75" s="134"/>
      <c r="H75" s="134"/>
      <c r="I75" s="73"/>
      <c r="J75" s="135">
        <f>J31</f>
        <v>180000</v>
      </c>
      <c r="K75" s="134"/>
      <c r="L75" s="134"/>
      <c r="M75" s="134"/>
      <c r="N75" s="134"/>
      <c r="O75" s="134"/>
      <c r="P75" s="134"/>
      <c r="Q75" s="134"/>
      <c r="R75" s="134"/>
      <c r="S75" s="134"/>
      <c r="T75" s="73"/>
    </row>
    <row r="76" spans="1:20" ht="26.25" customHeight="1" x14ac:dyDescent="0.35">
      <c r="B76" s="76" t="s">
        <v>133</v>
      </c>
      <c r="J76" s="241">
        <f>J74+J75</f>
        <v>281000</v>
      </c>
      <c r="K76" s="242"/>
      <c r="L76" s="242"/>
    </row>
    <row r="85" spans="2:2" x14ac:dyDescent="0.35">
      <c r="B85" s="20"/>
    </row>
    <row r="86" spans="2:2" x14ac:dyDescent="0.35">
      <c r="B86" s="20"/>
    </row>
    <row r="87" spans="2:2" x14ac:dyDescent="0.35">
      <c r="B87" s="20"/>
    </row>
  </sheetData>
  <mergeCells count="339">
    <mergeCell ref="J76:L76"/>
    <mergeCell ref="B70:C70"/>
    <mergeCell ref="B71:C71"/>
    <mergeCell ref="B74:C74"/>
    <mergeCell ref="B75:C75"/>
    <mergeCell ref="J69:L69"/>
    <mergeCell ref="G74:H74"/>
    <mergeCell ref="J74:L74"/>
    <mergeCell ref="G70:H70"/>
    <mergeCell ref="J70:L70"/>
    <mergeCell ref="G72:H72"/>
    <mergeCell ref="J72:L72"/>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M22:N22"/>
    <mergeCell ref="O22:Q22"/>
    <mergeCell ref="R22:S22"/>
    <mergeCell ref="E20:F20"/>
    <mergeCell ref="G20:H20"/>
    <mergeCell ref="J20:L20"/>
    <mergeCell ref="M20:N20"/>
    <mergeCell ref="O20:Q20"/>
    <mergeCell ref="R20:S20"/>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E27:F27"/>
    <mergeCell ref="G27:I27"/>
    <mergeCell ref="J27:L27"/>
    <mergeCell ref="M27:N27"/>
    <mergeCell ref="O27:Q27"/>
    <mergeCell ref="R27:S27"/>
    <mergeCell ref="E26:F26"/>
    <mergeCell ref="G26:H26"/>
    <mergeCell ref="J26:L26"/>
    <mergeCell ref="M26:N26"/>
    <mergeCell ref="O26:Q26"/>
    <mergeCell ref="R26:S26"/>
    <mergeCell ref="E29:F29"/>
    <mergeCell ref="G29:I29"/>
    <mergeCell ref="J29:L29"/>
    <mergeCell ref="M29:N29"/>
    <mergeCell ref="O29:Q29"/>
    <mergeCell ref="R29:S29"/>
    <mergeCell ref="E28:F28"/>
    <mergeCell ref="G28:H28"/>
    <mergeCell ref="J28:L28"/>
    <mergeCell ref="M28:N28"/>
    <mergeCell ref="O28:Q28"/>
    <mergeCell ref="R28:S28"/>
    <mergeCell ref="E31:F31"/>
    <mergeCell ref="G31:I31"/>
    <mergeCell ref="J31:L31"/>
    <mergeCell ref="M31:N31"/>
    <mergeCell ref="O31:Q31"/>
    <mergeCell ref="R31:S31"/>
    <mergeCell ref="E30:F30"/>
    <mergeCell ref="G30:I30"/>
    <mergeCell ref="J30:L30"/>
    <mergeCell ref="M30:N30"/>
    <mergeCell ref="O30:Q30"/>
    <mergeCell ref="R30:S30"/>
    <mergeCell ref="A32:T32"/>
    <mergeCell ref="C33:C34"/>
    <mergeCell ref="D33:D35"/>
    <mergeCell ref="E33:F35"/>
    <mergeCell ref="G33:I33"/>
    <mergeCell ref="J33:L33"/>
    <mergeCell ref="M33:N33"/>
    <mergeCell ref="O33:Q33"/>
    <mergeCell ref="R33:S33"/>
    <mergeCell ref="G34:I34"/>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8:T38"/>
    <mergeCell ref="D39:D40"/>
    <mergeCell ref="E39:F40"/>
    <mergeCell ref="G39:I39"/>
    <mergeCell ref="J39:L39"/>
    <mergeCell ref="M39:N39"/>
    <mergeCell ref="O39:Q39"/>
    <mergeCell ref="R39:S39"/>
    <mergeCell ref="G40:I40"/>
    <mergeCell ref="J40:L40"/>
    <mergeCell ref="M40:N40"/>
    <mergeCell ref="O40:Q40"/>
    <mergeCell ref="R40:S40"/>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G53:I53"/>
    <mergeCell ref="J53:L53"/>
    <mergeCell ref="M53:N53"/>
    <mergeCell ref="O53:Q53"/>
    <mergeCell ref="R53:S53"/>
    <mergeCell ref="G56:H56"/>
    <mergeCell ref="J56:L56"/>
    <mergeCell ref="M56:N56"/>
    <mergeCell ref="O56:Q56"/>
    <mergeCell ref="R56:S56"/>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J62:L62"/>
    <mergeCell ref="M62:N62"/>
    <mergeCell ref="O62:Q62"/>
    <mergeCell ref="R62:S62"/>
    <mergeCell ref="G61:I61"/>
    <mergeCell ref="J61:L61"/>
    <mergeCell ref="M61:N61"/>
    <mergeCell ref="G63:H63"/>
    <mergeCell ref="J63:L63"/>
    <mergeCell ref="M63:N63"/>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M72:N72"/>
    <mergeCell ref="O72:Q72"/>
    <mergeCell ref="R72:S72"/>
    <mergeCell ref="M70:N70"/>
    <mergeCell ref="O70:Q70"/>
    <mergeCell ref="R70:S70"/>
    <mergeCell ref="G71:H71"/>
    <mergeCell ref="J71:L71"/>
    <mergeCell ref="M71:N71"/>
    <mergeCell ref="O71:Q71"/>
    <mergeCell ref="R71:S71"/>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1"/>
  <sheetViews>
    <sheetView workbookViewId="0">
      <selection activeCell="F3" sqref="F3:G3"/>
    </sheetView>
  </sheetViews>
  <sheetFormatPr defaultRowHeight="14.4" x14ac:dyDescent="0.3"/>
  <cols>
    <col min="1" max="1" width="38.5546875" customWidth="1"/>
    <col min="2" max="2" width="14.44140625" customWidth="1"/>
    <col min="3" max="3" width="12.5546875" customWidth="1"/>
    <col min="4" max="4" width="11.88671875" customWidth="1"/>
    <col min="5" max="5" width="15.5546875" customWidth="1"/>
    <col min="6" max="6" width="15.33203125" customWidth="1"/>
    <col min="7" max="7" width="21.5546875" customWidth="1"/>
  </cols>
  <sheetData>
    <row r="1" spans="1:22" x14ac:dyDescent="0.3">
      <c r="F1" s="249" t="s">
        <v>223</v>
      </c>
      <c r="G1" s="249"/>
    </row>
    <row r="2" spans="1:22" x14ac:dyDescent="0.3">
      <c r="F2" s="249" t="s">
        <v>224</v>
      </c>
      <c r="G2" s="249"/>
    </row>
    <row r="3" spans="1:22" s="114" customFormat="1" ht="13.8" x14ac:dyDescent="0.3">
      <c r="F3" s="115" t="s">
        <v>261</v>
      </c>
      <c r="G3" s="116"/>
    </row>
    <row r="4" spans="1:22" x14ac:dyDescent="0.3">
      <c r="A4" s="117"/>
      <c r="B4" s="117"/>
      <c r="C4" s="117"/>
      <c r="D4" s="117"/>
      <c r="E4" s="117"/>
      <c r="F4" s="250" t="s">
        <v>247</v>
      </c>
      <c r="G4" s="250"/>
    </row>
    <row r="5" spans="1:22" x14ac:dyDescent="0.3">
      <c r="A5" s="117"/>
      <c r="B5" s="117"/>
      <c r="C5" s="117"/>
      <c r="D5" s="117"/>
      <c r="E5" s="117"/>
      <c r="F5" s="249"/>
      <c r="G5" s="249"/>
      <c r="V5" s="118"/>
    </row>
    <row r="6" spans="1:22" ht="15.6" x14ac:dyDescent="0.3">
      <c r="A6" s="251"/>
      <c r="B6" s="251"/>
      <c r="C6" s="251"/>
      <c r="D6" s="251"/>
      <c r="E6" s="251"/>
      <c r="F6" s="251"/>
      <c r="G6" s="251"/>
      <c r="V6" s="118"/>
    </row>
    <row r="7" spans="1:22" ht="36" customHeight="1" x14ac:dyDescent="0.3">
      <c r="A7" s="248" t="s">
        <v>225</v>
      </c>
      <c r="B7" s="248"/>
      <c r="C7" s="248"/>
      <c r="D7" s="248"/>
      <c r="E7" s="248"/>
      <c r="F7" s="248"/>
      <c r="G7" s="248"/>
    </row>
    <row r="8" spans="1:22" x14ac:dyDescent="0.3">
      <c r="A8" s="119"/>
      <c r="B8" s="117"/>
      <c r="C8" s="117"/>
      <c r="D8" s="117"/>
      <c r="E8" s="117"/>
      <c r="F8" s="117"/>
      <c r="G8" s="117"/>
    </row>
    <row r="9" spans="1:22" x14ac:dyDescent="0.3">
      <c r="A9" s="117"/>
      <c r="B9" s="117"/>
      <c r="C9" s="117"/>
      <c r="D9" s="117"/>
      <c r="E9" s="117"/>
      <c r="F9" s="117"/>
      <c r="G9" s="120" t="s">
        <v>226</v>
      </c>
    </row>
    <row r="10" spans="1:22" ht="15.6" x14ac:dyDescent="0.3">
      <c r="A10" s="252" t="s">
        <v>227</v>
      </c>
      <c r="B10" s="253" t="s">
        <v>228</v>
      </c>
      <c r="C10" s="254"/>
      <c r="D10" s="254"/>
      <c r="E10" s="254"/>
      <c r="F10" s="255"/>
      <c r="G10" s="252" t="s">
        <v>229</v>
      </c>
    </row>
    <row r="11" spans="1:22" ht="15.6" x14ac:dyDescent="0.3">
      <c r="A11" s="252"/>
      <c r="B11" s="252" t="s">
        <v>230</v>
      </c>
      <c r="C11" s="252"/>
      <c r="D11" s="252"/>
      <c r="E11" s="121" t="s">
        <v>231</v>
      </c>
      <c r="F11" s="121" t="s">
        <v>232</v>
      </c>
      <c r="G11" s="252"/>
    </row>
    <row r="12" spans="1:22" ht="15.6" x14ac:dyDescent="0.3">
      <c r="A12" s="252"/>
      <c r="B12" s="121" t="s">
        <v>233</v>
      </c>
      <c r="C12" s="121" t="s">
        <v>234</v>
      </c>
      <c r="D12" s="121" t="s">
        <v>235</v>
      </c>
      <c r="E12" s="121" t="s">
        <v>236</v>
      </c>
      <c r="F12" s="121" t="s">
        <v>237</v>
      </c>
      <c r="G12" s="252"/>
    </row>
    <row r="13" spans="1:22" ht="15.6" x14ac:dyDescent="0.3">
      <c r="A13" s="122" t="s">
        <v>238</v>
      </c>
      <c r="B13" s="123">
        <f>B16+B18</f>
        <v>74792.536999999997</v>
      </c>
      <c r="C13" s="123"/>
      <c r="D13" s="123"/>
      <c r="E13" s="123"/>
      <c r="F13" s="123"/>
      <c r="G13" s="123">
        <f>B13+C13+D13+E13+F13</f>
        <v>74792.536999999997</v>
      </c>
    </row>
    <row r="14" spans="1:22" ht="15.6" x14ac:dyDescent="0.3">
      <c r="A14" s="122" t="s">
        <v>239</v>
      </c>
      <c r="B14" s="123" t="s">
        <v>240</v>
      </c>
      <c r="C14" s="123"/>
      <c r="D14" s="123"/>
      <c r="E14" s="123"/>
      <c r="F14" s="123"/>
      <c r="G14" s="123">
        <v>0</v>
      </c>
    </row>
    <row r="15" spans="1:22" ht="15.6" x14ac:dyDescent="0.3">
      <c r="A15" s="122" t="s">
        <v>241</v>
      </c>
      <c r="B15" s="123" t="s">
        <v>240</v>
      </c>
      <c r="C15" s="123"/>
      <c r="D15" s="123"/>
      <c r="E15" s="123"/>
      <c r="F15" s="123"/>
      <c r="G15" s="123">
        <v>0</v>
      </c>
    </row>
    <row r="16" spans="1:22" ht="31.2" x14ac:dyDescent="0.3">
      <c r="A16" s="122" t="s">
        <v>242</v>
      </c>
      <c r="B16" s="123">
        <f>64620.7+1961.974+561.911+196.918+496.561+230.504+500+374.197+1068.895+91.718+825+1264.159</f>
        <v>72192.536999999997</v>
      </c>
      <c r="C16" s="123"/>
      <c r="D16" s="123"/>
      <c r="E16" s="123"/>
      <c r="F16" s="123"/>
      <c r="G16" s="123">
        <f>B16+C16+D16+E16+F16</f>
        <v>72192.536999999997</v>
      </c>
    </row>
    <row r="17" spans="1:7" ht="15.6" x14ac:dyDescent="0.3">
      <c r="A17" s="122" t="s">
        <v>243</v>
      </c>
      <c r="B17" s="123" t="s">
        <v>240</v>
      </c>
      <c r="C17" s="123"/>
      <c r="D17" s="123"/>
      <c r="E17" s="123"/>
      <c r="F17" s="123"/>
      <c r="G17" s="123">
        <v>0</v>
      </c>
    </row>
    <row r="18" spans="1:7" ht="15.6" x14ac:dyDescent="0.3">
      <c r="A18" s="122" t="s">
        <v>244</v>
      </c>
      <c r="B18" s="123">
        <v>2600</v>
      </c>
      <c r="C18" s="123"/>
      <c r="D18" s="123"/>
      <c r="E18" s="123"/>
      <c r="F18" s="123"/>
      <c r="G18" s="123">
        <f t="shared" ref="G18" si="0">B18+C18+D18+E18+F18</f>
        <v>2600</v>
      </c>
    </row>
    <row r="19" spans="1:7" x14ac:dyDescent="0.3">
      <c r="A19" s="117"/>
      <c r="B19" s="117"/>
      <c r="C19" s="117"/>
      <c r="D19" s="117"/>
      <c r="E19" s="117"/>
      <c r="F19" s="117"/>
      <c r="G19" s="117"/>
    </row>
    <row r="20" spans="1:7" ht="15.6" x14ac:dyDescent="0.3">
      <c r="A20" s="256" t="s">
        <v>245</v>
      </c>
      <c r="B20" s="256"/>
      <c r="C20" s="256"/>
      <c r="D20" s="124"/>
      <c r="E20" s="124"/>
      <c r="F20" s="257" t="s">
        <v>246</v>
      </c>
      <c r="G20" s="257"/>
    </row>
    <row r="21" spans="1:7" x14ac:dyDescent="0.3">
      <c r="A21" s="117"/>
      <c r="B21" s="117"/>
      <c r="C21" s="117"/>
      <c r="D21" s="117"/>
      <c r="E21" s="117"/>
      <c r="F21" s="117"/>
      <c r="G21" s="117"/>
    </row>
  </sheetData>
  <mergeCells count="12">
    <mergeCell ref="A10:A12"/>
    <mergeCell ref="B10:F10"/>
    <mergeCell ref="G10:G12"/>
    <mergeCell ref="B11:D11"/>
    <mergeCell ref="A20:C20"/>
    <mergeCell ref="F20:G20"/>
    <mergeCell ref="A7:G7"/>
    <mergeCell ref="F1:G1"/>
    <mergeCell ref="F2:G2"/>
    <mergeCell ref="F4:G4"/>
    <mergeCell ref="F5:G5"/>
    <mergeCell ref="A6:G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
  <sheetViews>
    <sheetView tabSelected="1" view="pageBreakPreview" zoomScale="60" zoomScaleNormal="100" workbookViewId="0">
      <selection activeCell="K3" sqref="K3:L3"/>
    </sheetView>
  </sheetViews>
  <sheetFormatPr defaultColWidth="9.109375" defaultRowHeight="18" x14ac:dyDescent="0.35"/>
  <cols>
    <col min="1" max="1" width="9.109375" style="86" customWidth="1"/>
    <col min="2" max="2" width="68.33203125" style="84" customWidth="1"/>
    <col min="3" max="3" width="15.6640625" style="84" customWidth="1"/>
    <col min="4" max="4" width="50.88671875" style="84" customWidth="1"/>
    <col min="5" max="5" width="20.109375" style="84" customWidth="1"/>
    <col min="6" max="6" width="15.5546875" style="84" customWidth="1"/>
    <col min="7" max="7" width="16" style="84" customWidth="1"/>
    <col min="8" max="8" width="13.33203125" style="84" customWidth="1"/>
    <col min="9" max="9" width="14" style="84" customWidth="1"/>
    <col min="10" max="10" width="13" style="84" customWidth="1"/>
    <col min="11" max="11" width="13.6640625" style="84" customWidth="1"/>
    <col min="12" max="12" width="41.6640625" style="84" customWidth="1"/>
    <col min="13" max="13" width="23.109375" style="85" customWidth="1"/>
    <col min="14" max="14" width="16.6640625" style="84" customWidth="1"/>
    <col min="15" max="16" width="9.109375" style="84"/>
    <col min="17" max="17" width="13.44140625" style="84" bestFit="1" customWidth="1"/>
    <col min="18" max="16384" width="9.109375" style="84"/>
  </cols>
  <sheetData>
    <row r="1" spans="1:21" x14ac:dyDescent="0.35">
      <c r="K1" s="108" t="s">
        <v>252</v>
      </c>
    </row>
    <row r="2" spans="1:21" x14ac:dyDescent="0.35">
      <c r="K2" s="108" t="s">
        <v>215</v>
      </c>
    </row>
    <row r="3" spans="1:21" x14ac:dyDescent="0.35">
      <c r="K3" s="278" t="s">
        <v>261</v>
      </c>
      <c r="L3" s="278"/>
    </row>
    <row r="4" spans="1:21" s="90" customFormat="1" x14ac:dyDescent="0.35">
      <c r="A4" s="79"/>
      <c r="K4" s="258" t="s">
        <v>222</v>
      </c>
      <c r="L4" s="258"/>
      <c r="M4" s="108"/>
    </row>
    <row r="5" spans="1:21" s="90" customFormat="1" x14ac:dyDescent="0.35">
      <c r="A5" s="79"/>
      <c r="K5" s="258"/>
      <c r="L5" s="258"/>
      <c r="M5" s="108"/>
    </row>
    <row r="6" spans="1:21" s="90" customFormat="1" x14ac:dyDescent="0.35">
      <c r="A6" s="79"/>
      <c r="K6" s="258"/>
      <c r="L6" s="258"/>
      <c r="M6" s="108"/>
    </row>
    <row r="7" spans="1:21" ht="50.25" customHeight="1" x14ac:dyDescent="0.35">
      <c r="A7" s="259" t="s">
        <v>198</v>
      </c>
      <c r="B7" s="259"/>
      <c r="C7" s="259"/>
      <c r="D7" s="259"/>
      <c r="E7" s="259"/>
      <c r="F7" s="259"/>
      <c r="G7" s="259"/>
      <c r="H7" s="259"/>
      <c r="I7" s="259"/>
      <c r="J7" s="259"/>
      <c r="K7" s="259"/>
      <c r="L7" s="259"/>
      <c r="M7" s="92"/>
      <c r="N7" s="93"/>
      <c r="O7" s="93"/>
      <c r="P7" s="93"/>
      <c r="Q7" s="93"/>
      <c r="R7" s="93"/>
      <c r="S7" s="93"/>
      <c r="T7" s="93"/>
      <c r="U7" s="93"/>
    </row>
    <row r="9" spans="1:21" ht="18.75" customHeight="1" x14ac:dyDescent="0.35">
      <c r="A9" s="260" t="s">
        <v>0</v>
      </c>
      <c r="B9" s="261" t="s">
        <v>180</v>
      </c>
      <c r="C9" s="261" t="s">
        <v>181</v>
      </c>
      <c r="D9" s="261" t="s">
        <v>182</v>
      </c>
      <c r="E9" s="261" t="s">
        <v>145</v>
      </c>
      <c r="F9" s="262" t="s">
        <v>183</v>
      </c>
      <c r="G9" s="263"/>
      <c r="H9" s="263"/>
      <c r="I9" s="263"/>
      <c r="J9" s="263"/>
      <c r="K9" s="264"/>
      <c r="L9" s="261" t="s">
        <v>141</v>
      </c>
    </row>
    <row r="10" spans="1:21" x14ac:dyDescent="0.35">
      <c r="A10" s="260"/>
      <c r="B10" s="261"/>
      <c r="C10" s="261"/>
      <c r="D10" s="261"/>
      <c r="E10" s="261"/>
      <c r="F10" s="261" t="s">
        <v>146</v>
      </c>
      <c r="G10" s="261" t="s">
        <v>184</v>
      </c>
      <c r="H10" s="261"/>
      <c r="I10" s="261"/>
      <c r="J10" s="129" t="s">
        <v>185</v>
      </c>
      <c r="K10" s="129" t="s">
        <v>186</v>
      </c>
      <c r="L10" s="261"/>
    </row>
    <row r="11" spans="1:21" x14ac:dyDescent="0.35">
      <c r="A11" s="260"/>
      <c r="B11" s="261"/>
      <c r="C11" s="261"/>
      <c r="D11" s="261"/>
      <c r="E11" s="261"/>
      <c r="F11" s="261"/>
      <c r="G11" s="129">
        <v>2026</v>
      </c>
      <c r="H11" s="129">
        <v>2027</v>
      </c>
      <c r="I11" s="129">
        <v>2028</v>
      </c>
      <c r="J11" s="129">
        <v>2029</v>
      </c>
      <c r="K11" s="129">
        <v>2030</v>
      </c>
      <c r="L11" s="261"/>
    </row>
    <row r="12" spans="1:21" x14ac:dyDescent="0.35">
      <c r="A12" s="102">
        <v>1</v>
      </c>
      <c r="B12" s="103">
        <v>2</v>
      </c>
      <c r="C12" s="103">
        <v>3</v>
      </c>
      <c r="D12" s="103">
        <v>4</v>
      </c>
      <c r="E12" s="103">
        <v>5</v>
      </c>
      <c r="F12" s="103">
        <v>6</v>
      </c>
      <c r="G12" s="103">
        <v>7</v>
      </c>
      <c r="H12" s="103">
        <v>8</v>
      </c>
      <c r="I12" s="103">
        <v>9</v>
      </c>
      <c r="J12" s="103">
        <v>10</v>
      </c>
      <c r="K12" s="103">
        <v>11</v>
      </c>
      <c r="L12" s="103">
        <v>12</v>
      </c>
    </row>
    <row r="13" spans="1:21" ht="43.5" customHeight="1" x14ac:dyDescent="0.35">
      <c r="A13" s="265" t="s">
        <v>190</v>
      </c>
      <c r="B13" s="265"/>
      <c r="C13" s="265"/>
      <c r="D13" s="265"/>
      <c r="E13" s="265"/>
      <c r="F13" s="265"/>
      <c r="G13" s="265"/>
      <c r="H13" s="265"/>
      <c r="I13" s="265"/>
      <c r="J13" s="265"/>
      <c r="K13" s="265"/>
      <c r="L13" s="265"/>
      <c r="M13" s="104"/>
      <c r="N13" s="105"/>
      <c r="O13" s="105"/>
      <c r="P13" s="105"/>
      <c r="Q13" s="105"/>
      <c r="R13" s="105"/>
      <c r="S13" s="105"/>
    </row>
    <row r="14" spans="1:21" ht="126" x14ac:dyDescent="0.35">
      <c r="A14" s="94" t="s">
        <v>169</v>
      </c>
      <c r="B14" s="95" t="s">
        <v>142</v>
      </c>
      <c r="C14" s="129" t="s">
        <v>179</v>
      </c>
      <c r="D14" s="129" t="s">
        <v>168</v>
      </c>
      <c r="E14" s="129" t="s">
        <v>147</v>
      </c>
      <c r="F14" s="110">
        <f>G14+H14+I14+J14+K14</f>
        <v>447.8</v>
      </c>
      <c r="G14" s="110">
        <v>447.8</v>
      </c>
      <c r="H14" s="110"/>
      <c r="I14" s="110"/>
      <c r="J14" s="110"/>
      <c r="K14" s="110"/>
      <c r="L14" s="129" t="s">
        <v>143</v>
      </c>
    </row>
    <row r="15" spans="1:21" ht="108" x14ac:dyDescent="0.35">
      <c r="A15" s="266" t="s">
        <v>8</v>
      </c>
      <c r="B15" s="268" t="s">
        <v>148</v>
      </c>
      <c r="C15" s="270" t="s">
        <v>179</v>
      </c>
      <c r="D15" s="270" t="s">
        <v>168</v>
      </c>
      <c r="E15" s="129" t="s">
        <v>195</v>
      </c>
      <c r="F15" s="110">
        <f t="shared" ref="F15:F46" si="0">G15+H15+I15+J15+K15</f>
        <v>20714.7</v>
      </c>
      <c r="G15" s="110">
        <f>23314.7-2600</f>
        <v>20714.7</v>
      </c>
      <c r="H15" s="110"/>
      <c r="I15" s="110"/>
      <c r="J15" s="110"/>
      <c r="K15" s="110"/>
      <c r="L15" s="270" t="s">
        <v>158</v>
      </c>
    </row>
    <row r="16" spans="1:21" ht="54" x14ac:dyDescent="0.35">
      <c r="A16" s="267"/>
      <c r="B16" s="269"/>
      <c r="C16" s="271"/>
      <c r="D16" s="271"/>
      <c r="E16" s="129" t="s">
        <v>196</v>
      </c>
      <c r="F16" s="110">
        <f t="shared" si="0"/>
        <v>2600</v>
      </c>
      <c r="G16" s="110">
        <v>2600</v>
      </c>
      <c r="H16" s="110"/>
      <c r="I16" s="110"/>
      <c r="J16" s="110"/>
      <c r="K16" s="110"/>
      <c r="L16" s="271"/>
    </row>
    <row r="17" spans="1:12" ht="126" x14ac:dyDescent="0.35">
      <c r="A17" s="94" t="s">
        <v>135</v>
      </c>
      <c r="B17" s="96" t="s">
        <v>138</v>
      </c>
      <c r="C17" s="129" t="s">
        <v>179</v>
      </c>
      <c r="D17" s="129" t="s">
        <v>168</v>
      </c>
      <c r="E17" s="129" t="s">
        <v>147</v>
      </c>
      <c r="F17" s="110">
        <f t="shared" si="0"/>
        <v>219.2</v>
      </c>
      <c r="G17" s="110">
        <v>219.2</v>
      </c>
      <c r="H17" s="110"/>
      <c r="I17" s="110"/>
      <c r="J17" s="110"/>
      <c r="K17" s="110"/>
      <c r="L17" s="129" t="s">
        <v>149</v>
      </c>
    </row>
    <row r="18" spans="1:12" ht="126" x14ac:dyDescent="0.35">
      <c r="A18" s="94" t="s">
        <v>136</v>
      </c>
      <c r="B18" s="95" t="s">
        <v>192</v>
      </c>
      <c r="C18" s="129" t="s">
        <v>179</v>
      </c>
      <c r="D18" s="129" t="s">
        <v>168</v>
      </c>
      <c r="E18" s="129" t="s">
        <v>147</v>
      </c>
      <c r="F18" s="110">
        <f t="shared" si="0"/>
        <v>987</v>
      </c>
      <c r="G18" s="110">
        <v>987</v>
      </c>
      <c r="H18" s="110"/>
      <c r="I18" s="110"/>
      <c r="J18" s="110"/>
      <c r="K18" s="110"/>
      <c r="L18" s="129" t="s">
        <v>154</v>
      </c>
    </row>
    <row r="19" spans="1:12" ht="144" x14ac:dyDescent="0.35">
      <c r="A19" s="94" t="s">
        <v>139</v>
      </c>
      <c r="B19" s="95" t="s">
        <v>159</v>
      </c>
      <c r="C19" s="129" t="s">
        <v>179</v>
      </c>
      <c r="D19" s="129" t="s">
        <v>168</v>
      </c>
      <c r="E19" s="129" t="s">
        <v>147</v>
      </c>
      <c r="F19" s="110">
        <f t="shared" si="0"/>
        <v>10000</v>
      </c>
      <c r="G19" s="110">
        <v>10000</v>
      </c>
      <c r="H19" s="110"/>
      <c r="I19" s="110"/>
      <c r="J19" s="110"/>
      <c r="K19" s="110"/>
      <c r="L19" s="129" t="s">
        <v>199</v>
      </c>
    </row>
    <row r="20" spans="1:12" ht="126" x14ac:dyDescent="0.35">
      <c r="A20" s="94" t="s">
        <v>140</v>
      </c>
      <c r="B20" s="95" t="s">
        <v>174</v>
      </c>
      <c r="C20" s="129" t="s">
        <v>179</v>
      </c>
      <c r="D20" s="129" t="s">
        <v>168</v>
      </c>
      <c r="E20" s="129" t="s">
        <v>147</v>
      </c>
      <c r="F20" s="110">
        <f t="shared" si="0"/>
        <v>7000</v>
      </c>
      <c r="G20" s="110">
        <f>5000+2000</f>
        <v>7000</v>
      </c>
      <c r="H20" s="110"/>
      <c r="I20" s="110"/>
      <c r="J20" s="110"/>
      <c r="K20" s="110"/>
      <c r="L20" s="129" t="s">
        <v>156</v>
      </c>
    </row>
    <row r="21" spans="1:12" ht="126" x14ac:dyDescent="0.35">
      <c r="A21" s="94" t="s">
        <v>194</v>
      </c>
      <c r="B21" s="95" t="s">
        <v>193</v>
      </c>
      <c r="C21" s="129" t="s">
        <v>179</v>
      </c>
      <c r="D21" s="129" t="s">
        <v>168</v>
      </c>
      <c r="E21" s="129" t="s">
        <v>147</v>
      </c>
      <c r="F21" s="110">
        <f t="shared" si="0"/>
        <v>1263.0999999999999</v>
      </c>
      <c r="G21" s="110">
        <v>1263.0999999999999</v>
      </c>
      <c r="H21" s="110"/>
      <c r="I21" s="110"/>
      <c r="J21" s="110"/>
      <c r="K21" s="110"/>
      <c r="L21" s="129" t="s">
        <v>151</v>
      </c>
    </row>
    <row r="22" spans="1:12" ht="144" x14ac:dyDescent="0.35">
      <c r="A22" s="126" t="s">
        <v>152</v>
      </c>
      <c r="B22" s="127" t="s">
        <v>220</v>
      </c>
      <c r="C22" s="128" t="s">
        <v>179</v>
      </c>
      <c r="D22" s="128" t="s">
        <v>168</v>
      </c>
      <c r="E22" s="128" t="s">
        <v>147</v>
      </c>
      <c r="F22" s="111">
        <f t="shared" si="0"/>
        <v>230.3</v>
      </c>
      <c r="G22" s="111">
        <v>230.3</v>
      </c>
      <c r="H22" s="111"/>
      <c r="I22" s="111"/>
      <c r="J22" s="111"/>
      <c r="K22" s="111"/>
      <c r="L22" s="128" t="s">
        <v>170</v>
      </c>
    </row>
    <row r="23" spans="1:12" ht="144" x14ac:dyDescent="0.35">
      <c r="A23" s="126" t="s">
        <v>200</v>
      </c>
      <c r="B23" s="127" t="s">
        <v>221</v>
      </c>
      <c r="C23" s="128" t="s">
        <v>179</v>
      </c>
      <c r="D23" s="128" t="s">
        <v>168</v>
      </c>
      <c r="E23" s="128" t="s">
        <v>147</v>
      </c>
      <c r="F23" s="111">
        <f t="shared" si="0"/>
        <v>210.8</v>
      </c>
      <c r="G23" s="111">
        <v>210.8</v>
      </c>
      <c r="H23" s="111"/>
      <c r="I23" s="111"/>
      <c r="J23" s="111"/>
      <c r="K23" s="111"/>
      <c r="L23" s="128" t="s">
        <v>170</v>
      </c>
    </row>
    <row r="24" spans="1:12" ht="126" x14ac:dyDescent="0.35">
      <c r="A24" s="126" t="s">
        <v>201</v>
      </c>
      <c r="B24" s="127" t="s">
        <v>217</v>
      </c>
      <c r="C24" s="128">
        <v>2026</v>
      </c>
      <c r="D24" s="128" t="s">
        <v>168</v>
      </c>
      <c r="E24" s="128" t="s">
        <v>147</v>
      </c>
      <c r="F24" s="111">
        <f t="shared" si="0"/>
        <v>496.56099999999998</v>
      </c>
      <c r="G24" s="111">
        <v>496.56099999999998</v>
      </c>
      <c r="H24" s="111"/>
      <c r="I24" s="111"/>
      <c r="J24" s="111"/>
      <c r="K24" s="111"/>
      <c r="L24" s="128" t="s">
        <v>214</v>
      </c>
    </row>
    <row r="25" spans="1:12" ht="154.5" customHeight="1" x14ac:dyDescent="0.35">
      <c r="A25" s="94" t="s">
        <v>208</v>
      </c>
      <c r="B25" s="95" t="s">
        <v>202</v>
      </c>
      <c r="C25" s="129">
        <v>2026</v>
      </c>
      <c r="D25" s="129" t="s">
        <v>168</v>
      </c>
      <c r="E25" s="129" t="s">
        <v>147</v>
      </c>
      <c r="F25" s="110">
        <f t="shared" si="0"/>
        <v>230.50399999999999</v>
      </c>
      <c r="G25" s="110">
        <v>230.50399999999999</v>
      </c>
      <c r="H25" s="110"/>
      <c r="I25" s="110"/>
      <c r="J25" s="110"/>
      <c r="K25" s="110"/>
      <c r="L25" s="129" t="s">
        <v>203</v>
      </c>
    </row>
    <row r="26" spans="1:12" ht="167.25" customHeight="1" x14ac:dyDescent="0.35">
      <c r="A26" s="94" t="s">
        <v>209</v>
      </c>
      <c r="B26" s="109" t="s">
        <v>212</v>
      </c>
      <c r="C26" s="128">
        <v>2026</v>
      </c>
      <c r="D26" s="128" t="s">
        <v>168</v>
      </c>
      <c r="E26" s="128" t="s">
        <v>147</v>
      </c>
      <c r="F26" s="111">
        <f t="shared" si="0"/>
        <v>1961.9739999999999</v>
      </c>
      <c r="G26" s="111">
        <v>1961.9739999999999</v>
      </c>
      <c r="H26" s="111"/>
      <c r="I26" s="111"/>
      <c r="J26" s="111"/>
      <c r="K26" s="111"/>
      <c r="L26" s="128" t="s">
        <v>206</v>
      </c>
    </row>
    <row r="27" spans="1:12" ht="153" customHeight="1" x14ac:dyDescent="0.35">
      <c r="A27" s="126" t="s">
        <v>210</v>
      </c>
      <c r="B27" s="113" t="s">
        <v>204</v>
      </c>
      <c r="C27" s="129">
        <v>2026</v>
      </c>
      <c r="D27" s="129" t="s">
        <v>168</v>
      </c>
      <c r="E27" s="129" t="s">
        <v>147</v>
      </c>
      <c r="F27" s="110">
        <f t="shared" si="0"/>
        <v>561.91099999999994</v>
      </c>
      <c r="G27" s="110">
        <v>561.91099999999994</v>
      </c>
      <c r="H27" s="110"/>
      <c r="I27" s="110"/>
      <c r="J27" s="110"/>
      <c r="K27" s="110"/>
      <c r="L27" s="129" t="s">
        <v>206</v>
      </c>
    </row>
    <row r="28" spans="1:12" ht="126" x14ac:dyDescent="0.35">
      <c r="A28" s="126" t="s">
        <v>211</v>
      </c>
      <c r="B28" s="109" t="s">
        <v>213</v>
      </c>
      <c r="C28" s="128">
        <v>2026</v>
      </c>
      <c r="D28" s="128" t="s">
        <v>168</v>
      </c>
      <c r="E28" s="128" t="s">
        <v>147</v>
      </c>
      <c r="F28" s="111">
        <f t="shared" si="0"/>
        <v>196.91800000000001</v>
      </c>
      <c r="G28" s="111">
        <f>196.918</f>
        <v>196.91800000000001</v>
      </c>
      <c r="H28" s="111"/>
      <c r="I28" s="111"/>
      <c r="J28" s="111"/>
      <c r="K28" s="111"/>
      <c r="L28" s="128" t="s">
        <v>207</v>
      </c>
    </row>
    <row r="29" spans="1:12" ht="151.5" customHeight="1" x14ac:dyDescent="0.35">
      <c r="A29" s="126" t="s">
        <v>219</v>
      </c>
      <c r="B29" s="127" t="s">
        <v>248</v>
      </c>
      <c r="C29" s="128">
        <v>2026</v>
      </c>
      <c r="D29" s="128" t="s">
        <v>168</v>
      </c>
      <c r="E29" s="128" t="s">
        <v>147</v>
      </c>
      <c r="F29" s="111">
        <f t="shared" si="0"/>
        <v>374.197</v>
      </c>
      <c r="G29" s="111">
        <v>374.197</v>
      </c>
      <c r="H29" s="111"/>
      <c r="I29" s="111"/>
      <c r="J29" s="111"/>
      <c r="K29" s="111"/>
      <c r="L29" s="128" t="s">
        <v>205</v>
      </c>
    </row>
    <row r="30" spans="1:12" ht="354.75" customHeight="1" x14ac:dyDescent="0.35">
      <c r="A30" s="126" t="s">
        <v>249</v>
      </c>
      <c r="B30" s="130" t="s">
        <v>250</v>
      </c>
      <c r="C30" s="128">
        <v>2026</v>
      </c>
      <c r="D30" s="128" t="s">
        <v>168</v>
      </c>
      <c r="E30" s="128" t="s">
        <v>147</v>
      </c>
      <c r="F30" s="111">
        <f t="shared" si="0"/>
        <v>2333.0540000000001</v>
      </c>
      <c r="G30" s="111">
        <f>1068.895+1264.159</f>
        <v>2333.0540000000001</v>
      </c>
      <c r="H30" s="111"/>
      <c r="I30" s="111"/>
      <c r="J30" s="111"/>
      <c r="K30" s="111"/>
      <c r="L30" s="128" t="s">
        <v>251</v>
      </c>
    </row>
    <row r="31" spans="1:12" ht="162.75" customHeight="1" x14ac:dyDescent="0.35">
      <c r="A31" s="126" t="s">
        <v>253</v>
      </c>
      <c r="B31" s="130" t="s">
        <v>257</v>
      </c>
      <c r="C31" s="128">
        <v>2026</v>
      </c>
      <c r="D31" s="128" t="s">
        <v>168</v>
      </c>
      <c r="E31" s="128" t="s">
        <v>147</v>
      </c>
      <c r="F31" s="111">
        <f t="shared" si="0"/>
        <v>91.718000000000004</v>
      </c>
      <c r="G31" s="111">
        <v>91.718000000000004</v>
      </c>
      <c r="H31" s="111"/>
      <c r="I31" s="111"/>
      <c r="J31" s="111"/>
      <c r="K31" s="111"/>
      <c r="L31" s="128" t="s">
        <v>256</v>
      </c>
    </row>
    <row r="32" spans="1:12" ht="170.25" customHeight="1" x14ac:dyDescent="0.35">
      <c r="A32" s="126" t="s">
        <v>255</v>
      </c>
      <c r="B32" s="130" t="s">
        <v>258</v>
      </c>
      <c r="C32" s="128">
        <v>2026</v>
      </c>
      <c r="D32" s="128" t="s">
        <v>168</v>
      </c>
      <c r="E32" s="128" t="s">
        <v>147</v>
      </c>
      <c r="F32" s="111">
        <f t="shared" si="0"/>
        <v>825</v>
      </c>
      <c r="G32" s="111">
        <f>825</f>
        <v>825</v>
      </c>
      <c r="H32" s="111"/>
      <c r="I32" s="111"/>
      <c r="J32" s="111"/>
      <c r="K32" s="111"/>
      <c r="L32" s="128" t="s">
        <v>254</v>
      </c>
    </row>
    <row r="33" spans="1:14" s="100" customFormat="1" x14ac:dyDescent="0.35">
      <c r="A33" s="273" t="s">
        <v>187</v>
      </c>
      <c r="B33" s="273"/>
      <c r="C33" s="273"/>
      <c r="D33" s="273"/>
      <c r="E33" s="273"/>
      <c r="F33" s="112">
        <f>SUM(G33:K33)</f>
        <v>50744.737000000001</v>
      </c>
      <c r="G33" s="112">
        <f>SUM(G14:G32)</f>
        <v>50744.737000000001</v>
      </c>
      <c r="H33" s="112">
        <f t="shared" ref="H33:K33" si="1">SUM(H14:H32)</f>
        <v>0</v>
      </c>
      <c r="I33" s="112">
        <f t="shared" si="1"/>
        <v>0</v>
      </c>
      <c r="J33" s="112">
        <f t="shared" si="1"/>
        <v>0</v>
      </c>
      <c r="K33" s="112">
        <f t="shared" si="1"/>
        <v>0</v>
      </c>
      <c r="L33" s="125"/>
      <c r="M33" s="99"/>
    </row>
    <row r="34" spans="1:14" s="100" customFormat="1" x14ac:dyDescent="0.35">
      <c r="A34" s="274" t="s">
        <v>191</v>
      </c>
      <c r="B34" s="274"/>
      <c r="C34" s="274"/>
      <c r="D34" s="274"/>
      <c r="E34" s="274"/>
      <c r="F34" s="274"/>
      <c r="G34" s="274"/>
      <c r="H34" s="274"/>
      <c r="I34" s="274"/>
      <c r="J34" s="274"/>
      <c r="K34" s="274"/>
      <c r="L34" s="274"/>
      <c r="M34" s="99"/>
    </row>
    <row r="35" spans="1:14" ht="198" x14ac:dyDescent="0.35">
      <c r="A35" s="94" t="s">
        <v>10</v>
      </c>
      <c r="B35" s="95" t="s">
        <v>162</v>
      </c>
      <c r="C35" s="129" t="s">
        <v>179</v>
      </c>
      <c r="D35" s="129" t="s">
        <v>171</v>
      </c>
      <c r="E35" s="129" t="s">
        <v>147</v>
      </c>
      <c r="F35" s="110">
        <f t="shared" si="0"/>
        <v>3000</v>
      </c>
      <c r="G35" s="110">
        <f>2500+500</f>
        <v>3000</v>
      </c>
      <c r="H35" s="110"/>
      <c r="I35" s="110"/>
      <c r="J35" s="110"/>
      <c r="K35" s="110"/>
      <c r="L35" s="129" t="s">
        <v>153</v>
      </c>
    </row>
    <row r="36" spans="1:14" ht="231.75" customHeight="1" x14ac:dyDescent="0.35">
      <c r="A36" s="94" t="s">
        <v>11</v>
      </c>
      <c r="B36" s="95" t="s">
        <v>163</v>
      </c>
      <c r="C36" s="129" t="s">
        <v>179</v>
      </c>
      <c r="D36" s="129" t="s">
        <v>171</v>
      </c>
      <c r="E36" s="129" t="s">
        <v>147</v>
      </c>
      <c r="F36" s="110">
        <f t="shared" si="0"/>
        <v>8117.3</v>
      </c>
      <c r="G36" s="110">
        <v>8117.3</v>
      </c>
      <c r="H36" s="110"/>
      <c r="I36" s="110"/>
      <c r="J36" s="110"/>
      <c r="K36" s="110"/>
      <c r="L36" s="129" t="s">
        <v>155</v>
      </c>
    </row>
    <row r="37" spans="1:14" ht="126" x14ac:dyDescent="0.35">
      <c r="A37" s="94" t="s">
        <v>12</v>
      </c>
      <c r="B37" s="95" t="s">
        <v>150</v>
      </c>
      <c r="C37" s="129" t="s">
        <v>179</v>
      </c>
      <c r="D37" s="129" t="s">
        <v>171</v>
      </c>
      <c r="E37" s="129" t="s">
        <v>147</v>
      </c>
      <c r="F37" s="110">
        <f t="shared" si="0"/>
        <v>31.8</v>
      </c>
      <c r="G37" s="110">
        <v>31.8</v>
      </c>
      <c r="H37" s="110"/>
      <c r="I37" s="110"/>
      <c r="J37" s="110"/>
      <c r="K37" s="110"/>
      <c r="L37" s="129" t="s">
        <v>143</v>
      </c>
    </row>
    <row r="38" spans="1:14" ht="126" x14ac:dyDescent="0.35">
      <c r="A38" s="94" t="s">
        <v>157</v>
      </c>
      <c r="B38" s="95" t="s">
        <v>148</v>
      </c>
      <c r="C38" s="129" t="s">
        <v>179</v>
      </c>
      <c r="D38" s="129" t="s">
        <v>171</v>
      </c>
      <c r="E38" s="129" t="s">
        <v>147</v>
      </c>
      <c r="F38" s="110">
        <f t="shared" si="0"/>
        <v>1066.5</v>
      </c>
      <c r="G38" s="110">
        <v>1066.5</v>
      </c>
      <c r="H38" s="110"/>
      <c r="I38" s="110"/>
      <c r="J38" s="110"/>
      <c r="K38" s="110"/>
      <c r="L38" s="129" t="s">
        <v>216</v>
      </c>
    </row>
    <row r="39" spans="1:14" s="100" customFormat="1" x14ac:dyDescent="0.35">
      <c r="A39" s="273" t="s">
        <v>188</v>
      </c>
      <c r="B39" s="273"/>
      <c r="C39" s="273"/>
      <c r="D39" s="273"/>
      <c r="E39" s="273"/>
      <c r="F39" s="112">
        <f>SUM(G39:K39)</f>
        <v>12215.599999999999</v>
      </c>
      <c r="G39" s="112">
        <f>SUM(G35:G38)</f>
        <v>12215.599999999999</v>
      </c>
      <c r="H39" s="112">
        <f t="shared" ref="H39:K39" si="2">SUM(H35:H38)</f>
        <v>0</v>
      </c>
      <c r="I39" s="112">
        <f t="shared" si="2"/>
        <v>0</v>
      </c>
      <c r="J39" s="112">
        <f t="shared" si="2"/>
        <v>0</v>
      </c>
      <c r="K39" s="112">
        <f t="shared" si="2"/>
        <v>0</v>
      </c>
      <c r="L39" s="125"/>
      <c r="M39" s="99"/>
    </row>
    <row r="40" spans="1:14" s="100" customFormat="1" x14ac:dyDescent="0.35">
      <c r="A40" s="274" t="s">
        <v>197</v>
      </c>
      <c r="B40" s="274"/>
      <c r="C40" s="274"/>
      <c r="D40" s="274"/>
      <c r="E40" s="274"/>
      <c r="F40" s="274"/>
      <c r="G40" s="274"/>
      <c r="H40" s="274"/>
      <c r="I40" s="274"/>
      <c r="J40" s="274"/>
      <c r="K40" s="274"/>
      <c r="L40" s="274"/>
      <c r="M40" s="99"/>
    </row>
    <row r="41" spans="1:14" ht="144" x14ac:dyDescent="0.35">
      <c r="A41" s="94" t="s">
        <v>88</v>
      </c>
      <c r="B41" s="95" t="s">
        <v>172</v>
      </c>
      <c r="C41" s="129" t="s">
        <v>179</v>
      </c>
      <c r="D41" s="129" t="s">
        <v>173</v>
      </c>
      <c r="E41" s="129" t="s">
        <v>147</v>
      </c>
      <c r="F41" s="110">
        <f t="shared" si="0"/>
        <v>618.29999999999995</v>
      </c>
      <c r="G41" s="110">
        <v>618.29999999999995</v>
      </c>
      <c r="H41" s="110"/>
      <c r="I41" s="110"/>
      <c r="J41" s="110"/>
      <c r="K41" s="110"/>
      <c r="L41" s="129" t="s">
        <v>166</v>
      </c>
      <c r="N41" s="97"/>
    </row>
    <row r="42" spans="1:14" ht="183.6" customHeight="1" x14ac:dyDescent="0.35">
      <c r="A42" s="94" t="s">
        <v>13</v>
      </c>
      <c r="B42" s="95" t="s">
        <v>259</v>
      </c>
      <c r="C42" s="129" t="s">
        <v>179</v>
      </c>
      <c r="D42" s="129" t="s">
        <v>173</v>
      </c>
      <c r="E42" s="129" t="s">
        <v>147</v>
      </c>
      <c r="F42" s="110">
        <f t="shared" si="0"/>
        <v>7000</v>
      </c>
      <c r="G42" s="110">
        <v>7000</v>
      </c>
      <c r="H42" s="110"/>
      <c r="I42" s="110"/>
      <c r="J42" s="110"/>
      <c r="K42" s="110"/>
      <c r="L42" s="129" t="s">
        <v>144</v>
      </c>
      <c r="N42" s="97"/>
    </row>
    <row r="43" spans="1:14" ht="144" x14ac:dyDescent="0.35">
      <c r="A43" s="94" t="s">
        <v>175</v>
      </c>
      <c r="B43" s="95" t="s">
        <v>260</v>
      </c>
      <c r="C43" s="129" t="s">
        <v>179</v>
      </c>
      <c r="D43" s="129" t="s">
        <v>173</v>
      </c>
      <c r="E43" s="129" t="s">
        <v>147</v>
      </c>
      <c r="F43" s="110">
        <f t="shared" si="0"/>
        <v>76.900000000000006</v>
      </c>
      <c r="G43" s="110">
        <v>76.900000000000006</v>
      </c>
      <c r="H43" s="110"/>
      <c r="I43" s="110"/>
      <c r="J43" s="110"/>
      <c r="K43" s="110"/>
      <c r="L43" s="129" t="s">
        <v>161</v>
      </c>
      <c r="M43" s="106"/>
      <c r="N43" s="97"/>
    </row>
    <row r="44" spans="1:14" ht="144" x14ac:dyDescent="0.35">
      <c r="A44" s="94" t="s">
        <v>176</v>
      </c>
      <c r="B44" s="95" t="s">
        <v>148</v>
      </c>
      <c r="C44" s="129" t="s">
        <v>179</v>
      </c>
      <c r="D44" s="129" t="s">
        <v>173</v>
      </c>
      <c r="E44" s="129" t="s">
        <v>147</v>
      </c>
      <c r="F44" s="110">
        <f t="shared" si="0"/>
        <v>527</v>
      </c>
      <c r="G44" s="110">
        <v>527</v>
      </c>
      <c r="H44" s="110"/>
      <c r="I44" s="110"/>
      <c r="J44" s="110"/>
      <c r="K44" s="110"/>
      <c r="L44" s="129" t="s">
        <v>216</v>
      </c>
      <c r="M44" s="107"/>
      <c r="N44" s="97"/>
    </row>
    <row r="45" spans="1:14" ht="144" x14ac:dyDescent="0.35">
      <c r="A45" s="94" t="s">
        <v>177</v>
      </c>
      <c r="B45" s="95" t="s">
        <v>167</v>
      </c>
      <c r="C45" s="129" t="s">
        <v>179</v>
      </c>
      <c r="D45" s="129" t="s">
        <v>173</v>
      </c>
      <c r="E45" s="129" t="s">
        <v>147</v>
      </c>
      <c r="F45" s="110">
        <f t="shared" si="0"/>
        <v>3040</v>
      </c>
      <c r="G45" s="110">
        <v>3040</v>
      </c>
      <c r="H45" s="110"/>
      <c r="I45" s="110"/>
      <c r="J45" s="110"/>
      <c r="K45" s="110"/>
      <c r="L45" s="129" t="s">
        <v>164</v>
      </c>
      <c r="M45" s="106"/>
      <c r="N45" s="97"/>
    </row>
    <row r="46" spans="1:14" ht="144" x14ac:dyDescent="0.35">
      <c r="A46" s="94" t="s">
        <v>178</v>
      </c>
      <c r="B46" s="95" t="s">
        <v>218</v>
      </c>
      <c r="C46" s="129" t="s">
        <v>179</v>
      </c>
      <c r="D46" s="129" t="s">
        <v>173</v>
      </c>
      <c r="E46" s="129" t="s">
        <v>147</v>
      </c>
      <c r="F46" s="110">
        <f t="shared" si="0"/>
        <v>570</v>
      </c>
      <c r="G46" s="110">
        <v>570</v>
      </c>
      <c r="H46" s="110"/>
      <c r="I46" s="110"/>
      <c r="J46" s="110"/>
      <c r="K46" s="110"/>
      <c r="L46" s="129" t="s">
        <v>165</v>
      </c>
      <c r="N46" s="97"/>
    </row>
    <row r="47" spans="1:14" s="100" customFormat="1" x14ac:dyDescent="0.35">
      <c r="A47" s="273" t="s">
        <v>189</v>
      </c>
      <c r="B47" s="273"/>
      <c r="C47" s="273"/>
      <c r="D47" s="273"/>
      <c r="E47" s="273"/>
      <c r="F47" s="112">
        <f>SUM(G47:K47)</f>
        <v>11832.2</v>
      </c>
      <c r="G47" s="112">
        <f>SUM(G41:G46)</f>
        <v>11832.2</v>
      </c>
      <c r="H47" s="112">
        <f t="shared" ref="H47:K47" si="3">SUM(H41:H46)</f>
        <v>0</v>
      </c>
      <c r="I47" s="112">
        <f t="shared" si="3"/>
        <v>0</v>
      </c>
      <c r="J47" s="112">
        <f t="shared" si="3"/>
        <v>0</v>
      </c>
      <c r="K47" s="112">
        <f t="shared" si="3"/>
        <v>0</v>
      </c>
      <c r="L47" s="125"/>
      <c r="M47" s="99"/>
    </row>
    <row r="48" spans="1:14" s="100" customFormat="1" x14ac:dyDescent="0.35">
      <c r="A48" s="275" t="s">
        <v>137</v>
      </c>
      <c r="B48" s="276"/>
      <c r="C48" s="276"/>
      <c r="D48" s="276"/>
      <c r="E48" s="277"/>
      <c r="F48" s="112">
        <f>SUM(G48:K48)</f>
        <v>74792.536999999997</v>
      </c>
      <c r="G48" s="112">
        <f>G33+G39+G47</f>
        <v>74792.536999999997</v>
      </c>
      <c r="H48" s="112">
        <f t="shared" ref="H48:K48" si="4">H33+H39+H47</f>
        <v>0</v>
      </c>
      <c r="I48" s="112">
        <f t="shared" si="4"/>
        <v>0</v>
      </c>
      <c r="J48" s="112">
        <f t="shared" si="4"/>
        <v>0</v>
      </c>
      <c r="K48" s="112">
        <f t="shared" si="4"/>
        <v>0</v>
      </c>
      <c r="L48" s="98"/>
      <c r="M48" s="99"/>
    </row>
    <row r="49" spans="1:13" x14ac:dyDescent="0.35">
      <c r="A49" s="79"/>
      <c r="B49" s="80"/>
      <c r="C49" s="80"/>
      <c r="D49" s="80"/>
      <c r="E49" s="80"/>
      <c r="F49" s="81"/>
      <c r="G49" s="81"/>
      <c r="H49" s="82"/>
      <c r="I49" s="83"/>
      <c r="J49" s="83"/>
      <c r="K49" s="83"/>
    </row>
    <row r="50" spans="1:13" x14ac:dyDescent="0.35">
      <c r="A50" s="79"/>
      <c r="B50" s="80"/>
      <c r="C50" s="80"/>
      <c r="D50" s="80"/>
      <c r="E50" s="80"/>
      <c r="F50" s="81"/>
      <c r="G50" s="81"/>
      <c r="H50" s="82"/>
      <c r="I50" s="83"/>
      <c r="J50" s="83"/>
      <c r="K50" s="83"/>
    </row>
    <row r="51" spans="1:13" s="90" customFormat="1" x14ac:dyDescent="0.35">
      <c r="B51" s="101" t="s">
        <v>160</v>
      </c>
      <c r="C51" s="101"/>
      <c r="D51" s="101"/>
      <c r="E51" s="101"/>
      <c r="F51" s="101"/>
      <c r="G51" s="101"/>
      <c r="H51" s="101"/>
      <c r="M51" s="91"/>
    </row>
    <row r="52" spans="1:13" s="90" customFormat="1" x14ac:dyDescent="0.35">
      <c r="A52" s="79"/>
      <c r="M52" s="91"/>
    </row>
    <row r="54" spans="1:13" x14ac:dyDescent="0.35">
      <c r="G54" s="87"/>
      <c r="H54" s="87"/>
      <c r="I54" s="85"/>
      <c r="J54" s="85"/>
      <c r="K54" s="85"/>
    </row>
    <row r="55" spans="1:13" x14ac:dyDescent="0.35">
      <c r="F55" s="87"/>
      <c r="G55" s="87"/>
      <c r="H55" s="87"/>
      <c r="I55" s="87"/>
      <c r="J55" s="87"/>
      <c r="K55" s="87"/>
    </row>
    <row r="56" spans="1:13" x14ac:dyDescent="0.35">
      <c r="F56" s="85"/>
      <c r="G56" s="85"/>
      <c r="H56" s="85"/>
      <c r="I56" s="85"/>
      <c r="J56" s="85"/>
      <c r="K56" s="85"/>
    </row>
    <row r="57" spans="1:13" x14ac:dyDescent="0.35">
      <c r="F57" s="85"/>
      <c r="G57" s="85"/>
      <c r="H57" s="85"/>
      <c r="I57" s="85"/>
      <c r="J57" s="85"/>
      <c r="K57" s="85"/>
    </row>
    <row r="58" spans="1:13" x14ac:dyDescent="0.35">
      <c r="F58" s="85"/>
      <c r="G58" s="87"/>
      <c r="H58" s="87"/>
    </row>
    <row r="59" spans="1:13" x14ac:dyDescent="0.35">
      <c r="F59" s="85"/>
    </row>
    <row r="63" spans="1:13" x14ac:dyDescent="0.35">
      <c r="F63" s="88"/>
    </row>
    <row r="65" spans="4:12" x14ac:dyDescent="0.35">
      <c r="D65" s="87"/>
      <c r="E65" s="89"/>
    </row>
    <row r="66" spans="4:12" x14ac:dyDescent="0.35">
      <c r="E66" s="89"/>
    </row>
    <row r="67" spans="4:12" x14ac:dyDescent="0.35">
      <c r="E67" s="89"/>
      <c r="I67" s="85"/>
      <c r="J67" s="85"/>
      <c r="K67" s="85"/>
      <c r="L67" s="87"/>
    </row>
    <row r="68" spans="4:12" x14ac:dyDescent="0.35">
      <c r="E68" s="89"/>
      <c r="I68" s="85"/>
      <c r="J68" s="85"/>
      <c r="K68" s="85"/>
    </row>
    <row r="69" spans="4:12" x14ac:dyDescent="0.35">
      <c r="E69" s="89"/>
      <c r="I69" s="85"/>
      <c r="J69" s="85"/>
      <c r="K69" s="85"/>
    </row>
    <row r="70" spans="4:12" x14ac:dyDescent="0.35">
      <c r="E70" s="89"/>
    </row>
    <row r="71" spans="4:12" x14ac:dyDescent="0.35">
      <c r="F71" s="87"/>
    </row>
    <row r="72" spans="4:12" x14ac:dyDescent="0.35">
      <c r="I72" s="87"/>
      <c r="J72" s="87"/>
      <c r="K72" s="87"/>
    </row>
    <row r="73" spans="4:12" x14ac:dyDescent="0.35">
      <c r="F73" s="87"/>
    </row>
    <row r="93" spans="8:11" x14ac:dyDescent="0.35">
      <c r="H93" s="87"/>
    </row>
    <row r="94" spans="8:11" x14ac:dyDescent="0.35">
      <c r="I94" s="87"/>
      <c r="J94" s="87"/>
      <c r="K94" s="87"/>
    </row>
    <row r="95" spans="8:11" x14ac:dyDescent="0.35">
      <c r="I95" s="87"/>
      <c r="J95" s="87"/>
      <c r="K95" s="87"/>
    </row>
    <row r="97" spans="7:11" x14ac:dyDescent="0.35">
      <c r="I97" s="87"/>
      <c r="J97" s="87"/>
      <c r="K97" s="87"/>
    </row>
    <row r="100" spans="7:11" x14ac:dyDescent="0.35">
      <c r="G100" s="272"/>
      <c r="H100" s="272"/>
    </row>
  </sheetData>
  <mergeCells count="26">
    <mergeCell ref="G100:H100"/>
    <mergeCell ref="A33:E33"/>
    <mergeCell ref="A34:L34"/>
    <mergeCell ref="A39:E39"/>
    <mergeCell ref="A40:L40"/>
    <mergeCell ref="A47:E47"/>
    <mergeCell ref="A48:E48"/>
    <mergeCell ref="A13:L13"/>
    <mergeCell ref="A15:A16"/>
    <mergeCell ref="B15:B16"/>
    <mergeCell ref="C15:C16"/>
    <mergeCell ref="D15:D16"/>
    <mergeCell ref="L15:L16"/>
    <mergeCell ref="K4:L4"/>
    <mergeCell ref="K5:L5"/>
    <mergeCell ref="K6:L6"/>
    <mergeCell ref="A7:L7"/>
    <mergeCell ref="A9:A11"/>
    <mergeCell ref="B9:B11"/>
    <mergeCell ref="C9:C11"/>
    <mergeCell ref="D9:D11"/>
    <mergeCell ref="E9:E11"/>
    <mergeCell ref="F9:K9"/>
    <mergeCell ref="L9:L11"/>
    <mergeCell ref="F10:F11"/>
    <mergeCell ref="G10:I10"/>
  </mergeCells>
  <pageMargins left="0.70866141732283472" right="0.70866141732283472" top="0.74803149606299213" bottom="0.74803149606299213" header="0.31496062992125984" footer="0.31496062992125984"/>
  <pageSetup paperSize="9" scale="41" fitToWidth="5" fitToHeight="5" orientation="landscape" r:id="rId1"/>
  <rowBreaks count="1" manualBreakCount="1">
    <brk id="3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поточ_кап</vt:lpstr>
      <vt:lpstr>ресурсне забезпечення</vt:lpstr>
      <vt:lpstr>заходи</vt:lpstr>
      <vt:lpstr>заходи!Заголовки_для_друку</vt:lpstr>
      <vt:lpstr>заходи!Область_друку</vt:lpstr>
      <vt:lpstr>поточ_кап!Область_друку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2026-05-11T12:43:48Z</cp:lastPrinted>
  <dcterms:created xsi:type="dcterms:W3CDTF">2013-02-08T07:02:54Z</dcterms:created>
  <dcterms:modified xsi:type="dcterms:W3CDTF">2026-05-18T06:06:07Z</dcterms:modified>
</cp:coreProperties>
</file>