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7 Зміни бюджет\"/>
    </mc:Choice>
  </mc:AlternateContent>
  <xr:revisionPtr revIDLastSave="0" documentId="13_ncr:1_{4486E82B-FC3E-401F-9012-821F67E529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Titles" localSheetId="0">'2026'!$12:$15</definedName>
    <definedName name="_xlnm.Print_Area" localSheetId="0">'2026'!$A$1:$F$96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6" i="1"/>
  <c r="D47" i="1"/>
  <c r="D27" i="1"/>
  <c r="D25" i="1"/>
  <c r="D18" i="1"/>
  <c r="D91" i="1" l="1"/>
  <c r="E70" i="1" l="1"/>
  <c r="D67" i="1"/>
  <c r="F75" i="1" l="1"/>
  <c r="E75" i="1"/>
  <c r="C75" i="1" s="1"/>
  <c r="C76" i="1"/>
  <c r="D51" i="1"/>
  <c r="D54" i="1"/>
  <c r="C56" i="1" l="1"/>
  <c r="D92" i="1" l="1"/>
  <c r="D84" i="1" l="1"/>
  <c r="C88" i="1" l="1"/>
  <c r="C87" i="1"/>
  <c r="D82" i="1" l="1"/>
  <c r="D77" i="1" l="1"/>
  <c r="E77" i="1"/>
  <c r="F77" i="1"/>
  <c r="C78" i="1"/>
  <c r="C77" i="1" s="1"/>
  <c r="D93" i="1" l="1"/>
  <c r="C93" i="1" l="1"/>
  <c r="D90" i="1"/>
  <c r="D81" i="1" s="1"/>
  <c r="C91" i="1"/>
  <c r="D80" i="1" l="1"/>
  <c r="E84" i="1"/>
  <c r="C84" i="1" s="1"/>
  <c r="F84" i="1"/>
  <c r="C89" i="1"/>
  <c r="C85" i="1"/>
  <c r="C83" i="1" l="1"/>
  <c r="F70" i="1"/>
  <c r="F74" i="1"/>
  <c r="C82" i="1" l="1"/>
  <c r="D66" i="1" l="1"/>
  <c r="C52" i="1" l="1"/>
  <c r="E66" i="1" l="1"/>
  <c r="C66" i="1" s="1"/>
  <c r="D59" i="1" l="1"/>
  <c r="C92" i="1" l="1"/>
  <c r="C90" i="1" s="1"/>
  <c r="F66" i="1"/>
  <c r="C70" i="1"/>
  <c r="E90" i="1"/>
  <c r="F90" i="1"/>
  <c r="F81" i="1" s="1"/>
  <c r="E81" i="1" l="1"/>
  <c r="C81" i="1" s="1"/>
  <c r="E80" i="1" l="1"/>
  <c r="F80" i="1"/>
  <c r="D33" i="1" l="1"/>
  <c r="E73" i="1"/>
  <c r="E72" i="1" s="1"/>
  <c r="F73" i="1"/>
  <c r="F72" i="1" s="1"/>
  <c r="D73" i="1"/>
  <c r="C74" i="1"/>
  <c r="C69" i="1"/>
  <c r="D72" i="1" l="1"/>
  <c r="C73" i="1"/>
  <c r="C55" i="1"/>
  <c r="E51" i="1" l="1"/>
  <c r="C51" i="1" s="1"/>
  <c r="F51" i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7" i="1"/>
  <c r="E59" i="1"/>
  <c r="F59" i="1"/>
  <c r="F58" i="1" s="1"/>
  <c r="C64" i="1"/>
  <c r="C63" i="1"/>
  <c r="C62" i="1"/>
  <c r="C61" i="1"/>
  <c r="C60" i="1"/>
  <c r="C65" i="1"/>
  <c r="C67" i="1"/>
  <c r="C68" i="1"/>
  <c r="C71" i="1"/>
  <c r="C86" i="1"/>
  <c r="E58" i="1" l="1"/>
  <c r="E50" i="1" s="1"/>
  <c r="C59" i="1"/>
  <c r="D23" i="1"/>
  <c r="D58" i="1"/>
  <c r="C38" i="1"/>
  <c r="D32" i="1"/>
  <c r="D31" i="1" s="1"/>
  <c r="C43" i="1"/>
  <c r="E32" i="1"/>
  <c r="E31" i="1" s="1"/>
  <c r="F23" i="1"/>
  <c r="F32" i="1"/>
  <c r="F31" i="1" s="1"/>
  <c r="E23" i="1"/>
  <c r="F50" i="1"/>
  <c r="C80" i="1"/>
  <c r="C54" i="1"/>
  <c r="C53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58" i="1" l="1"/>
  <c r="D16" i="1"/>
  <c r="D50" i="1"/>
  <c r="C72" i="1"/>
  <c r="C23" i="1"/>
  <c r="F16" i="1"/>
  <c r="F79" i="1" s="1"/>
  <c r="F94" i="1" s="1"/>
  <c r="C31" i="1"/>
  <c r="E16" i="1"/>
  <c r="E79" i="1" s="1"/>
  <c r="C32" i="1"/>
  <c r="C33" i="1"/>
  <c r="D79" i="1" l="1"/>
  <c r="D94" i="1" s="1"/>
  <c r="C50" i="1"/>
  <c r="E94" i="1"/>
  <c r="C16" i="1"/>
  <c r="C79" i="1" l="1"/>
  <c r="C94" i="1"/>
</calcChain>
</file>

<file path=xl/sharedStrings.xml><?xml version="1.0" encoding="utf-8"?>
<sst xmlns="http://schemas.openxmlformats.org/spreadsheetml/2006/main" count="152" uniqueCount="150">
  <si>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</si>
  <si>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</si>
  <si>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</si>
  <si>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</si>
  <si>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</si>
  <si>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</si>
  <si>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</si>
  <si>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</si>
  <si>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</si>
  <si>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</si>
  <si>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</si>
  <si>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</si>
  <si>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</si>
  <si>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</si>
  <si>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</si>
  <si>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</si>
  <si>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</si>
  <si>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</si>
  <si>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</si>
  <si>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</si>
  <si>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</si>
  <si>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</si>
  <si>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</si>
  <si>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</si>
  <si>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</si>
  <si>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</si>
  <si>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</si>
  <si>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</si>
  <si>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</si>
  <si>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</si>
  <si>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</si>
  <si>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</si>
  <si>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</si>
  <si>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</si>
  <si>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</si>
  <si>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</si>
  <si>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</si>
  <si>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</si>
  <si>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</si>
  <si>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</si>
  <si>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</si>
  <si>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</si>
  <si>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</si>
  <si>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</si>
  <si>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</si>
  <si>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</si>
  <si>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</si>
  <si>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</si>
  <si>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</si>
  <si>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</si>
  <si>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</si>
  <si>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</si>
  <si>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</si>
  <si>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</si>
  <si>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</si>
  <si>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</si>
  <si>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</si>
  <si>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</si>
  <si>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</si>
  <si>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</si>
  <si>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</si>
  <si>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</si>
  <si>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</si>
  <si>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</si>
  <si>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</si>
  <si>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</si>
  <si>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</si>
  <si>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</si>
  <si>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</si>
  <si>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</si>
  <si>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</si>
  <si>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</si>
  <si>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</si>
  <si>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</si>
  <si>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</si>
  <si>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</si>
  <si>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</si>
  <si>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</si>
  <si>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</si>
  <si>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</si>
  <si>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</si>
  <si>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</si>
  <si>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</si>
  <si>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</si>
  <si>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</si>
  <si>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</si>
  <si>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</si>
  <si>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</si>
  <si>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</si>
  <si>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</si>
  <si>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</si>
  <si>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</si>
  <si>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</si>
  <si>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</si>
  <si>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</si>
  <si>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</si>
  <si>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</si>
  <si>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</si>
  <si>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</si>
  <si>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</si>
  <si>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</si>
  <si>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</si>
  <si>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</si>
  <si>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</si>
  <si>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</si>
  <si>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</si>
  <si>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</si>
  <si>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</si>
  <si>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</si>
  <si>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</si>
  <si>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</si>
  <si>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</si>
  <si>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</si>
  <si>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</si>
  <si>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</si>
  <si>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</si>
  <si>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</si>
  <si>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</si>
  <si>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</si>
  <si>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</si>
  <si>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</si>
  <si>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</si>
  <si>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</si>
  <si>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</si>
  <si>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</si>
  <si>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Надходження коштів пайової участі у розвитку інфраструктури населеного пункту</t>
  </si>
  <si>
    <t>Доходи  бюджету Чорноморської міської територіальної громади на 2026 рік</t>
  </si>
  <si>
    <t>Дотації з державного бюджету місцевим бюджетам</t>
  </si>
  <si>
    <t>Податок на нерухоме майно, відмінне від земельної ділянки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</si>
  <si>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</si>
  <si>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</si>
  <si>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</si>
  <si>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Адміністративний збір, що справляється відповідно до Закону
України "Про державну реєстрацію юридичних осіб, фізичних
осіб - підприємців та громадських формувань"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</si>
  <si>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"Про
державну реєстрацію юридичних осіб, фізичних осіб -
підприємців та громадських формувань", а також плата за
надання інших платних послуг, пов’язаних з такою державною
реєстрацією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</si>
  <si>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</si>
  <si>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</si>
  <si>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</si>
  <si>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"Додаток 1</t>
  </si>
  <si>
    <t>від   24.12.2025 №1014- VIII"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</si>
  <si>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</si>
  <si>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</si>
  <si>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</si>
  <si>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</si>
  <si>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</si>
  <si>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</si>
  <si>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</si>
  <si>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</si>
  <si>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</si>
  <si>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Начальник фінансового управління                                                                                                  Ольга ЯКОВЕНКО</t>
  </si>
  <si>
    <t>від 15.05.2026  № 1097 -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</si>
</sst>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66" fontId="1" fillId="2" borderId="3" xfId="0" applyNumberFormat="1" applyFont="1" applyFill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" fillId="0" borderId="2" xfId="0" quotePrefix="1" applyFont="1" applyBorder="1" applyAlignment="1">
      <alignment vertical="center" wrapText="1"/>
    </xf>
    <xf numFmtId="165" fontId="1" fillId="0" borderId="3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67" fontId="7" fillId="3" borderId="1" xfId="0" applyNumberFormat="1" applyFont="1" applyFill="1" applyBorder="1" applyAlignment="1">
      <alignment horizontal="right" vertical="center"/>
    </xf>
    <xf numFmtId="165" fontId="7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view="pageBreakPreview" zoomScaleNormal="100" zoomScaleSheetLayoutView="100" workbookViewId="0">
      <pane xSplit="2" ySplit="15" topLeftCell="C86" activePane="bottomRight" state="frozen"/>
      <selection pane="topRight" activeCell="C1" sqref="C1"/>
      <selection pane="bottomLeft" activeCell="A16" sqref="A16"/>
      <selection pane="bottomRight" activeCell="D3" sqref="D3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122</v>
      </c>
    </row>
    <row r="2" spans="1:6" x14ac:dyDescent="0.3">
      <c r="D2" s="1" t="s">
        <v>120</v>
      </c>
    </row>
    <row r="3" spans="1:6" x14ac:dyDescent="0.3">
      <c r="D3" s="1" t="s">
        <v>149</v>
      </c>
    </row>
    <row r="5" spans="1:6" x14ac:dyDescent="0.3">
      <c r="D5" s="1" t="s">
        <v>137</v>
      </c>
    </row>
    <row r="6" spans="1:6" x14ac:dyDescent="0.3">
      <c r="D6" s="1" t="s">
        <v>120</v>
      </c>
    </row>
    <row r="7" spans="1:6" x14ac:dyDescent="0.3">
      <c r="D7" s="1" t="s">
        <v>138</v>
      </c>
    </row>
    <row r="9" spans="1:6" ht="16.2" customHeight="1" x14ac:dyDescent="0.3">
      <c r="A9" s="33" t="s">
        <v>126</v>
      </c>
      <c r="B9" s="34"/>
      <c r="C9" s="34"/>
      <c r="D9" s="34"/>
      <c r="E9" s="34"/>
      <c r="F9" s="34"/>
    </row>
    <row r="10" spans="1:6" x14ac:dyDescent="0.3">
      <c r="A10" s="2" t="s">
        <v>0</v>
      </c>
    </row>
    <row r="11" spans="1:6" x14ac:dyDescent="0.3">
      <c r="A11" s="1" t="s">
        <v>1</v>
      </c>
      <c r="F11" s="3" t="s">
        <v>2</v>
      </c>
    </row>
    <row r="12" spans="1:6" x14ac:dyDescent="0.3">
      <c r="A12" s="35" t="s">
        <v>3</v>
      </c>
      <c r="B12" s="35" t="s">
        <v>4</v>
      </c>
      <c r="C12" s="35" t="s">
        <v>5</v>
      </c>
      <c r="D12" s="35" t="s">
        <v>6</v>
      </c>
      <c r="E12" s="35" t="s">
        <v>7</v>
      </c>
      <c r="F12" s="35"/>
    </row>
    <row r="13" spans="1:6" ht="30" customHeight="1" x14ac:dyDescent="0.3">
      <c r="A13" s="35"/>
      <c r="B13" s="35"/>
      <c r="C13" s="35"/>
      <c r="D13" s="35"/>
      <c r="E13" s="35" t="s">
        <v>8</v>
      </c>
      <c r="F13" s="35" t="s">
        <v>9</v>
      </c>
    </row>
    <row r="14" spans="1:6" ht="0.75" customHeight="1" x14ac:dyDescent="0.3">
      <c r="A14" s="35"/>
      <c r="B14" s="35"/>
      <c r="C14" s="35"/>
      <c r="D14" s="35"/>
      <c r="E14" s="35"/>
      <c r="F14" s="35"/>
    </row>
    <row r="15" spans="1:6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3">
      <c r="A16" s="5" t="s">
        <v>10</v>
      </c>
      <c r="B16" s="6" t="s">
        <v>11</v>
      </c>
      <c r="C16" s="11">
        <f t="shared" ref="C16:C46" si="0">D16 + E16</f>
        <v>1205685377</v>
      </c>
      <c r="D16" s="11">
        <f>D17+D21+D23+D31+D48</f>
        <v>1205185377</v>
      </c>
      <c r="E16" s="11">
        <f>E17+E21+E23+E31+E48</f>
        <v>500000</v>
      </c>
      <c r="F16" s="11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1">
        <f t="shared" si="0"/>
        <v>753172377</v>
      </c>
      <c r="D17" s="11">
        <f>D18+D19</f>
        <v>753172377</v>
      </c>
      <c r="E17" s="11">
        <f t="shared" ref="E17:F17" si="2">E18+E19</f>
        <v>0</v>
      </c>
      <c r="F17" s="11">
        <f t="shared" si="2"/>
        <v>0</v>
      </c>
    </row>
    <row r="18" spans="1:6" x14ac:dyDescent="0.3">
      <c r="A18" s="5" t="s">
        <v>14</v>
      </c>
      <c r="B18" s="6" t="s">
        <v>15</v>
      </c>
      <c r="C18" s="11">
        <f t="shared" si="0"/>
        <v>751172377</v>
      </c>
      <c r="D18" s="16">
        <f>750000000-20000+20000+1172377</f>
        <v>751172377</v>
      </c>
      <c r="E18" s="11">
        <v>0</v>
      </c>
      <c r="F18" s="11">
        <v>0</v>
      </c>
    </row>
    <row r="19" spans="1:6" x14ac:dyDescent="0.3">
      <c r="A19" s="5" t="s">
        <v>16</v>
      </c>
      <c r="B19" s="6" t="s">
        <v>17</v>
      </c>
      <c r="C19" s="11">
        <f t="shared" si="0"/>
        <v>2000000</v>
      </c>
      <c r="D19" s="11">
        <f>D20</f>
        <v>2000000</v>
      </c>
      <c r="E19" s="11">
        <f t="shared" ref="E19:F19" si="3">E20</f>
        <v>0</v>
      </c>
      <c r="F19" s="11">
        <f t="shared" si="3"/>
        <v>0</v>
      </c>
    </row>
    <row r="20" spans="1:6" ht="31.2" x14ac:dyDescent="0.3">
      <c r="A20" s="4" t="s">
        <v>18</v>
      </c>
      <c r="B20" s="7" t="s">
        <v>19</v>
      </c>
      <c r="C20" s="12">
        <f t="shared" si="0"/>
        <v>2000000</v>
      </c>
      <c r="D20" s="12">
        <v>2000000</v>
      </c>
      <c r="E20" s="12">
        <v>0</v>
      </c>
      <c r="F20" s="12">
        <v>0</v>
      </c>
    </row>
    <row r="21" spans="1:6" ht="31.2" x14ac:dyDescent="0.3">
      <c r="A21" s="5" t="s">
        <v>20</v>
      </c>
      <c r="B21" s="6" t="s">
        <v>21</v>
      </c>
      <c r="C21" s="11">
        <f t="shared" si="0"/>
        <v>10000</v>
      </c>
      <c r="D21" s="11">
        <f>D22</f>
        <v>10000</v>
      </c>
      <c r="E21" s="11">
        <f t="shared" ref="E21:F21" si="4">E22</f>
        <v>0</v>
      </c>
      <c r="F21" s="11">
        <f t="shared" si="4"/>
        <v>0</v>
      </c>
    </row>
    <row r="22" spans="1:6" ht="31.2" x14ac:dyDescent="0.3">
      <c r="A22" s="4" t="s">
        <v>22</v>
      </c>
      <c r="B22" s="7" t="s">
        <v>23</v>
      </c>
      <c r="C22" s="12">
        <f t="shared" si="0"/>
        <v>10000</v>
      </c>
      <c r="D22" s="12">
        <v>10000</v>
      </c>
      <c r="E22" s="12">
        <v>0</v>
      </c>
      <c r="F22" s="12">
        <v>0</v>
      </c>
    </row>
    <row r="23" spans="1:6" x14ac:dyDescent="0.3">
      <c r="A23" s="5" t="s">
        <v>24</v>
      </c>
      <c r="B23" s="6" t="s">
        <v>25</v>
      </c>
      <c r="C23" s="11">
        <f>D23 + E23</f>
        <v>83800000</v>
      </c>
      <c r="D23" s="11">
        <f>D24+D26+D28</f>
        <v>83800000</v>
      </c>
      <c r="E23" s="11">
        <f t="shared" ref="E23:F23" si="5">E24+E26+E28</f>
        <v>0</v>
      </c>
      <c r="F23" s="11">
        <f t="shared" si="5"/>
        <v>0</v>
      </c>
    </row>
    <row r="24" spans="1:6" ht="31.2" x14ac:dyDescent="0.3">
      <c r="A24" s="5" t="s">
        <v>26</v>
      </c>
      <c r="B24" s="6" t="s">
        <v>27</v>
      </c>
      <c r="C24" s="11">
        <f t="shared" si="0"/>
        <v>2900000</v>
      </c>
      <c r="D24" s="11">
        <f>D25</f>
        <v>2900000</v>
      </c>
      <c r="E24" s="11">
        <f t="shared" ref="E24:F24" si="6">E25</f>
        <v>0</v>
      </c>
      <c r="F24" s="11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2">
        <f t="shared" si="0"/>
        <v>2900000</v>
      </c>
      <c r="D25" s="12">
        <f>2500000+400000</f>
        <v>2900000</v>
      </c>
      <c r="E25" s="12">
        <v>0</v>
      </c>
      <c r="F25" s="12">
        <v>0</v>
      </c>
    </row>
    <row r="26" spans="1:6" ht="31.2" x14ac:dyDescent="0.3">
      <c r="A26" s="5" t="s">
        <v>30</v>
      </c>
      <c r="B26" s="6" t="s">
        <v>31</v>
      </c>
      <c r="C26" s="11">
        <f t="shared" si="0"/>
        <v>27700000</v>
      </c>
      <c r="D26" s="11">
        <f>D27</f>
        <v>27700000</v>
      </c>
      <c r="E26" s="11">
        <f t="shared" ref="E26:F26" si="7">E27</f>
        <v>0</v>
      </c>
      <c r="F26" s="11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2">
        <f t="shared" si="0"/>
        <v>27700000</v>
      </c>
      <c r="D27" s="12">
        <f>25000000+1800000+900000</f>
        <v>27700000</v>
      </c>
      <c r="E27" s="12">
        <v>0</v>
      </c>
      <c r="F27" s="12">
        <v>0</v>
      </c>
    </row>
    <row r="28" spans="1:6" ht="31.2" x14ac:dyDescent="0.3">
      <c r="A28" s="5" t="s">
        <v>33</v>
      </c>
      <c r="B28" s="6" t="s">
        <v>34</v>
      </c>
      <c r="C28" s="11">
        <f t="shared" si="0"/>
        <v>53200000</v>
      </c>
      <c r="D28" s="11">
        <f>SUM(D29:D30)</f>
        <v>53200000</v>
      </c>
      <c r="E28" s="11">
        <f t="shared" ref="E28:F28" si="8">SUM(E29:E30)</f>
        <v>0</v>
      </c>
      <c r="F28" s="11">
        <f t="shared" si="8"/>
        <v>0</v>
      </c>
    </row>
    <row r="29" spans="1:6" ht="78" x14ac:dyDescent="0.3">
      <c r="A29" s="4" t="s">
        <v>35</v>
      </c>
      <c r="B29" s="7" t="s">
        <v>36</v>
      </c>
      <c r="C29" s="12">
        <f t="shared" si="0"/>
        <v>33000000</v>
      </c>
      <c r="D29" s="12">
        <v>33000000</v>
      </c>
      <c r="E29" s="12">
        <v>0</v>
      </c>
      <c r="F29" s="12">
        <v>0</v>
      </c>
    </row>
    <row r="30" spans="1:6" ht="62.4" x14ac:dyDescent="0.3">
      <c r="A30" s="4" t="s">
        <v>37</v>
      </c>
      <c r="B30" s="7" t="s">
        <v>38</v>
      </c>
      <c r="C30" s="12">
        <f t="shared" si="0"/>
        <v>20200000</v>
      </c>
      <c r="D30" s="12">
        <v>20200000</v>
      </c>
      <c r="E30" s="12">
        <v>0</v>
      </c>
      <c r="F30" s="12">
        <v>0</v>
      </c>
    </row>
    <row r="31" spans="1:6" ht="31.2" x14ac:dyDescent="0.3">
      <c r="A31" s="5" t="s">
        <v>39</v>
      </c>
      <c r="B31" s="6" t="s">
        <v>40</v>
      </c>
      <c r="C31" s="11">
        <f>D31 + E31</f>
        <v>368203000</v>
      </c>
      <c r="D31" s="11">
        <f>D32+D46+D47</f>
        <v>368203000</v>
      </c>
      <c r="E31" s="11">
        <f t="shared" ref="E31:F31" si="9">E32+E46+E47</f>
        <v>0</v>
      </c>
      <c r="F31" s="11">
        <f t="shared" si="9"/>
        <v>0</v>
      </c>
    </row>
    <row r="32" spans="1:6" x14ac:dyDescent="0.3">
      <c r="A32" s="5" t="s">
        <v>41</v>
      </c>
      <c r="B32" s="6" t="s">
        <v>42</v>
      </c>
      <c r="C32" s="11">
        <f t="shared" si="0"/>
        <v>256673000</v>
      </c>
      <c r="D32" s="11">
        <f>D33+D38+D43</f>
        <v>256673000</v>
      </c>
      <c r="E32" s="11">
        <f t="shared" ref="E32:F32" si="10">E33+E38+E43</f>
        <v>0</v>
      </c>
      <c r="F32" s="11">
        <f t="shared" si="10"/>
        <v>0</v>
      </c>
    </row>
    <row r="33" spans="1:6" x14ac:dyDescent="0.3">
      <c r="A33" s="5"/>
      <c r="B33" s="6" t="s">
        <v>128</v>
      </c>
      <c r="C33" s="11">
        <f>SUM(C34:C37)</f>
        <v>56252000</v>
      </c>
      <c r="D33" s="11">
        <f>SUM(D34:D37)</f>
        <v>56252000</v>
      </c>
      <c r="E33" s="11">
        <f t="shared" ref="E33:F33" si="11">SUM(E34:E37)</f>
        <v>0</v>
      </c>
      <c r="F33" s="11">
        <f t="shared" si="11"/>
        <v>0</v>
      </c>
    </row>
    <row r="34" spans="1:6" ht="46.8" x14ac:dyDescent="0.3">
      <c r="A34" s="4" t="s">
        <v>43</v>
      </c>
      <c r="B34" s="7" t="s">
        <v>44</v>
      </c>
      <c r="C34" s="12">
        <f t="shared" si="0"/>
        <v>258000</v>
      </c>
      <c r="D34" s="12">
        <v>258000</v>
      </c>
      <c r="E34" s="12">
        <v>0</v>
      </c>
      <c r="F34" s="12">
        <v>0</v>
      </c>
    </row>
    <row r="35" spans="1:6" ht="46.8" x14ac:dyDescent="0.3">
      <c r="A35" s="4" t="s">
        <v>45</v>
      </c>
      <c r="B35" s="7" t="s">
        <v>46</v>
      </c>
      <c r="C35" s="12">
        <f t="shared" si="0"/>
        <v>4847000</v>
      </c>
      <c r="D35" s="12">
        <v>4847000</v>
      </c>
      <c r="E35" s="12">
        <v>0</v>
      </c>
      <c r="F35" s="12">
        <v>0</v>
      </c>
    </row>
    <row r="36" spans="1:6" ht="46.8" x14ac:dyDescent="0.3">
      <c r="A36" s="4" t="s">
        <v>47</v>
      </c>
      <c r="B36" s="7" t="s">
        <v>48</v>
      </c>
      <c r="C36" s="12">
        <f t="shared" si="0"/>
        <v>17807000</v>
      </c>
      <c r="D36" s="12">
        <v>17807000</v>
      </c>
      <c r="E36" s="12">
        <v>0</v>
      </c>
      <c r="F36" s="12">
        <v>0</v>
      </c>
    </row>
    <row r="37" spans="1:6" ht="46.8" x14ac:dyDescent="0.3">
      <c r="A37" s="4" t="s">
        <v>49</v>
      </c>
      <c r="B37" s="7" t="s">
        <v>50</v>
      </c>
      <c r="C37" s="12">
        <f t="shared" si="0"/>
        <v>33340000</v>
      </c>
      <c r="D37" s="12">
        <v>33340000</v>
      </c>
      <c r="E37" s="12">
        <v>0</v>
      </c>
      <c r="F37" s="12">
        <v>0</v>
      </c>
    </row>
    <row r="38" spans="1:6" x14ac:dyDescent="0.3">
      <c r="A38" s="4"/>
      <c r="B38" s="6" t="s">
        <v>118</v>
      </c>
      <c r="C38" s="11">
        <f t="shared" si="0"/>
        <v>200051000</v>
      </c>
      <c r="D38" s="11">
        <f>SUM(D39:D42)</f>
        <v>200051000</v>
      </c>
      <c r="E38" s="11">
        <f t="shared" ref="E38:F38" si="12">SUM(E39:E42)</f>
        <v>0</v>
      </c>
      <c r="F38" s="11">
        <f t="shared" si="12"/>
        <v>0</v>
      </c>
    </row>
    <row r="39" spans="1:6" x14ac:dyDescent="0.3">
      <c r="A39" s="4" t="s">
        <v>51</v>
      </c>
      <c r="B39" s="7" t="s">
        <v>52</v>
      </c>
      <c r="C39" s="12">
        <f t="shared" si="0"/>
        <v>65520000</v>
      </c>
      <c r="D39" s="12">
        <v>65520000</v>
      </c>
      <c r="E39" s="12">
        <v>0</v>
      </c>
      <c r="F39" s="12">
        <v>0</v>
      </c>
    </row>
    <row r="40" spans="1:6" x14ac:dyDescent="0.3">
      <c r="A40" s="4" t="s">
        <v>53</v>
      </c>
      <c r="B40" s="7" t="s">
        <v>54</v>
      </c>
      <c r="C40" s="12">
        <f t="shared" si="0"/>
        <v>118720000</v>
      </c>
      <c r="D40" s="12">
        <v>118720000</v>
      </c>
      <c r="E40" s="12">
        <v>0</v>
      </c>
      <c r="F40" s="12">
        <v>0</v>
      </c>
    </row>
    <row r="41" spans="1:6" x14ac:dyDescent="0.3">
      <c r="A41" s="4" t="s">
        <v>55</v>
      </c>
      <c r="B41" s="7" t="s">
        <v>56</v>
      </c>
      <c r="C41" s="12">
        <f t="shared" si="0"/>
        <v>2211000</v>
      </c>
      <c r="D41" s="12">
        <v>2211000</v>
      </c>
      <c r="E41" s="12">
        <v>0</v>
      </c>
      <c r="F41" s="12">
        <v>0</v>
      </c>
    </row>
    <row r="42" spans="1:6" x14ac:dyDescent="0.3">
      <c r="A42" s="4" t="s">
        <v>57</v>
      </c>
      <c r="B42" s="7" t="s">
        <v>58</v>
      </c>
      <c r="C42" s="12">
        <f t="shared" si="0"/>
        <v>13600000</v>
      </c>
      <c r="D42" s="12">
        <v>13600000</v>
      </c>
      <c r="E42" s="12">
        <v>0</v>
      </c>
      <c r="F42" s="12">
        <v>0</v>
      </c>
    </row>
    <row r="43" spans="1:6" x14ac:dyDescent="0.3">
      <c r="A43" s="5"/>
      <c r="B43" s="6" t="s">
        <v>117</v>
      </c>
      <c r="C43" s="11">
        <f t="shared" si="0"/>
        <v>370000</v>
      </c>
      <c r="D43" s="11">
        <f>SUM(D44:D45)</f>
        <v>370000</v>
      </c>
      <c r="E43" s="11">
        <f t="shared" ref="E43:F43" si="13">SUM(E44:E45)</f>
        <v>0</v>
      </c>
      <c r="F43" s="11">
        <f t="shared" si="13"/>
        <v>0</v>
      </c>
    </row>
    <row r="44" spans="1:6" x14ac:dyDescent="0.3">
      <c r="A44" s="4" t="s">
        <v>59</v>
      </c>
      <c r="B44" s="7" t="s">
        <v>60</v>
      </c>
      <c r="C44" s="12">
        <f t="shared" si="0"/>
        <v>120000</v>
      </c>
      <c r="D44" s="12">
        <v>120000</v>
      </c>
      <c r="E44" s="12">
        <v>0</v>
      </c>
      <c r="F44" s="12">
        <v>0</v>
      </c>
    </row>
    <row r="45" spans="1:6" x14ac:dyDescent="0.3">
      <c r="A45" s="4" t="s">
        <v>61</v>
      </c>
      <c r="B45" s="7" t="s">
        <v>62</v>
      </c>
      <c r="C45" s="12">
        <f t="shared" si="0"/>
        <v>250000</v>
      </c>
      <c r="D45" s="12">
        <v>250000</v>
      </c>
      <c r="E45" s="12">
        <v>0</v>
      </c>
      <c r="F45" s="12">
        <v>0</v>
      </c>
    </row>
    <row r="46" spans="1:6" ht="28.5" customHeight="1" x14ac:dyDescent="0.3">
      <c r="A46" s="5" t="s">
        <v>63</v>
      </c>
      <c r="B46" s="6" t="s">
        <v>64</v>
      </c>
      <c r="C46" s="11">
        <f t="shared" si="0"/>
        <v>750000</v>
      </c>
      <c r="D46" s="11">
        <v>750000</v>
      </c>
      <c r="E46" s="11">
        <v>0</v>
      </c>
      <c r="F46" s="11">
        <v>0</v>
      </c>
    </row>
    <row r="47" spans="1:6" ht="29.25" customHeight="1" x14ac:dyDescent="0.3">
      <c r="A47" s="5" t="s">
        <v>65</v>
      </c>
      <c r="B47" s="6" t="s">
        <v>66</v>
      </c>
      <c r="C47" s="11">
        <f>D47 + E47</f>
        <v>110780000</v>
      </c>
      <c r="D47" s="11">
        <f>110000000+180000+600000</f>
        <v>110780000</v>
      </c>
      <c r="E47" s="11">
        <v>0</v>
      </c>
      <c r="F47" s="11">
        <v>0</v>
      </c>
    </row>
    <row r="48" spans="1:6" x14ac:dyDescent="0.3">
      <c r="A48" s="5" t="s">
        <v>67</v>
      </c>
      <c r="B48" s="6" t="s">
        <v>68</v>
      </c>
      <c r="C48" s="11">
        <f t="shared" ref="C48:C56" si="14">D48 + E48</f>
        <v>500000</v>
      </c>
      <c r="D48" s="11">
        <f>D49</f>
        <v>0</v>
      </c>
      <c r="E48" s="11">
        <f>E49</f>
        <v>500000</v>
      </c>
      <c r="F48" s="11">
        <f>F49</f>
        <v>0</v>
      </c>
    </row>
    <row r="49" spans="1:6" ht="24.75" customHeight="1" x14ac:dyDescent="0.3">
      <c r="A49" s="4" t="s">
        <v>69</v>
      </c>
      <c r="B49" s="7" t="s">
        <v>70</v>
      </c>
      <c r="C49" s="12">
        <f t="shared" si="14"/>
        <v>500000</v>
      </c>
      <c r="D49" s="12">
        <v>0</v>
      </c>
      <c r="E49" s="12">
        <v>500000</v>
      </c>
      <c r="F49" s="12">
        <v>0</v>
      </c>
    </row>
    <row r="50" spans="1:6" x14ac:dyDescent="0.3">
      <c r="A50" s="5" t="s">
        <v>71</v>
      </c>
      <c r="B50" s="6" t="s">
        <v>72</v>
      </c>
      <c r="C50" s="11">
        <f t="shared" si="14"/>
        <v>30320857</v>
      </c>
      <c r="D50" s="11">
        <f>D51+D58+D66+D71</f>
        <v>15766600</v>
      </c>
      <c r="E50" s="11">
        <f>E51+E58+E66+E71</f>
        <v>14554257</v>
      </c>
      <c r="F50" s="11">
        <f>F51+F58+F66+F71</f>
        <v>1804257</v>
      </c>
    </row>
    <row r="51" spans="1:6" x14ac:dyDescent="0.3">
      <c r="A51" s="5" t="s">
        <v>73</v>
      </c>
      <c r="B51" s="6" t="s">
        <v>74</v>
      </c>
      <c r="C51" s="11">
        <f>D51 + E51</f>
        <v>1345100</v>
      </c>
      <c r="D51" s="11">
        <f>SUM(D52:D57)</f>
        <v>1345100</v>
      </c>
      <c r="E51" s="11">
        <f>SUM(E53:E57)</f>
        <v>0</v>
      </c>
      <c r="F51" s="11">
        <f>SUM(F53:F57)</f>
        <v>0</v>
      </c>
    </row>
    <row r="52" spans="1:6" ht="62.4" x14ac:dyDescent="0.3">
      <c r="A52" s="4">
        <v>21080900</v>
      </c>
      <c r="B52" s="7" t="s">
        <v>129</v>
      </c>
      <c r="C52" s="12">
        <f t="shared" si="14"/>
        <v>5000</v>
      </c>
      <c r="D52" s="15">
        <v>5000</v>
      </c>
      <c r="E52" s="11"/>
      <c r="F52" s="11"/>
    </row>
    <row r="53" spans="1:6" ht="42" customHeight="1" x14ac:dyDescent="0.3">
      <c r="A53" s="4" t="s">
        <v>76</v>
      </c>
      <c r="B53" s="7" t="s">
        <v>77</v>
      </c>
      <c r="C53" s="12">
        <f t="shared" si="14"/>
        <v>200000</v>
      </c>
      <c r="D53" s="15">
        <v>200000</v>
      </c>
      <c r="E53" s="12">
        <v>0</v>
      </c>
      <c r="F53" s="12">
        <v>0</v>
      </c>
    </row>
    <row r="54" spans="1:6" ht="78" x14ac:dyDescent="0.3">
      <c r="A54" s="4" t="s">
        <v>78</v>
      </c>
      <c r="B54" s="7" t="s">
        <v>130</v>
      </c>
      <c r="C54" s="12">
        <f t="shared" si="14"/>
        <v>405000</v>
      </c>
      <c r="D54" s="15">
        <f>420000-15000</f>
        <v>405000</v>
      </c>
      <c r="E54" s="12">
        <v>0</v>
      </c>
      <c r="F54" s="12">
        <v>0</v>
      </c>
    </row>
    <row r="55" spans="1:6" ht="46.8" x14ac:dyDescent="0.3">
      <c r="A55" s="4">
        <v>21081700</v>
      </c>
      <c r="B55" s="7" t="s">
        <v>119</v>
      </c>
      <c r="C55" s="12">
        <f t="shared" si="14"/>
        <v>670000</v>
      </c>
      <c r="D55" s="15">
        <v>670000</v>
      </c>
      <c r="E55" s="12"/>
      <c r="F55" s="12"/>
    </row>
    <row r="56" spans="1:6" ht="46.8" x14ac:dyDescent="0.3">
      <c r="A56" s="4">
        <v>21081800</v>
      </c>
      <c r="B56" s="7" t="s">
        <v>145</v>
      </c>
      <c r="C56" s="12">
        <f t="shared" si="14"/>
        <v>35000</v>
      </c>
      <c r="D56" s="15">
        <f>15000+20000</f>
        <v>35000</v>
      </c>
      <c r="E56" s="12"/>
      <c r="F56" s="12"/>
    </row>
    <row r="57" spans="1:6" ht="62.4" x14ac:dyDescent="0.3">
      <c r="A57" s="4" t="s">
        <v>79</v>
      </c>
      <c r="B57" s="7" t="s">
        <v>131</v>
      </c>
      <c r="C57" s="12">
        <f>D57 + E57</f>
        <v>30100</v>
      </c>
      <c r="D57" s="12">
        <f>20100+10000</f>
        <v>30100</v>
      </c>
      <c r="E57" s="12">
        <v>0</v>
      </c>
      <c r="F57" s="12">
        <v>0</v>
      </c>
    </row>
    <row r="58" spans="1:6" ht="31.2" x14ac:dyDescent="0.3">
      <c r="A58" s="5" t="s">
        <v>80</v>
      </c>
      <c r="B58" s="6" t="s">
        <v>81</v>
      </c>
      <c r="C58" s="11">
        <f>D58 + E58</f>
        <v>11719500</v>
      </c>
      <c r="D58" s="11">
        <f>D59+D64+D65</f>
        <v>11719500</v>
      </c>
      <c r="E58" s="11">
        <f t="shared" ref="E58:F58" si="15">E59+E64+E65</f>
        <v>0</v>
      </c>
      <c r="F58" s="11">
        <f t="shared" si="15"/>
        <v>0</v>
      </c>
    </row>
    <row r="59" spans="1:6" x14ac:dyDescent="0.3">
      <c r="A59" s="5" t="s">
        <v>82</v>
      </c>
      <c r="B59" s="6" t="s">
        <v>83</v>
      </c>
      <c r="C59" s="11">
        <f>D59 + E59</f>
        <v>6554000</v>
      </c>
      <c r="D59" s="11">
        <f>SUM(D60:D63)</f>
        <v>6554000</v>
      </c>
      <c r="E59" s="11">
        <f t="shared" ref="E59:F59" si="16">SUM(E60:E63)</f>
        <v>0</v>
      </c>
      <c r="F59" s="11">
        <f t="shared" si="16"/>
        <v>0</v>
      </c>
    </row>
    <row r="60" spans="1:6" ht="46.8" x14ac:dyDescent="0.3">
      <c r="A60" s="4" t="s">
        <v>84</v>
      </c>
      <c r="B60" s="7" t="s">
        <v>132</v>
      </c>
      <c r="C60" s="12">
        <f t="shared" ref="C60:C64" si="17">D60+E60</f>
        <v>144000</v>
      </c>
      <c r="D60" s="12">
        <v>144000</v>
      </c>
      <c r="E60" s="12">
        <v>0</v>
      </c>
      <c r="F60" s="12">
        <v>0</v>
      </c>
    </row>
    <row r="61" spans="1:6" ht="28.5" customHeight="1" x14ac:dyDescent="0.3">
      <c r="A61" s="4" t="s">
        <v>85</v>
      </c>
      <c r="B61" s="7" t="s">
        <v>86</v>
      </c>
      <c r="C61" s="12">
        <f t="shared" si="17"/>
        <v>6000000</v>
      </c>
      <c r="D61" s="15">
        <v>6000000</v>
      </c>
      <c r="E61" s="12">
        <v>0</v>
      </c>
      <c r="F61" s="12">
        <v>0</v>
      </c>
    </row>
    <row r="62" spans="1:6" ht="31.2" x14ac:dyDescent="0.3">
      <c r="A62" s="4" t="s">
        <v>87</v>
      </c>
      <c r="B62" s="7" t="s">
        <v>88</v>
      </c>
      <c r="C62" s="12">
        <f t="shared" si="17"/>
        <v>400000</v>
      </c>
      <c r="D62" s="12">
        <v>400000</v>
      </c>
      <c r="E62" s="12">
        <v>0</v>
      </c>
      <c r="F62" s="12">
        <v>0</v>
      </c>
    </row>
    <row r="63" spans="1:6" ht="119.25" customHeight="1" x14ac:dyDescent="0.3">
      <c r="A63" s="4" t="s">
        <v>89</v>
      </c>
      <c r="B63" s="7" t="s">
        <v>133</v>
      </c>
      <c r="C63" s="12">
        <f t="shared" si="17"/>
        <v>10000</v>
      </c>
      <c r="D63" s="12">
        <v>10000</v>
      </c>
      <c r="E63" s="12">
        <v>0</v>
      </c>
      <c r="F63" s="12">
        <v>0</v>
      </c>
    </row>
    <row r="64" spans="1:6" ht="46.8" x14ac:dyDescent="0.3">
      <c r="A64" s="5" t="s">
        <v>90</v>
      </c>
      <c r="B64" s="6" t="s">
        <v>91</v>
      </c>
      <c r="C64" s="11">
        <f t="shared" si="17"/>
        <v>5135000</v>
      </c>
      <c r="D64" s="11">
        <v>5135000</v>
      </c>
      <c r="E64" s="11">
        <v>0</v>
      </c>
      <c r="F64" s="11">
        <v>0</v>
      </c>
    </row>
    <row r="65" spans="1:6" x14ac:dyDescent="0.3">
      <c r="A65" s="5" t="s">
        <v>92</v>
      </c>
      <c r="B65" s="6" t="s">
        <v>93</v>
      </c>
      <c r="C65" s="11">
        <f t="shared" ref="C65" si="18">D65+E65</f>
        <v>30500</v>
      </c>
      <c r="D65" s="11">
        <v>30500</v>
      </c>
      <c r="E65" s="11">
        <v>0</v>
      </c>
      <c r="F65" s="11">
        <v>0</v>
      </c>
    </row>
    <row r="66" spans="1:6" ht="20.25" customHeight="1" x14ac:dyDescent="0.3">
      <c r="A66" s="5" t="s">
        <v>94</v>
      </c>
      <c r="B66" s="6" t="s">
        <v>95</v>
      </c>
      <c r="C66" s="11">
        <f>D66+E66</f>
        <v>4756257</v>
      </c>
      <c r="D66" s="11">
        <f>SUM(D67:D70)</f>
        <v>2702000</v>
      </c>
      <c r="E66" s="11">
        <f>SUM(E67:E70)</f>
        <v>2054257</v>
      </c>
      <c r="F66" s="11">
        <f t="shared" ref="F66" si="19">SUM(F67:F70)</f>
        <v>1804257</v>
      </c>
    </row>
    <row r="67" spans="1:6" ht="19.5" customHeight="1" x14ac:dyDescent="0.3">
      <c r="A67" s="4" t="s">
        <v>96</v>
      </c>
      <c r="B67" s="7" t="s">
        <v>75</v>
      </c>
      <c r="C67" s="12">
        <f t="shared" ref="C67:C72" si="20">D67+E67</f>
        <v>1828600</v>
      </c>
      <c r="D67" s="15">
        <f>1500000+328600</f>
        <v>1828600</v>
      </c>
      <c r="E67" s="12">
        <v>0</v>
      </c>
      <c r="F67" s="12">
        <v>0</v>
      </c>
    </row>
    <row r="68" spans="1:6" ht="46.8" x14ac:dyDescent="0.3">
      <c r="A68" s="4" t="s">
        <v>97</v>
      </c>
      <c r="B68" s="7" t="s">
        <v>98</v>
      </c>
      <c r="C68" s="12">
        <f t="shared" si="20"/>
        <v>250000</v>
      </c>
      <c r="D68" s="12">
        <v>0</v>
      </c>
      <c r="E68" s="12">
        <v>250000</v>
      </c>
      <c r="F68" s="12">
        <v>0</v>
      </c>
    </row>
    <row r="69" spans="1:6" ht="109.2" x14ac:dyDescent="0.3">
      <c r="A69" s="4">
        <v>24062200</v>
      </c>
      <c r="B69" s="7" t="s">
        <v>121</v>
      </c>
      <c r="C69" s="12">
        <f t="shared" si="20"/>
        <v>873400</v>
      </c>
      <c r="D69" s="12">
        <v>873400</v>
      </c>
      <c r="E69" s="12"/>
      <c r="F69" s="12"/>
    </row>
    <row r="70" spans="1:6" ht="33.75" customHeight="1" x14ac:dyDescent="0.3">
      <c r="A70" s="4">
        <v>24170000</v>
      </c>
      <c r="B70" s="7" t="s">
        <v>125</v>
      </c>
      <c r="C70" s="12">
        <f t="shared" si="20"/>
        <v>1804257</v>
      </c>
      <c r="D70" s="12"/>
      <c r="E70" s="12">
        <f>1326600+477657</f>
        <v>1804257</v>
      </c>
      <c r="F70" s="12">
        <f>E70</f>
        <v>1804257</v>
      </c>
    </row>
    <row r="71" spans="1:6" ht="36" customHeight="1" x14ac:dyDescent="0.3">
      <c r="A71" s="5" t="s">
        <v>99</v>
      </c>
      <c r="B71" s="6" t="s">
        <v>100</v>
      </c>
      <c r="C71" s="11">
        <f t="shared" si="20"/>
        <v>12500000</v>
      </c>
      <c r="D71" s="11">
        <v>0</v>
      </c>
      <c r="E71" s="11">
        <v>12500000</v>
      </c>
      <c r="F71" s="11">
        <v>0</v>
      </c>
    </row>
    <row r="72" spans="1:6" x14ac:dyDescent="0.3">
      <c r="A72" s="5" t="s">
        <v>101</v>
      </c>
      <c r="B72" s="6" t="s">
        <v>102</v>
      </c>
      <c r="C72" s="11">
        <f t="shared" si="20"/>
        <v>999438</v>
      </c>
      <c r="D72" s="11">
        <f>D73+D75</f>
        <v>0</v>
      </c>
      <c r="E72" s="11">
        <f>E73+E75</f>
        <v>999438</v>
      </c>
      <c r="F72" s="11">
        <f>F73+F75</f>
        <v>999438</v>
      </c>
    </row>
    <row r="73" spans="1:6" x14ac:dyDescent="0.3">
      <c r="A73" s="5">
        <v>31000000</v>
      </c>
      <c r="B73" s="6" t="s">
        <v>123</v>
      </c>
      <c r="C73" s="11">
        <f>D73+E73</f>
        <v>408200</v>
      </c>
      <c r="D73" s="11">
        <f>D74</f>
        <v>0</v>
      </c>
      <c r="E73" s="11">
        <f t="shared" ref="E73:F73" si="21">E74</f>
        <v>408200</v>
      </c>
      <c r="F73" s="11">
        <f t="shared" si="21"/>
        <v>408200</v>
      </c>
    </row>
    <row r="74" spans="1:6" ht="31.2" x14ac:dyDescent="0.3">
      <c r="A74" s="4">
        <v>31030000</v>
      </c>
      <c r="B74" s="7" t="s">
        <v>124</v>
      </c>
      <c r="C74" s="12">
        <f t="shared" ref="C74:C78" si="22">D74+E74</f>
        <v>408200</v>
      </c>
      <c r="D74" s="12"/>
      <c r="E74" s="12">
        <v>408200</v>
      </c>
      <c r="F74" s="12">
        <f>E74</f>
        <v>408200</v>
      </c>
    </row>
    <row r="75" spans="1:6" x14ac:dyDescent="0.3">
      <c r="A75" s="5">
        <v>33010000</v>
      </c>
      <c r="B75" s="6" t="s">
        <v>146</v>
      </c>
      <c r="C75" s="11">
        <f>D75+E75</f>
        <v>591238</v>
      </c>
      <c r="D75" s="12"/>
      <c r="E75" s="11">
        <f>E76</f>
        <v>591238</v>
      </c>
      <c r="F75" s="11">
        <f>F76</f>
        <v>591238</v>
      </c>
    </row>
    <row r="76" spans="1:6" ht="62.4" x14ac:dyDescent="0.3">
      <c r="A76" s="4">
        <v>33010100</v>
      </c>
      <c r="B76" s="7" t="s">
        <v>147</v>
      </c>
      <c r="C76" s="12">
        <f t="shared" si="22"/>
        <v>591238</v>
      </c>
      <c r="D76" s="12"/>
      <c r="E76" s="12">
        <v>591238</v>
      </c>
      <c r="F76" s="12">
        <v>591238</v>
      </c>
    </row>
    <row r="77" spans="1:6" x14ac:dyDescent="0.3">
      <c r="A77" s="5">
        <v>50000000</v>
      </c>
      <c r="B77" s="6" t="s">
        <v>141</v>
      </c>
      <c r="C77" s="20">
        <f>C78</f>
        <v>19937.71</v>
      </c>
      <c r="D77" s="11">
        <f t="shared" ref="D77:F77" si="23">D78</f>
        <v>0</v>
      </c>
      <c r="E77" s="20">
        <f t="shared" si="23"/>
        <v>19937.71</v>
      </c>
      <c r="F77" s="11">
        <f t="shared" si="23"/>
        <v>0</v>
      </c>
    </row>
    <row r="78" spans="1:6" ht="46.8" x14ac:dyDescent="0.3">
      <c r="A78" s="4">
        <v>50110000</v>
      </c>
      <c r="B78" s="7" t="s">
        <v>142</v>
      </c>
      <c r="C78" s="21">
        <f t="shared" si="22"/>
        <v>19937.71</v>
      </c>
      <c r="D78" s="12"/>
      <c r="E78" s="21">
        <v>19937.71</v>
      </c>
      <c r="F78" s="12"/>
    </row>
    <row r="79" spans="1:6" ht="27" customHeight="1" x14ac:dyDescent="0.3">
      <c r="A79" s="25"/>
      <c r="B79" s="26" t="s">
        <v>103</v>
      </c>
      <c r="C79" s="27">
        <f>D79 + E79</f>
        <v>1237025609.71</v>
      </c>
      <c r="D79" s="28">
        <f>D16+D50+D72+D77</f>
        <v>1220951977</v>
      </c>
      <c r="E79" s="27">
        <f t="shared" ref="E79:F79" si="24">E16+E50+E72+E77</f>
        <v>16073632.710000001</v>
      </c>
      <c r="F79" s="28">
        <f t="shared" si="24"/>
        <v>2803695</v>
      </c>
    </row>
    <row r="80" spans="1:6" ht="26.25" customHeight="1" x14ac:dyDescent="0.3">
      <c r="A80" s="5" t="s">
        <v>104</v>
      </c>
      <c r="B80" s="6" t="s">
        <v>105</v>
      </c>
      <c r="C80" s="11">
        <f t="shared" ref="C80:C89" si="25">D80+E80</f>
        <v>253458576</v>
      </c>
      <c r="D80" s="11">
        <f>D81</f>
        <v>253458576</v>
      </c>
      <c r="E80" s="11">
        <f t="shared" ref="E80:F80" si="26">E81</f>
        <v>0</v>
      </c>
      <c r="F80" s="11">
        <f t="shared" si="26"/>
        <v>0</v>
      </c>
    </row>
    <row r="81" spans="1:6" x14ac:dyDescent="0.3">
      <c r="A81" s="5" t="s">
        <v>106</v>
      </c>
      <c r="B81" s="6" t="s">
        <v>107</v>
      </c>
      <c r="C81" s="11">
        <f>D81+E81</f>
        <v>253458576</v>
      </c>
      <c r="D81" s="11">
        <f>D82+D84+D90</f>
        <v>253458576</v>
      </c>
      <c r="E81" s="11">
        <f>E82+E84+E90</f>
        <v>0</v>
      </c>
      <c r="F81" s="11">
        <f>F82+F84+F90</f>
        <v>0</v>
      </c>
    </row>
    <row r="82" spans="1:6" x14ac:dyDescent="0.3">
      <c r="A82" s="5">
        <v>41020000</v>
      </c>
      <c r="B82" s="6" t="s">
        <v>127</v>
      </c>
      <c r="C82" s="11">
        <f t="shared" si="25"/>
        <v>62260300</v>
      </c>
      <c r="D82" s="11">
        <f>D83</f>
        <v>62260300</v>
      </c>
      <c r="E82" s="11"/>
      <c r="F82" s="11"/>
    </row>
    <row r="83" spans="1:6" ht="31.2" x14ac:dyDescent="0.3">
      <c r="A83" s="4">
        <v>41020300</v>
      </c>
      <c r="B83" s="7" t="s">
        <v>134</v>
      </c>
      <c r="C83" s="12">
        <f t="shared" si="25"/>
        <v>62260300</v>
      </c>
      <c r="D83" s="12">
        <v>62260300</v>
      </c>
      <c r="E83" s="12"/>
      <c r="F83" s="12"/>
    </row>
    <row r="84" spans="1:6" x14ac:dyDescent="0.3">
      <c r="A84" s="5" t="s">
        <v>108</v>
      </c>
      <c r="B84" s="6" t="s">
        <v>109</v>
      </c>
      <c r="C84" s="11">
        <f>D84+E84</f>
        <v>183845400</v>
      </c>
      <c r="D84" s="11">
        <f>SUM(D85:D89)</f>
        <v>183845400</v>
      </c>
      <c r="E84" s="11">
        <f t="shared" ref="E84:F84" si="27">SUM(E85:E89)</f>
        <v>0</v>
      </c>
      <c r="F84" s="11">
        <f t="shared" si="27"/>
        <v>0</v>
      </c>
    </row>
    <row r="85" spans="1:6" ht="31.2" x14ac:dyDescent="0.3">
      <c r="A85" s="17">
        <v>41031100</v>
      </c>
      <c r="B85" s="18" t="s">
        <v>135</v>
      </c>
      <c r="C85" s="12">
        <f t="shared" si="25"/>
        <v>29075900</v>
      </c>
      <c r="D85" s="12">
        <v>29075900</v>
      </c>
      <c r="E85" s="12"/>
      <c r="F85" s="12"/>
    </row>
    <row r="86" spans="1:6" ht="34.5" customHeight="1" x14ac:dyDescent="0.3">
      <c r="A86" s="4" t="s">
        <v>110</v>
      </c>
      <c r="B86" s="7" t="s">
        <v>111</v>
      </c>
      <c r="C86" s="12">
        <f t="shared" si="25"/>
        <v>137168900</v>
      </c>
      <c r="D86" s="12">
        <v>137168900</v>
      </c>
      <c r="E86" s="12"/>
      <c r="F86" s="12">
        <v>0</v>
      </c>
    </row>
    <row r="87" spans="1:6" ht="30" customHeight="1" x14ac:dyDescent="0.3">
      <c r="A87" s="4">
        <v>41035400</v>
      </c>
      <c r="B87" s="23" t="s">
        <v>143</v>
      </c>
      <c r="C87" s="12">
        <f t="shared" si="25"/>
        <v>327700</v>
      </c>
      <c r="D87" s="24">
        <v>327700</v>
      </c>
      <c r="E87" s="12"/>
      <c r="F87" s="12"/>
    </row>
    <row r="88" spans="1:6" ht="51.75" customHeight="1" x14ac:dyDescent="0.3">
      <c r="A88" s="4">
        <v>41036000</v>
      </c>
      <c r="B88" s="23" t="s">
        <v>144</v>
      </c>
      <c r="C88" s="12">
        <f t="shared" si="25"/>
        <v>1415100</v>
      </c>
      <c r="D88" s="24">
        <v>1415100</v>
      </c>
      <c r="E88" s="12"/>
      <c r="F88" s="12"/>
    </row>
    <row r="89" spans="1:6" ht="33.6" customHeight="1" x14ac:dyDescent="0.3">
      <c r="A89" s="4">
        <v>41036300</v>
      </c>
      <c r="B89" s="18" t="s">
        <v>136</v>
      </c>
      <c r="C89" s="12">
        <f t="shared" si="25"/>
        <v>15857800</v>
      </c>
      <c r="D89" s="19">
        <v>15857800</v>
      </c>
      <c r="E89" s="12"/>
      <c r="F89" s="12"/>
    </row>
    <row r="90" spans="1:6" ht="21" customHeight="1" x14ac:dyDescent="0.3">
      <c r="A90" s="5" t="s">
        <v>112</v>
      </c>
      <c r="B90" s="6" t="s">
        <v>113</v>
      </c>
      <c r="C90" s="11">
        <f>SUM(C91:C93)</f>
        <v>7352876</v>
      </c>
      <c r="D90" s="11">
        <f>SUM(D91:D93)</f>
        <v>7352876</v>
      </c>
      <c r="E90" s="11">
        <f>SUM(E92:E92)</f>
        <v>0</v>
      </c>
      <c r="F90" s="11">
        <f>SUM(F92:F92)</f>
        <v>0</v>
      </c>
    </row>
    <row r="91" spans="1:6" ht="31.2" x14ac:dyDescent="0.3">
      <c r="A91" s="4">
        <v>41051000</v>
      </c>
      <c r="B91" s="7" t="s">
        <v>139</v>
      </c>
      <c r="C91" s="12">
        <f t="shared" ref="C91:C92" si="28">D91+E91</f>
        <v>1458059</v>
      </c>
      <c r="D91" s="12">
        <f>1458423-364</f>
        <v>1458059</v>
      </c>
      <c r="E91" s="12"/>
      <c r="F91" s="12"/>
    </row>
    <row r="92" spans="1:6" ht="26.25" customHeight="1" x14ac:dyDescent="0.3">
      <c r="A92" s="4">
        <v>41053900</v>
      </c>
      <c r="B92" s="7" t="s">
        <v>114</v>
      </c>
      <c r="C92" s="12">
        <f t="shared" si="28"/>
        <v>5014497</v>
      </c>
      <c r="D92" s="12">
        <f>4404201+60816+285480+264000</f>
        <v>5014497</v>
      </c>
      <c r="E92" s="12"/>
      <c r="F92" s="12"/>
    </row>
    <row r="93" spans="1:6" ht="78" x14ac:dyDescent="0.3">
      <c r="A93" s="4">
        <v>41059300</v>
      </c>
      <c r="B93" s="7" t="s">
        <v>140</v>
      </c>
      <c r="C93" s="12">
        <f>D93+E93</f>
        <v>880320</v>
      </c>
      <c r="D93" s="12">
        <f>400320+480000</f>
        <v>880320</v>
      </c>
      <c r="E93" s="12"/>
      <c r="F93" s="12"/>
    </row>
    <row r="94" spans="1:6" ht="21.75" customHeight="1" x14ac:dyDescent="0.3">
      <c r="A94" s="9" t="s">
        <v>116</v>
      </c>
      <c r="B94" s="10" t="s">
        <v>115</v>
      </c>
      <c r="C94" s="22">
        <f>D94 + E94</f>
        <v>1490484185.71</v>
      </c>
      <c r="D94" s="13">
        <f>D79+D80</f>
        <v>1474410553</v>
      </c>
      <c r="E94" s="22">
        <f>E79+E80</f>
        <v>16073632.710000001</v>
      </c>
      <c r="F94" s="13">
        <f>F79+F80</f>
        <v>2803695</v>
      </c>
    </row>
    <row r="96" spans="1:6" ht="33.6" customHeight="1" x14ac:dyDescent="0.3">
      <c r="A96" s="31" t="s">
        <v>148</v>
      </c>
      <c r="B96" s="32"/>
      <c r="C96" s="32"/>
      <c r="D96" s="32"/>
      <c r="E96" s="32"/>
      <c r="F96" s="32"/>
    </row>
    <row r="97" spans="2:6" x14ac:dyDescent="0.3">
      <c r="B97" s="3"/>
      <c r="C97" s="8"/>
      <c r="D97" s="8"/>
      <c r="E97" s="8"/>
      <c r="F97" s="8"/>
    </row>
    <row r="98" spans="2:6" ht="21.75" customHeight="1" x14ac:dyDescent="0.3">
      <c r="B98" s="3"/>
      <c r="C98" s="8"/>
      <c r="D98" s="14"/>
      <c r="E98" s="14"/>
      <c r="F98" s="14"/>
    </row>
    <row r="99" spans="2:6" ht="30" customHeight="1" x14ac:dyDescent="0.3">
      <c r="B99" s="29"/>
      <c r="C99" s="30"/>
      <c r="D99" s="30"/>
      <c r="E99" s="30"/>
      <c r="F99" s="30"/>
    </row>
    <row r="100" spans="2:6" x14ac:dyDescent="0.3">
      <c r="C100" s="8"/>
      <c r="D100" s="8"/>
      <c r="E100" s="8"/>
      <c r="F100" s="8"/>
    </row>
  </sheetData>
  <mergeCells count="9">
    <mergeCell ref="A96:F96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Tofan</cp:lastModifiedBy>
  <cp:lastPrinted>2026-04-02T06:12:05Z</cp:lastPrinted>
  <dcterms:created xsi:type="dcterms:W3CDTF">2023-12-17T10:55:25Z</dcterms:created>
  <dcterms:modified xsi:type="dcterms:W3CDTF">2026-05-18T06:15:58Z</dcterms:modified>
</cp:coreProperties>
</file>