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29\"/>
    </mc:Choice>
  </mc:AlternateContent>
  <xr:revisionPtr revIDLastSave="0" documentId="13_ncr:1_{FA6693D1-A9FF-45EA-8BC6-CF855A7DB848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2026" sheetId="2" r:id="rId1"/>
  </sheets>
  <definedNames>
    <definedName name="_xlnm.Print_Titles" localSheetId="0">'2026'!$A:$D,'2026'!$6:$8</definedName>
    <definedName name="_xlnm.Print_Area" localSheetId="0">'2026'!$A$1:$AH$71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2" l="1"/>
  <c r="N55" i="2" s="1"/>
  <c r="V63" i="2"/>
  <c r="V64" i="2"/>
  <c r="U63" i="2"/>
  <c r="U64" i="2"/>
  <c r="V57" i="2"/>
  <c r="V58" i="2"/>
  <c r="V60" i="2"/>
  <c r="V61" i="2"/>
  <c r="V62" i="2"/>
  <c r="U57" i="2"/>
  <c r="U58" i="2"/>
  <c r="U60" i="2"/>
  <c r="U61" i="2"/>
  <c r="U62" i="2"/>
  <c r="V56" i="2"/>
  <c r="U56" i="2"/>
  <c r="J58" i="2"/>
  <c r="I58" i="2"/>
  <c r="J57" i="2"/>
  <c r="I57" i="2"/>
  <c r="M59" i="2"/>
  <c r="V10" i="2" l="1"/>
  <c r="U10" i="2"/>
  <c r="P11" i="2" l="1"/>
  <c r="P12" i="2"/>
  <c r="P13" i="2"/>
  <c r="P14" i="2"/>
  <c r="O11" i="2"/>
  <c r="O12" i="2"/>
  <c r="O13" i="2"/>
  <c r="O14" i="2"/>
  <c r="P10" i="2"/>
  <c r="O10" i="2"/>
  <c r="J14" i="2"/>
  <c r="I14" i="2"/>
  <c r="J10" i="2"/>
  <c r="I10" i="2"/>
  <c r="AG68" i="2" l="1"/>
  <c r="AG67" i="2" s="1"/>
  <c r="AG66" i="2"/>
  <c r="AG65" i="2" s="1"/>
  <c r="AG45" i="2"/>
  <c r="AG10" i="2"/>
  <c r="AG52" i="2"/>
  <c r="AG64" i="2"/>
  <c r="AH64" i="2" s="1"/>
  <c r="AF64" i="2"/>
  <c r="AG63" i="2"/>
  <c r="AH63" i="2" s="1"/>
  <c r="AF63" i="2"/>
  <c r="AG62" i="2"/>
  <c r="AG61" i="2"/>
  <c r="AH61" i="2" s="1"/>
  <c r="AF61" i="2"/>
  <c r="AG60" i="2"/>
  <c r="AH60" i="2" s="1"/>
  <c r="AF60" i="2"/>
  <c r="AG58" i="2"/>
  <c r="AF58" i="2"/>
  <c r="AG57" i="2"/>
  <c r="AF57" i="2"/>
  <c r="AG56" i="2"/>
  <c r="AF56" i="2"/>
  <c r="AG54" i="2"/>
  <c r="AH54" i="2" s="1"/>
  <c r="AF54" i="2"/>
  <c r="AG53" i="2"/>
  <c r="AH53" i="2" s="1"/>
  <c r="AF53" i="2"/>
  <c r="AF52" i="2"/>
  <c r="AF51" i="2" s="1"/>
  <c r="AE65" i="2"/>
  <c r="AE63" i="2"/>
  <c r="AE61" i="2"/>
  <c r="AE60" i="2"/>
  <c r="AE58" i="2"/>
  <c r="AE57" i="2"/>
  <c r="AE56" i="2"/>
  <c r="AD67" i="2"/>
  <c r="AD65" i="2"/>
  <c r="AD59" i="2"/>
  <c r="AD55" i="2" s="1"/>
  <c r="AD51" i="2"/>
  <c r="AD9" i="2"/>
  <c r="AC67" i="2"/>
  <c r="AC65" i="2"/>
  <c r="AC62" i="2"/>
  <c r="AC59" i="2" s="1"/>
  <c r="AC55" i="2" s="1"/>
  <c r="AC51" i="2"/>
  <c r="AC48" i="2"/>
  <c r="AC42" i="2"/>
  <c r="AC30" i="2"/>
  <c r="AC17" i="2"/>
  <c r="AC9" i="2"/>
  <c r="AA63" i="2"/>
  <c r="AB60" i="2"/>
  <c r="AA60" i="2"/>
  <c r="AB56" i="2"/>
  <c r="AA56" i="2"/>
  <c r="Z67" i="2"/>
  <c r="Y67" i="2"/>
  <c r="Z65" i="2"/>
  <c r="Y65" i="2"/>
  <c r="Z59" i="2"/>
  <c r="AB59" i="2" s="1"/>
  <c r="Y59" i="2"/>
  <c r="Y55" i="2" s="1"/>
  <c r="Z51" i="2"/>
  <c r="Y51" i="2"/>
  <c r="Y15" i="2"/>
  <c r="Z9" i="2"/>
  <c r="Y9" i="2"/>
  <c r="X67" i="2"/>
  <c r="W67" i="2"/>
  <c r="X65" i="2"/>
  <c r="W65" i="2"/>
  <c r="X59" i="2"/>
  <c r="W59" i="2"/>
  <c r="X55" i="2"/>
  <c r="W55" i="2"/>
  <c r="X51" i="2"/>
  <c r="W51" i="2"/>
  <c r="X48" i="2"/>
  <c r="W48" i="2"/>
  <c r="X42" i="2"/>
  <c r="W42" i="2"/>
  <c r="X30" i="2"/>
  <c r="W30" i="2"/>
  <c r="X17" i="2"/>
  <c r="W17" i="2"/>
  <c r="X9" i="2"/>
  <c r="W9" i="2"/>
  <c r="V68" i="2"/>
  <c r="U68" i="2"/>
  <c r="V66" i="2"/>
  <c r="U66" i="2"/>
  <c r="V54" i="2"/>
  <c r="U54" i="2"/>
  <c r="V53" i="2"/>
  <c r="U53" i="2"/>
  <c r="V52" i="2"/>
  <c r="U52" i="2"/>
  <c r="T67" i="2"/>
  <c r="V67" i="2" s="1"/>
  <c r="S67" i="2"/>
  <c r="U67" i="2" s="1"/>
  <c r="T65" i="2"/>
  <c r="V65" i="2" s="1"/>
  <c r="S65" i="2"/>
  <c r="T59" i="2"/>
  <c r="S59" i="2"/>
  <c r="T51" i="2"/>
  <c r="V51" i="2" s="1"/>
  <c r="S51" i="2"/>
  <c r="T9" i="2"/>
  <c r="S9" i="2"/>
  <c r="R67" i="2"/>
  <c r="Q67" i="2"/>
  <c r="R65" i="2"/>
  <c r="Q65" i="2"/>
  <c r="R59" i="2"/>
  <c r="R55" i="2" s="1"/>
  <c r="Q59" i="2"/>
  <c r="Q55" i="2" s="1"/>
  <c r="R51" i="2"/>
  <c r="Q51" i="2"/>
  <c r="R48" i="2"/>
  <c r="Q48" i="2"/>
  <c r="R42" i="2"/>
  <c r="Q42" i="2"/>
  <c r="R30" i="2"/>
  <c r="Q30" i="2"/>
  <c r="R17" i="2"/>
  <c r="Q17" i="2"/>
  <c r="R9" i="2"/>
  <c r="Q9" i="2"/>
  <c r="O68" i="2"/>
  <c r="P68" i="2"/>
  <c r="P66" i="2"/>
  <c r="O66" i="2"/>
  <c r="P63" i="2"/>
  <c r="O63" i="2"/>
  <c r="P62" i="2"/>
  <c r="O62" i="2"/>
  <c r="P61" i="2"/>
  <c r="O61" i="2"/>
  <c r="P60" i="2"/>
  <c r="O60" i="2"/>
  <c r="P58" i="2"/>
  <c r="O58" i="2"/>
  <c r="P57" i="2"/>
  <c r="O57" i="2"/>
  <c r="P56" i="2"/>
  <c r="O56" i="2"/>
  <c r="P54" i="2"/>
  <c r="O54" i="2"/>
  <c r="P53" i="2"/>
  <c r="O53" i="2"/>
  <c r="P52" i="2"/>
  <c r="O52" i="2"/>
  <c r="N67" i="2"/>
  <c r="M67" i="2"/>
  <c r="N65" i="2"/>
  <c r="M65" i="2"/>
  <c r="O65" i="2" s="1"/>
  <c r="M55" i="2"/>
  <c r="N51" i="2"/>
  <c r="M51" i="2"/>
  <c r="O51" i="2" s="1"/>
  <c r="N9" i="2"/>
  <c r="M9" i="2"/>
  <c r="L67" i="2"/>
  <c r="K67" i="2"/>
  <c r="L65" i="2"/>
  <c r="K65" i="2"/>
  <c r="L59" i="2"/>
  <c r="L55" i="2" s="1"/>
  <c r="P55" i="2" s="1"/>
  <c r="K59" i="2"/>
  <c r="K55" i="2" s="1"/>
  <c r="L51" i="2"/>
  <c r="K51" i="2"/>
  <c r="L48" i="2"/>
  <c r="K48" i="2"/>
  <c r="L42" i="2"/>
  <c r="K42" i="2"/>
  <c r="L30" i="2"/>
  <c r="K30" i="2"/>
  <c r="L17" i="2"/>
  <c r="K17" i="2"/>
  <c r="L9" i="2"/>
  <c r="K9" i="2"/>
  <c r="I69" i="2"/>
  <c r="J69" i="2"/>
  <c r="I64" i="2"/>
  <c r="J64" i="2"/>
  <c r="H67" i="2"/>
  <c r="G67" i="2"/>
  <c r="H65" i="2"/>
  <c r="G65" i="2"/>
  <c r="H59" i="2"/>
  <c r="H55" i="2" s="1"/>
  <c r="G59" i="2"/>
  <c r="G55" i="2" s="1"/>
  <c r="H51" i="2"/>
  <c r="G51" i="2"/>
  <c r="H9" i="2"/>
  <c r="G9" i="2"/>
  <c r="F67" i="2"/>
  <c r="AF68" i="2" s="1"/>
  <c r="AF67" i="2" s="1"/>
  <c r="E67" i="2"/>
  <c r="F65" i="2"/>
  <c r="AF66" i="2" s="1"/>
  <c r="AF65" i="2" s="1"/>
  <c r="E65" i="2"/>
  <c r="F59" i="2"/>
  <c r="F55" i="2" s="1"/>
  <c r="E59" i="2"/>
  <c r="E55" i="2"/>
  <c r="F51" i="2"/>
  <c r="E51" i="2"/>
  <c r="F48" i="2"/>
  <c r="E48" i="2"/>
  <c r="F42" i="2"/>
  <c r="E42" i="2"/>
  <c r="F30" i="2"/>
  <c r="E30" i="2"/>
  <c r="E15" i="2" s="1"/>
  <c r="F17" i="2"/>
  <c r="E17" i="2"/>
  <c r="F9" i="2"/>
  <c r="E9" i="2"/>
  <c r="AF55" i="2" l="1"/>
  <c r="E69" i="2"/>
  <c r="I9" i="2"/>
  <c r="I68" i="2"/>
  <c r="P51" i="2"/>
  <c r="P65" i="2"/>
  <c r="P59" i="2"/>
  <c r="AA55" i="2"/>
  <c r="AC15" i="2"/>
  <c r="AC69" i="2" s="1"/>
  <c r="AH56" i="2"/>
  <c r="AH58" i="2"/>
  <c r="O59" i="2"/>
  <c r="J9" i="2"/>
  <c r="J68" i="2"/>
  <c r="O67" i="2"/>
  <c r="AF59" i="2"/>
  <c r="AG51" i="2"/>
  <c r="AH51" i="2" s="1"/>
  <c r="AH65" i="2"/>
  <c r="F15" i="2"/>
  <c r="F69" i="2" s="1"/>
  <c r="I65" i="2"/>
  <c r="O55" i="2"/>
  <c r="P67" i="2"/>
  <c r="U51" i="2"/>
  <c r="U65" i="2"/>
  <c r="X15" i="2"/>
  <c r="X69" i="2" s="1"/>
  <c r="AE55" i="2"/>
  <c r="AE62" i="2"/>
  <c r="AH57" i="2"/>
  <c r="AF62" i="2"/>
  <c r="AH62" i="2" s="1"/>
  <c r="AH67" i="2"/>
  <c r="AH68" i="2"/>
  <c r="W15" i="2"/>
  <c r="W69" i="2" s="1"/>
  <c r="Q15" i="2"/>
  <c r="R15" i="2"/>
  <c r="R69" i="2" s="1"/>
  <c r="K15" i="2"/>
  <c r="K69" i="2" s="1"/>
  <c r="L15" i="2"/>
  <c r="L69" i="2" s="1"/>
  <c r="S55" i="2"/>
  <c r="U55" i="2" s="1"/>
  <c r="U59" i="2"/>
  <c r="T55" i="2"/>
  <c r="V55" i="2" s="1"/>
  <c r="V59" i="2"/>
  <c r="AG59" i="2"/>
  <c r="AH59" i="2" s="1"/>
  <c r="AG55" i="2"/>
  <c r="AH55" i="2" s="1"/>
  <c r="J65" i="2"/>
  <c r="AH52" i="2"/>
  <c r="AH66" i="2"/>
  <c r="AE59" i="2"/>
  <c r="AD15" i="2"/>
  <c r="AD69" i="2" s="1"/>
  <c r="AE69" i="2" s="1"/>
  <c r="Z55" i="2"/>
  <c r="AB55" i="2" s="1"/>
  <c r="AA59" i="2"/>
  <c r="Z15" i="2"/>
  <c r="Y69" i="2"/>
  <c r="T15" i="2"/>
  <c r="T69" i="2" s="1"/>
  <c r="S15" i="2"/>
  <c r="Q69" i="2"/>
  <c r="M15" i="2"/>
  <c r="M69" i="2" s="1"/>
  <c r="N15" i="2"/>
  <c r="N69" i="2" s="1"/>
  <c r="H15" i="2"/>
  <c r="H69" i="2" s="1"/>
  <c r="G15" i="2"/>
  <c r="G69" i="2" s="1"/>
  <c r="V69" i="2" l="1"/>
  <c r="AF69" i="2"/>
  <c r="P69" i="2"/>
  <c r="O69" i="2"/>
  <c r="S69" i="2"/>
  <c r="U69" i="2" s="1"/>
  <c r="Z69" i="2"/>
  <c r="AG69" i="2" s="1"/>
  <c r="AH69" i="2" l="1"/>
  <c r="I30" i="2"/>
  <c r="AF45" i="2" l="1"/>
  <c r="AH45" i="2" s="1"/>
  <c r="V45" i="2"/>
  <c r="U45" i="2"/>
  <c r="P45" i="2"/>
  <c r="O45" i="2"/>
  <c r="AF10" i="2"/>
  <c r="J27" i="2" l="1"/>
  <c r="I27" i="2"/>
  <c r="AA24" i="2" l="1"/>
  <c r="AB24" i="2" l="1"/>
  <c r="J67" i="2" l="1"/>
  <c r="I67" i="2"/>
  <c r="AE13" i="2" l="1"/>
  <c r="AF12" i="2"/>
  <c r="AE12" i="2"/>
  <c r="AB12" i="2"/>
  <c r="AA12" i="2"/>
  <c r="AE11" i="2"/>
  <c r="AB40" i="2" l="1"/>
  <c r="AA40" i="2"/>
  <c r="AB38" i="2"/>
  <c r="AA38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6" i="2"/>
  <c r="AE47" i="2"/>
  <c r="AE48" i="2"/>
  <c r="AE50" i="2"/>
  <c r="AE16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3" i="2"/>
  <c r="AG43" i="2"/>
  <c r="AF44" i="2"/>
  <c r="AG44" i="2"/>
  <c r="AF46" i="2"/>
  <c r="AG46" i="2"/>
  <c r="AF47" i="2"/>
  <c r="AG47" i="2"/>
  <c r="AF48" i="2"/>
  <c r="AG48" i="2"/>
  <c r="AF50" i="2"/>
  <c r="AG50" i="2"/>
  <c r="AG16" i="2"/>
  <c r="AF16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9" i="2"/>
  <c r="J39" i="2"/>
  <c r="I41" i="2"/>
  <c r="J41" i="2"/>
  <c r="I43" i="2"/>
  <c r="J43" i="2"/>
  <c r="I46" i="2"/>
  <c r="J46" i="2"/>
  <c r="I47" i="2"/>
  <c r="J47" i="2"/>
  <c r="I48" i="2"/>
  <c r="J48" i="2"/>
  <c r="I50" i="2"/>
  <c r="J50" i="2"/>
  <c r="I51" i="2"/>
  <c r="J51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3" i="2"/>
  <c r="P43" i="2"/>
  <c r="O44" i="2"/>
  <c r="P44" i="2"/>
  <c r="O46" i="2"/>
  <c r="P46" i="2"/>
  <c r="O47" i="2"/>
  <c r="P47" i="2"/>
  <c r="O48" i="2"/>
  <c r="P48" i="2"/>
  <c r="O50" i="2"/>
  <c r="P50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3" i="2"/>
  <c r="V43" i="2"/>
  <c r="U44" i="2"/>
  <c r="V44" i="2"/>
  <c r="U46" i="2"/>
  <c r="V46" i="2"/>
  <c r="U47" i="2"/>
  <c r="V47" i="2"/>
  <c r="U48" i="2"/>
  <c r="V48" i="2"/>
  <c r="U50" i="2"/>
  <c r="V50" i="2"/>
  <c r="V16" i="2"/>
  <c r="U16" i="2"/>
  <c r="O29" i="2"/>
  <c r="P29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P16" i="2"/>
  <c r="O16" i="2"/>
  <c r="I26" i="2"/>
  <c r="J26" i="2"/>
  <c r="I28" i="2"/>
  <c r="J28" i="2"/>
  <c r="I29" i="2"/>
  <c r="J29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16" i="2"/>
  <c r="I16" i="2"/>
  <c r="AH28" i="2" l="1"/>
  <c r="AH27" i="2"/>
  <c r="AH25" i="2"/>
  <c r="AH23" i="2"/>
  <c r="AH48" i="2"/>
  <c r="AH38" i="2"/>
  <c r="AH24" i="2"/>
  <c r="AH50" i="2"/>
  <c r="AH47" i="2"/>
  <c r="AH41" i="2"/>
  <c r="AH39" i="2"/>
  <c r="AH37" i="2"/>
  <c r="AH33" i="2"/>
  <c r="AH22" i="2"/>
  <c r="AH18" i="2"/>
  <c r="AH20" i="2"/>
  <c r="AH26" i="2"/>
  <c r="AH29" i="2"/>
  <c r="AH21" i="2"/>
  <c r="AH16" i="2"/>
  <c r="AH19" i="2"/>
  <c r="AH46" i="2"/>
  <c r="AH40" i="2"/>
  <c r="AH44" i="2"/>
  <c r="AH43" i="2"/>
  <c r="AH36" i="2"/>
  <c r="AH35" i="2"/>
  <c r="AH31" i="2"/>
  <c r="AH34" i="2"/>
  <c r="AH32" i="2"/>
  <c r="V17" i="2" l="1"/>
  <c r="U17" i="2"/>
  <c r="P17" i="2"/>
  <c r="O17" i="2"/>
  <c r="J17" i="2"/>
  <c r="I17" i="2"/>
  <c r="P42" i="2" l="1"/>
  <c r="U49" i="2"/>
  <c r="P30" i="2"/>
  <c r="AB30" i="2"/>
  <c r="AE17" i="2"/>
  <c r="O42" i="2"/>
  <c r="U42" i="2"/>
  <c r="I42" i="2"/>
  <c r="AE42" i="2"/>
  <c r="U30" i="2"/>
  <c r="AE30" i="2"/>
  <c r="AE49" i="2"/>
  <c r="O49" i="2"/>
  <c r="V30" i="2"/>
  <c r="AA17" i="2"/>
  <c r="AB17" i="2"/>
  <c r="AG17" i="2"/>
  <c r="O30" i="2"/>
  <c r="AA30" i="2"/>
  <c r="P49" i="2"/>
  <c r="AF17" i="2"/>
  <c r="AF49" i="2"/>
  <c r="V49" i="2"/>
  <c r="J49" i="2"/>
  <c r="AG49" i="2"/>
  <c r="V42" i="2"/>
  <c r="AG42" i="2"/>
  <c r="AF42" i="2"/>
  <c r="J42" i="2"/>
  <c r="AG30" i="2"/>
  <c r="J30" i="2"/>
  <c r="AF30" i="2"/>
  <c r="I49" i="2"/>
  <c r="AH17" i="2" l="1"/>
  <c r="AH49" i="2"/>
  <c r="AH42" i="2"/>
  <c r="AH30" i="2"/>
  <c r="AE10" i="2" l="1"/>
  <c r="AB13" i="2"/>
  <c r="AA13" i="2"/>
  <c r="AB11" i="2"/>
  <c r="AA11" i="2"/>
  <c r="U13" i="2"/>
  <c r="V13" i="2"/>
  <c r="V14" i="2"/>
  <c r="U14" i="2"/>
  <c r="V12" i="2"/>
  <c r="U12" i="2"/>
  <c r="V11" i="2"/>
  <c r="U11" i="2"/>
  <c r="I53" i="2" l="1"/>
  <c r="J53" i="2"/>
  <c r="I54" i="2"/>
  <c r="J54" i="2"/>
  <c r="I55" i="2"/>
  <c r="J55" i="2"/>
  <c r="AG11" i="2" l="1"/>
  <c r="AG12" i="2"/>
  <c r="AG13" i="2"/>
  <c r="AG14" i="2"/>
  <c r="I52" i="2"/>
  <c r="AG9" i="2" l="1"/>
  <c r="AH10" i="2"/>
  <c r="J52" i="2"/>
  <c r="AF11" i="2"/>
  <c r="AH12" i="2"/>
  <c r="AF13" i="2"/>
  <c r="AH13" i="2" s="1"/>
  <c r="AF14" i="2"/>
  <c r="AH14" i="2" s="1"/>
  <c r="O9" i="2"/>
  <c r="P9" i="2"/>
  <c r="U9" i="2"/>
  <c r="V9" i="2"/>
  <c r="AA9" i="2"/>
  <c r="AB9" i="2"/>
  <c r="AE9" i="2"/>
  <c r="AH11" i="2" l="1"/>
  <c r="AF9" i="2"/>
  <c r="AG15" i="2"/>
  <c r="J15" i="2"/>
  <c r="AH9" i="2" l="1"/>
  <c r="I66" i="2"/>
  <c r="AE15" i="2"/>
  <c r="AB15" i="2"/>
  <c r="AA15" i="2"/>
  <c r="U15" i="2"/>
  <c r="V15" i="2"/>
  <c r="P15" i="2"/>
  <c r="O15" i="2"/>
  <c r="I15" i="2"/>
  <c r="J66" i="2"/>
  <c r="AF15" i="2"/>
  <c r="AH15" i="2" l="1"/>
</calcChain>
</file>

<file path=xl/sharedStrings.xml><?xml version="1.0" encoding="utf-8"?>
<sst xmlns="http://schemas.openxmlformats.org/spreadsheetml/2006/main" count="179" uniqueCount="123">
  <si>
    <t>Всього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</si>
  <si>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</si>
  <si>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</si>
  <si>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</si>
  <si>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</si>
  <si>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</si>
  <si>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</si>
  <si>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</si>
  <si>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</si>
  <si>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</si>
  <si>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</si>
  <si>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</si>
  <si>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</si>
  <si>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</si>
  <si>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</si>
  <si>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</si>
  <si>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</si>
  <si>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</si>
  <si>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</si>
  <si>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</si>
  <si>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</si>
  <si>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</si>
  <si>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</si>
  <si>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</si>
  <si>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</si>
  <si>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</si>
  <si>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</si>
  <si>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</si>
  <si>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</si>
  <si>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</si>
  <si>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</si>
  <si>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</si>
  <si>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</si>
  <si>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</si>
  <si>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</si>
  <si>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Теплопостачання 
(КЕКВ 2271)</t>
  </si>
  <si>
    <t>Електроенергія
(КЕКВ 2273)</t>
  </si>
  <si>
    <t>Природнй газ
(КЕКВ 2274)</t>
  </si>
  <si>
    <t>0611021</t>
  </si>
  <si>
    <t>0611022</t>
  </si>
  <si>
    <t>0611070</t>
  </si>
  <si>
    <t>0611141</t>
  </si>
  <si>
    <t>0611151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</si>
  <si>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</si>
  <si>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</si>
  <si>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</si>
  <si>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</si>
  <si>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</si>
  <si>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</si>
  <si>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</si>
  <si>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</si>
  <si>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% виконання річного плану</t>
  </si>
  <si>
    <t>РАЗОМ</t>
  </si>
  <si>
    <t>Вода та водопостачання
(КЕКВ 2272)</t>
  </si>
  <si>
    <t>Інші енергоносії та 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</si>
  <si>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</si>
  <si>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</si>
  <si>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</si>
  <si>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</si>
  <si>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</si>
  <si>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</si>
  <si>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</si>
  <si>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</si>
  <si>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Чорноморська спеціальна школа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</si>
  <si>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</si>
  <si>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</si>
  <si>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</si>
  <si>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</si>
  <si>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</si>
  <si>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</si>
  <si>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</si>
  <si>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</si>
  <si>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</si>
  <si>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</si>
  <si>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7 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</si>
  <si>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</si>
  <si>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</si>
  <si>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</si>
  <si>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</si>
  <si>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</si>
  <si>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</si>
  <si>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Управління освіти Чорноморської міської ради Одеського району Одеської області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</si>
  <si>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</si>
  <si>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</si>
  <si>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</si>
  <si>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</si>
  <si>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</si>
  <si>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</si>
  <si>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</si>
  <si>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Чорноморський академічний ліцей імені Тараса Шевченка Чорноморської міської ради Одеського району Одеської області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</si>
  <si>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</si>
  <si>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</si>
  <si>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</si>
  <si>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</si>
  <si>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</si>
  <si>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</si>
  <si>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</si>
  <si>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</si>
  <si>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</si>
  <si>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Управління освіти Чорноморської  міської ради Одеського району Одеської області</t>
  </si>
  <si>
    <t>до  рішення Чорноморської міської ради</t>
  </si>
  <si>
    <t>Затверджено розписом на звітний рік з урахуванням змін, грн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</si>
  <si>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</si>
  <si>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</si>
  <si>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</si>
  <si>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</si>
  <si>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</si>
  <si>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</si>
  <si>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</si>
  <si>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</si>
  <si>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</si>
  <si>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</si>
  <si>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</si>
  <si>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</si>
  <si>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</si>
  <si>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 xml:space="preserve">Затверджено розписом на звітний рік з урахуванням змін </t>
  </si>
  <si>
    <t>Затверджено розписом на звітний рік з урахуванням змін</t>
  </si>
  <si>
    <t xml:space="preserve">Виконано за звітний період </t>
  </si>
  <si>
    <t>Виконано за звітний період, грн</t>
  </si>
  <si>
    <t>Додаток 10</t>
  </si>
  <si>
    <t>Забезпечення діяльності палаців i будинків культури, клубів, центрів дозвілля та iнших клубних закладів</t>
  </si>
  <si>
    <t>Звіт про спожиті комунальні послуги та  енергоносії головними розпорядниками та бюджетними установами, які фінансуються з бюджету Чорноморської міської територіальної громади  за 1 квартал 2026 року</t>
  </si>
  <si>
    <t>від      15.05.2026  №   1096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</si>
</sst>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р.&quot;;[Red]\-#,##0&quot;р.&quot;"/>
    <numFmt numFmtId="165" formatCode="#,##0.000"/>
    <numFmt numFmtId="166" formatCode="0.0%"/>
    <numFmt numFmtId="167" formatCode="#,##0.0"/>
    <numFmt numFmtId="168" formatCode="#,##0.0000"/>
    <numFmt numFmtId="169" formatCode="#,##0.00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9" fillId="0" borderId="0"/>
    <xf numFmtId="0" fontId="12" fillId="0" borderId="0"/>
  </cellStyleXfs>
  <cellXfs count="11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3" fontId="11" fillId="2" borderId="0" xfId="0" applyNumberFormat="1" applyFont="1" applyFill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167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3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9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</cellXfs>
  <cellStyles count="5">
    <cellStyle name="Звичайний" xfId="0" builtinId="0"/>
    <cellStyle name="Звичайний 2" xfId="4" xr:uid="{00000000-0005-0000-0000-000001000000}"/>
    <cellStyle name="Обычный 2" xfId="3" xr:uid="{00000000-0005-0000-0000-000002000000}"/>
    <cellStyle name="Обычный 3" xfId="2" xr:uid="{00000000-0005-0000-0000-000003000000}"/>
    <cellStyle name="Обычный_дод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5"/>
  <sheetViews>
    <sheetView showZeros="0" tabSelected="1" view="pageBreakPreview" zoomScale="80" zoomScaleNormal="80" zoomScaleSheetLayoutView="80" workbookViewId="0">
      <selection activeCell="D4" sqref="D4"/>
    </sheetView>
  </sheetViews>
  <sheetFormatPr defaultColWidth="9.140625" defaultRowHeight="15.75" x14ac:dyDescent="0.25"/>
  <cols>
    <col min="1" max="1" width="11.7109375" style="1" customWidth="1"/>
    <col min="2" max="2" width="9.42578125" style="1" customWidth="1"/>
    <col min="3" max="3" width="10.140625" style="1" customWidth="1"/>
    <col min="4" max="4" width="58.42578125" style="1" customWidth="1"/>
    <col min="5" max="5" width="13" style="4" customWidth="1"/>
    <col min="6" max="6" width="17.7109375" style="12" customWidth="1"/>
    <col min="7" max="7" width="14.28515625" style="12" customWidth="1"/>
    <col min="8" max="8" width="16.7109375" style="12" customWidth="1"/>
    <col min="9" max="10" width="13" style="12" customWidth="1"/>
    <col min="11" max="11" width="12.140625" style="4" customWidth="1"/>
    <col min="12" max="12" width="16.7109375" style="4" customWidth="1"/>
    <col min="13" max="13" width="13" style="4" customWidth="1"/>
    <col min="14" max="14" width="16.42578125" style="4" customWidth="1"/>
    <col min="15" max="15" width="12.7109375" style="4" customWidth="1"/>
    <col min="16" max="16" width="11.7109375" style="4" customWidth="1"/>
    <col min="17" max="17" width="16" style="12" customWidth="1"/>
    <col min="18" max="18" width="17.85546875" style="12" customWidth="1"/>
    <col min="19" max="19" width="15.42578125" style="12" customWidth="1"/>
    <col min="20" max="20" width="15.140625" style="12" customWidth="1"/>
    <col min="21" max="22" width="12.7109375" style="12" customWidth="1"/>
    <col min="23" max="23" width="15.28515625" style="12" customWidth="1"/>
    <col min="24" max="24" width="16.5703125" style="12" customWidth="1"/>
    <col min="25" max="25" width="15" style="12" customWidth="1"/>
    <col min="26" max="26" width="17.42578125" style="12" customWidth="1"/>
    <col min="27" max="28" width="11.85546875" style="12" customWidth="1"/>
    <col min="29" max="29" width="15.42578125" style="4" customWidth="1"/>
    <col min="30" max="30" width="15.7109375" style="4" customWidth="1"/>
    <col min="31" max="31" width="12.7109375" style="4" customWidth="1"/>
    <col min="32" max="32" width="16.42578125" style="4" customWidth="1"/>
    <col min="33" max="33" width="17.42578125" style="4" customWidth="1"/>
    <col min="34" max="34" width="13" style="1" customWidth="1"/>
    <col min="35" max="16384" width="9.140625" style="1"/>
  </cols>
  <sheetData>
    <row r="1" spans="1:34" x14ac:dyDescent="0.25">
      <c r="D1" s="9"/>
      <c r="E1" s="10"/>
      <c r="F1" s="11"/>
      <c r="G1" s="11"/>
      <c r="H1" s="11"/>
      <c r="I1" s="11"/>
      <c r="J1" s="11"/>
      <c r="K1" s="1"/>
      <c r="L1" s="1"/>
      <c r="M1" s="24"/>
      <c r="N1" s="24"/>
      <c r="O1" s="25"/>
      <c r="P1" s="1"/>
      <c r="T1" s="109" t="s">
        <v>119</v>
      </c>
      <c r="U1" s="109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4" x14ac:dyDescent="0.25">
      <c r="D2" s="9"/>
      <c r="E2" s="10"/>
      <c r="F2" s="11"/>
      <c r="G2" s="11"/>
      <c r="H2" s="11"/>
      <c r="I2" s="11"/>
      <c r="J2" s="11"/>
      <c r="K2" s="1"/>
      <c r="L2" s="1"/>
      <c r="M2" s="24"/>
      <c r="N2" s="24"/>
      <c r="O2" s="25"/>
      <c r="P2" s="1"/>
      <c r="T2" s="109" t="s">
        <v>100</v>
      </c>
      <c r="U2" s="109"/>
      <c r="V2" s="109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4" ht="16.5" customHeight="1" x14ac:dyDescent="0.25">
      <c r="K3" s="1"/>
      <c r="L3" s="1"/>
      <c r="M3" s="26"/>
      <c r="N3" s="26"/>
      <c r="O3" s="25"/>
      <c r="P3" s="1"/>
      <c r="T3" s="12" t="s">
        <v>122</v>
      </c>
      <c r="U3" s="26"/>
      <c r="X3" s="16"/>
      <c r="Y3" s="16"/>
      <c r="Z3" s="16"/>
      <c r="AA3" s="16"/>
      <c r="AB3" s="16"/>
      <c r="AC3" s="16"/>
      <c r="AD3" s="16"/>
      <c r="AE3" s="16"/>
      <c r="AF3" s="16"/>
      <c r="AG3" s="15"/>
    </row>
    <row r="4" spans="1:34" ht="47.25" customHeight="1" x14ac:dyDescent="0.25">
      <c r="A4" s="2"/>
      <c r="B4" s="2"/>
      <c r="C4" s="2"/>
      <c r="D4" s="3"/>
      <c r="E4" s="100" t="s">
        <v>121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4" x14ac:dyDescent="0.25">
      <c r="A5" s="2"/>
      <c r="B5" s="2"/>
      <c r="C5" s="2"/>
      <c r="D5" s="3"/>
      <c r="E5" s="5"/>
      <c r="F5" s="13"/>
      <c r="G5" s="13"/>
      <c r="H5" s="13"/>
      <c r="I5" s="13"/>
      <c r="J5" s="13"/>
      <c r="K5" s="1"/>
      <c r="L5" s="1"/>
      <c r="M5" s="13"/>
      <c r="N5" s="13"/>
      <c r="O5" s="1"/>
      <c r="P5" s="1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4" ht="31.5" customHeight="1" x14ac:dyDescent="0.25">
      <c r="A6" s="104" t="s">
        <v>3</v>
      </c>
      <c r="B6" s="105" t="s">
        <v>27</v>
      </c>
      <c r="C6" s="105" t="s">
        <v>4</v>
      </c>
      <c r="D6" s="106" t="s">
        <v>28</v>
      </c>
      <c r="E6" s="101" t="s">
        <v>35</v>
      </c>
      <c r="F6" s="103"/>
      <c r="G6" s="103"/>
      <c r="H6" s="103"/>
      <c r="I6" s="103"/>
      <c r="J6" s="102"/>
      <c r="K6" s="101" t="s">
        <v>53</v>
      </c>
      <c r="L6" s="103"/>
      <c r="M6" s="103"/>
      <c r="N6" s="103"/>
      <c r="O6" s="103"/>
      <c r="P6" s="102"/>
      <c r="Q6" s="101" t="s">
        <v>36</v>
      </c>
      <c r="R6" s="103"/>
      <c r="S6" s="103"/>
      <c r="T6" s="103"/>
      <c r="U6" s="103"/>
      <c r="V6" s="102"/>
      <c r="W6" s="101" t="s">
        <v>37</v>
      </c>
      <c r="X6" s="103"/>
      <c r="Y6" s="103"/>
      <c r="Z6" s="103"/>
      <c r="AA6" s="103"/>
      <c r="AB6" s="102"/>
      <c r="AC6" s="101" t="s">
        <v>54</v>
      </c>
      <c r="AD6" s="103"/>
      <c r="AE6" s="102"/>
      <c r="AF6" s="101" t="s">
        <v>52</v>
      </c>
      <c r="AG6" s="103"/>
      <c r="AH6" s="102"/>
    </row>
    <row r="7" spans="1:34" ht="54" customHeight="1" x14ac:dyDescent="0.25">
      <c r="A7" s="104"/>
      <c r="B7" s="105"/>
      <c r="C7" s="105"/>
      <c r="D7" s="106"/>
      <c r="E7" s="101" t="s">
        <v>115</v>
      </c>
      <c r="F7" s="102"/>
      <c r="G7" s="101" t="s">
        <v>117</v>
      </c>
      <c r="H7" s="102"/>
      <c r="I7" s="101" t="s">
        <v>51</v>
      </c>
      <c r="J7" s="102"/>
      <c r="K7" s="101" t="s">
        <v>116</v>
      </c>
      <c r="L7" s="102"/>
      <c r="M7" s="101" t="s">
        <v>117</v>
      </c>
      <c r="N7" s="102"/>
      <c r="O7" s="101" t="s">
        <v>51</v>
      </c>
      <c r="P7" s="102"/>
      <c r="Q7" s="101" t="s">
        <v>115</v>
      </c>
      <c r="R7" s="102"/>
      <c r="S7" s="101" t="s">
        <v>117</v>
      </c>
      <c r="T7" s="102"/>
      <c r="U7" s="101" t="s">
        <v>51</v>
      </c>
      <c r="V7" s="102"/>
      <c r="W7" s="101" t="s">
        <v>116</v>
      </c>
      <c r="X7" s="102"/>
      <c r="Y7" s="101" t="s">
        <v>117</v>
      </c>
      <c r="Z7" s="102"/>
      <c r="AA7" s="101" t="s">
        <v>51</v>
      </c>
      <c r="AB7" s="102"/>
      <c r="AC7" s="107" t="s">
        <v>101</v>
      </c>
      <c r="AD7" s="107" t="s">
        <v>118</v>
      </c>
      <c r="AE7" s="107" t="s">
        <v>51</v>
      </c>
      <c r="AF7" s="107" t="s">
        <v>101</v>
      </c>
      <c r="AG7" s="107" t="s">
        <v>118</v>
      </c>
      <c r="AH7" s="107" t="s">
        <v>51</v>
      </c>
    </row>
    <row r="8" spans="1:34" ht="31.15" customHeight="1" x14ac:dyDescent="0.25">
      <c r="A8" s="104"/>
      <c r="B8" s="105"/>
      <c r="C8" s="105"/>
      <c r="D8" s="106"/>
      <c r="E8" s="27" t="s">
        <v>1</v>
      </c>
      <c r="F8" s="28" t="s">
        <v>34</v>
      </c>
      <c r="G8" s="27" t="s">
        <v>1</v>
      </c>
      <c r="H8" s="28" t="s">
        <v>34</v>
      </c>
      <c r="I8" s="27" t="s">
        <v>1</v>
      </c>
      <c r="J8" s="28" t="s">
        <v>34</v>
      </c>
      <c r="K8" s="42" t="s">
        <v>24</v>
      </c>
      <c r="L8" s="42" t="s">
        <v>34</v>
      </c>
      <c r="M8" s="42" t="s">
        <v>24</v>
      </c>
      <c r="N8" s="42" t="s">
        <v>34</v>
      </c>
      <c r="O8" s="27" t="s">
        <v>24</v>
      </c>
      <c r="P8" s="27" t="s">
        <v>34</v>
      </c>
      <c r="Q8" s="47" t="s">
        <v>25</v>
      </c>
      <c r="R8" s="47" t="s">
        <v>34</v>
      </c>
      <c r="S8" s="47" t="s">
        <v>25</v>
      </c>
      <c r="T8" s="47" t="s">
        <v>34</v>
      </c>
      <c r="U8" s="28" t="s">
        <v>25</v>
      </c>
      <c r="V8" s="28" t="s">
        <v>34</v>
      </c>
      <c r="W8" s="47" t="s">
        <v>2</v>
      </c>
      <c r="X8" s="47" t="s">
        <v>34</v>
      </c>
      <c r="Y8" s="47" t="s">
        <v>2</v>
      </c>
      <c r="Z8" s="47" t="s">
        <v>34</v>
      </c>
      <c r="AA8" s="28" t="s">
        <v>2</v>
      </c>
      <c r="AB8" s="28" t="s">
        <v>34</v>
      </c>
      <c r="AC8" s="108"/>
      <c r="AD8" s="108"/>
      <c r="AE8" s="108"/>
      <c r="AF8" s="108"/>
      <c r="AG8" s="108"/>
      <c r="AH8" s="108"/>
    </row>
    <row r="9" spans="1:34" s="31" customFormat="1" ht="41.25" customHeight="1" x14ac:dyDescent="0.2">
      <c r="A9" s="65" t="s">
        <v>31</v>
      </c>
      <c r="B9" s="65"/>
      <c r="C9" s="65"/>
      <c r="D9" s="66" t="s">
        <v>43</v>
      </c>
      <c r="E9" s="76">
        <f>E10+E11+E12+E13+E14</f>
        <v>418.10441320000001</v>
      </c>
      <c r="F9" s="77">
        <f>F10+F11+F12+F13+F14</f>
        <v>2131300</v>
      </c>
      <c r="G9" s="76">
        <f>G10+G11+G12+G13+G14</f>
        <v>46.092018799999998</v>
      </c>
      <c r="H9" s="77">
        <f>H10+H11+H12+H13+H14</f>
        <v>403775.05</v>
      </c>
      <c r="I9" s="80">
        <f t="shared" ref="I9" si="0">G9/E9</f>
        <v>0.11024045033925989</v>
      </c>
      <c r="J9" s="80">
        <f t="shared" ref="J9" si="1">H9/F9</f>
        <v>0.18945012433725894</v>
      </c>
      <c r="K9" s="78">
        <f t="shared" ref="K9:N9" si="2">K10+K11+K12+K13+K14</f>
        <v>2592</v>
      </c>
      <c r="L9" s="77">
        <f t="shared" si="2"/>
        <v>188800</v>
      </c>
      <c r="M9" s="78">
        <f t="shared" si="2"/>
        <v>449.51</v>
      </c>
      <c r="N9" s="77">
        <f t="shared" si="2"/>
        <v>38614.93</v>
      </c>
      <c r="O9" s="80">
        <f>M9/K9</f>
        <v>0.17342206790123457</v>
      </c>
      <c r="P9" s="80">
        <f>N9/L9</f>
        <v>0.2045282309322034</v>
      </c>
      <c r="Q9" s="77">
        <f t="shared" ref="Q9:T9" si="3">Q10+Q11+Q12+Q13+Q14</f>
        <v>228835</v>
      </c>
      <c r="R9" s="77">
        <f t="shared" si="3"/>
        <v>3037900</v>
      </c>
      <c r="S9" s="77">
        <f t="shared" si="3"/>
        <v>22704.638999999999</v>
      </c>
      <c r="T9" s="77">
        <f t="shared" si="3"/>
        <v>377238.33</v>
      </c>
      <c r="U9" s="80">
        <f>S9/Q9</f>
        <v>9.9218384425459383E-2</v>
      </c>
      <c r="V9" s="80">
        <f>T9/R9</f>
        <v>0.12417733631785115</v>
      </c>
      <c r="W9" s="77">
        <f t="shared" ref="W9:Z9" si="4">W10+W11+W12+W13+W14</f>
        <v>5339.54</v>
      </c>
      <c r="X9" s="77">
        <f t="shared" si="4"/>
        <v>240600</v>
      </c>
      <c r="Y9" s="77">
        <f t="shared" si="4"/>
        <v>1151.223</v>
      </c>
      <c r="Z9" s="77">
        <f t="shared" si="4"/>
        <v>61364.290000000008</v>
      </c>
      <c r="AA9" s="80">
        <f>Y9/W9</f>
        <v>0.21560340403855013</v>
      </c>
      <c r="AB9" s="80">
        <f>Z9/X9</f>
        <v>0.25504692435577725</v>
      </c>
      <c r="AC9" s="77">
        <f t="shared" ref="AC9:AD9" si="5">AC10+AC11+AC12+AC13+AC14</f>
        <v>62000</v>
      </c>
      <c r="AD9" s="77">
        <f t="shared" si="5"/>
        <v>8436.48</v>
      </c>
      <c r="AE9" s="80">
        <f>AD9/AC9</f>
        <v>0.13607225806451612</v>
      </c>
      <c r="AF9" s="79">
        <f>AF10+AF11+AF12+AF13+AF14</f>
        <v>5660600</v>
      </c>
      <c r="AG9" s="79">
        <f>AG10+AG11+AG12+AG13+AG14</f>
        <v>889429.07999999984</v>
      </c>
      <c r="AH9" s="80">
        <f>AG9/AF9</f>
        <v>0.15712629049924035</v>
      </c>
    </row>
    <row r="10" spans="1:34" s="31" customFormat="1" ht="31.5" x14ac:dyDescent="0.2">
      <c r="A10" s="7" t="s">
        <v>16</v>
      </c>
      <c r="B10" s="7" t="s">
        <v>15</v>
      </c>
      <c r="C10" s="7" t="s">
        <v>5</v>
      </c>
      <c r="D10" s="45" t="s">
        <v>43</v>
      </c>
      <c r="E10" s="46">
        <v>408</v>
      </c>
      <c r="F10" s="46">
        <v>2082500</v>
      </c>
      <c r="G10" s="46">
        <v>40.632018799999997</v>
      </c>
      <c r="H10" s="46">
        <v>386375.05</v>
      </c>
      <c r="I10" s="52">
        <f t="shared" ref="I10:J14" si="6">G10/E10</f>
        <v>9.9588281372549006E-2</v>
      </c>
      <c r="J10" s="52">
        <f t="shared" si="6"/>
        <v>0.18553423769507801</v>
      </c>
      <c r="K10" s="46">
        <v>2426</v>
      </c>
      <c r="L10" s="46">
        <v>182300</v>
      </c>
      <c r="M10" s="46">
        <v>430.51</v>
      </c>
      <c r="N10" s="46">
        <v>37517.53</v>
      </c>
      <c r="O10" s="52">
        <f t="shared" ref="O10:O14" si="7">M10/K10</f>
        <v>0.17745671887881287</v>
      </c>
      <c r="P10" s="52">
        <f t="shared" ref="P10:P14" si="8">N10/L10</f>
        <v>0.20580104223806911</v>
      </c>
      <c r="Q10" s="46">
        <v>215400</v>
      </c>
      <c r="R10" s="46">
        <v>2873000</v>
      </c>
      <c r="S10" s="46">
        <v>20689.638999999999</v>
      </c>
      <c r="T10" s="46">
        <v>348827.31</v>
      </c>
      <c r="U10" s="52">
        <f t="shared" ref="U10" si="9">S10/Q10</f>
        <v>9.6052177344475395E-2</v>
      </c>
      <c r="V10" s="52">
        <f t="shared" ref="V10" si="10">T10/R10</f>
        <v>0.12141570135746606</v>
      </c>
      <c r="W10" s="46"/>
      <c r="X10" s="46"/>
      <c r="Y10" s="46"/>
      <c r="Z10" s="46"/>
      <c r="AA10" s="50"/>
      <c r="AB10" s="50"/>
      <c r="AC10" s="46">
        <v>41100</v>
      </c>
      <c r="AD10" s="46">
        <v>8436.48</v>
      </c>
      <c r="AE10" s="50">
        <f>AD10/AC10</f>
        <v>0.20526715328467152</v>
      </c>
      <c r="AF10" s="36">
        <f>F10+L10+R10+X10+AC10</f>
        <v>5178900</v>
      </c>
      <c r="AG10" s="36">
        <f>H10+N10+T10+Z10+AD10</f>
        <v>781156.36999999988</v>
      </c>
      <c r="AH10" s="50">
        <f>AG10/AF10</f>
        <v>0.1508344185058603</v>
      </c>
    </row>
    <row r="11" spans="1:34" s="31" customFormat="1" ht="31.5" x14ac:dyDescent="0.2">
      <c r="A11" s="7" t="s">
        <v>16</v>
      </c>
      <c r="B11" s="7" t="s">
        <v>15</v>
      </c>
      <c r="C11" s="7" t="s">
        <v>5</v>
      </c>
      <c r="D11" s="67" t="s">
        <v>44</v>
      </c>
      <c r="E11" s="46"/>
      <c r="F11" s="46"/>
      <c r="G11" s="46"/>
      <c r="H11" s="46"/>
      <c r="I11" s="52"/>
      <c r="J11" s="52"/>
      <c r="K11" s="46">
        <v>60</v>
      </c>
      <c r="L11" s="46">
        <v>2500</v>
      </c>
      <c r="M11" s="46">
        <v>12</v>
      </c>
      <c r="N11" s="46">
        <v>643.91999999999996</v>
      </c>
      <c r="O11" s="52">
        <f t="shared" si="7"/>
        <v>0.2</v>
      </c>
      <c r="P11" s="52">
        <f t="shared" si="8"/>
        <v>0.25756799999999996</v>
      </c>
      <c r="Q11" s="46">
        <v>5800</v>
      </c>
      <c r="R11" s="46">
        <v>71600</v>
      </c>
      <c r="S11" s="46">
        <v>1439</v>
      </c>
      <c r="T11" s="46">
        <v>20314.650000000001</v>
      </c>
      <c r="U11" s="50">
        <f t="shared" ref="U11:U12" si="11">S11/Q11</f>
        <v>0.24810344827586206</v>
      </c>
      <c r="V11" s="50">
        <f t="shared" ref="V11:V12" si="12">T11/R11</f>
        <v>0.28372416201117323</v>
      </c>
      <c r="W11" s="46">
        <v>6.2</v>
      </c>
      <c r="X11" s="46">
        <v>129300</v>
      </c>
      <c r="Y11" s="46">
        <v>2.2229999999999999</v>
      </c>
      <c r="Z11" s="46">
        <v>40389.300000000003</v>
      </c>
      <c r="AA11" s="50">
        <f t="shared" ref="AA11:AA15" si="13">Y11/W11</f>
        <v>0.35854838709677417</v>
      </c>
      <c r="AB11" s="50">
        <f t="shared" ref="AB11:AB15" si="14">Z11/X11</f>
        <v>0.31236890951276103</v>
      </c>
      <c r="AC11" s="46">
        <v>5000</v>
      </c>
      <c r="AD11" s="46"/>
      <c r="AE11" s="50">
        <f>AD11/AC11</f>
        <v>0</v>
      </c>
      <c r="AF11" s="36">
        <f t="shared" ref="AF11:AF14" si="15">F11+L11+R11+X11+AC11</f>
        <v>208400</v>
      </c>
      <c r="AG11" s="36">
        <f t="shared" ref="AG11:AG14" si="16">H11+N11+T11+Z11+AD11</f>
        <v>61347.87</v>
      </c>
      <c r="AH11" s="50">
        <f t="shared" ref="AH11:AH13" si="17">AG11/AF11</f>
        <v>0.29437557581573898</v>
      </c>
    </row>
    <row r="12" spans="1:34" s="31" customFormat="1" ht="31.5" x14ac:dyDescent="0.2">
      <c r="A12" s="7" t="s">
        <v>16</v>
      </c>
      <c r="B12" s="7" t="s">
        <v>15</v>
      </c>
      <c r="C12" s="7" t="s">
        <v>5</v>
      </c>
      <c r="D12" s="67" t="s">
        <v>62</v>
      </c>
      <c r="E12" s="46"/>
      <c r="F12" s="46"/>
      <c r="G12" s="46"/>
      <c r="H12" s="46"/>
      <c r="I12" s="52"/>
      <c r="J12" s="52"/>
      <c r="K12" s="46">
        <v>22</v>
      </c>
      <c r="L12" s="46">
        <v>700</v>
      </c>
      <c r="M12" s="46"/>
      <c r="N12" s="46"/>
      <c r="O12" s="52">
        <f t="shared" si="7"/>
        <v>0</v>
      </c>
      <c r="P12" s="52">
        <f t="shared" si="8"/>
        <v>0</v>
      </c>
      <c r="Q12" s="46">
        <v>1695</v>
      </c>
      <c r="R12" s="46">
        <v>20600</v>
      </c>
      <c r="S12" s="46"/>
      <c r="T12" s="46"/>
      <c r="U12" s="50">
        <f t="shared" si="11"/>
        <v>0</v>
      </c>
      <c r="V12" s="50">
        <f t="shared" si="12"/>
        <v>0</v>
      </c>
      <c r="W12" s="46">
        <v>1933.34</v>
      </c>
      <c r="X12" s="46">
        <v>41600</v>
      </c>
      <c r="Y12" s="46"/>
      <c r="Z12" s="46"/>
      <c r="AA12" s="50">
        <f t="shared" ref="AA12" si="18">Y12/W12</f>
        <v>0</v>
      </c>
      <c r="AB12" s="50">
        <f t="shared" ref="AB12" si="19">Z12/X12</f>
        <v>0</v>
      </c>
      <c r="AC12" s="46">
        <v>10900</v>
      </c>
      <c r="AD12" s="46"/>
      <c r="AE12" s="50">
        <f>AD12/AC12</f>
        <v>0</v>
      </c>
      <c r="AF12" s="36">
        <f>F12+L12+R12+X12+AC12</f>
        <v>73800</v>
      </c>
      <c r="AG12" s="36">
        <f t="shared" si="16"/>
        <v>0</v>
      </c>
      <c r="AH12" s="50">
        <f t="shared" si="17"/>
        <v>0</v>
      </c>
    </row>
    <row r="13" spans="1:34" s="31" customFormat="1" ht="31.5" x14ac:dyDescent="0.2">
      <c r="A13" s="7" t="s">
        <v>16</v>
      </c>
      <c r="B13" s="7" t="s">
        <v>15</v>
      </c>
      <c r="C13" s="7" t="s">
        <v>5</v>
      </c>
      <c r="D13" s="67" t="s">
        <v>45</v>
      </c>
      <c r="E13" s="46"/>
      <c r="F13" s="46"/>
      <c r="G13" s="46"/>
      <c r="H13" s="46"/>
      <c r="I13" s="52"/>
      <c r="J13" s="52"/>
      <c r="K13" s="46">
        <v>84</v>
      </c>
      <c r="L13" s="46">
        <v>3300</v>
      </c>
      <c r="M13" s="46">
        <v>7</v>
      </c>
      <c r="N13" s="46">
        <v>453.48</v>
      </c>
      <c r="O13" s="52">
        <f t="shared" si="7"/>
        <v>8.3333333333333329E-2</v>
      </c>
      <c r="P13" s="52">
        <f t="shared" si="8"/>
        <v>0.13741818181818183</v>
      </c>
      <c r="Q13" s="46">
        <v>5100</v>
      </c>
      <c r="R13" s="46">
        <v>63000</v>
      </c>
      <c r="S13" s="46">
        <v>512</v>
      </c>
      <c r="T13" s="46">
        <v>7202.3</v>
      </c>
      <c r="U13" s="50">
        <f t="shared" ref="U13" si="20">S13/Q13</f>
        <v>0.10039215686274509</v>
      </c>
      <c r="V13" s="50">
        <f t="shared" ref="V13" si="21">T13/R13</f>
        <v>0.11432222222222223</v>
      </c>
      <c r="W13" s="46">
        <v>3400</v>
      </c>
      <c r="X13" s="46">
        <v>69700</v>
      </c>
      <c r="Y13" s="46">
        <v>1149</v>
      </c>
      <c r="Z13" s="46">
        <v>20974.99</v>
      </c>
      <c r="AA13" s="50">
        <f t="shared" si="13"/>
        <v>0.33794117647058824</v>
      </c>
      <c r="AB13" s="50">
        <f t="shared" si="14"/>
        <v>0.30093242467718795</v>
      </c>
      <c r="AC13" s="46">
        <v>5000</v>
      </c>
      <c r="AD13" s="46"/>
      <c r="AE13" s="50">
        <f>AD13/AC13</f>
        <v>0</v>
      </c>
      <c r="AF13" s="36">
        <f t="shared" si="15"/>
        <v>141000</v>
      </c>
      <c r="AG13" s="36">
        <f t="shared" si="16"/>
        <v>28630.770000000004</v>
      </c>
      <c r="AH13" s="50">
        <f t="shared" si="17"/>
        <v>0.20305510638297875</v>
      </c>
    </row>
    <row r="14" spans="1:34" s="31" customFormat="1" ht="47.25" x14ac:dyDescent="0.2">
      <c r="A14" s="7" t="s">
        <v>29</v>
      </c>
      <c r="B14" s="6">
        <v>8210</v>
      </c>
      <c r="C14" s="7" t="s">
        <v>26</v>
      </c>
      <c r="D14" s="30" t="s">
        <v>46</v>
      </c>
      <c r="E14" s="36">
        <v>10.1044132</v>
      </c>
      <c r="F14" s="46">
        <v>48800</v>
      </c>
      <c r="G14" s="36">
        <v>5.46</v>
      </c>
      <c r="H14" s="46">
        <v>17400</v>
      </c>
      <c r="I14" s="52">
        <f t="shared" si="6"/>
        <v>0.54035794973230111</v>
      </c>
      <c r="J14" s="52">
        <f t="shared" si="6"/>
        <v>0.35655737704918034</v>
      </c>
      <c r="K14" s="33"/>
      <c r="L14" s="33"/>
      <c r="M14" s="33"/>
      <c r="N14" s="33"/>
      <c r="O14" s="52" t="e">
        <f t="shared" si="7"/>
        <v>#DIV/0!</v>
      </c>
      <c r="P14" s="52" t="e">
        <f t="shared" si="8"/>
        <v>#DIV/0!</v>
      </c>
      <c r="Q14" s="46">
        <v>840</v>
      </c>
      <c r="R14" s="46">
        <v>9700</v>
      </c>
      <c r="S14" s="46">
        <v>64</v>
      </c>
      <c r="T14" s="46">
        <v>894.07</v>
      </c>
      <c r="U14" s="50">
        <f t="shared" ref="U14:U16" si="22">S14/Q14</f>
        <v>7.6190476190476197E-2</v>
      </c>
      <c r="V14" s="50">
        <f t="shared" ref="V14:V16" si="23">T14/R14</f>
        <v>9.2172164948453608E-2</v>
      </c>
      <c r="W14" s="46"/>
      <c r="X14" s="46"/>
      <c r="Y14" s="46"/>
      <c r="Z14" s="46"/>
      <c r="AA14" s="50"/>
      <c r="AB14" s="50"/>
      <c r="AC14" s="46"/>
      <c r="AD14" s="46"/>
      <c r="AE14" s="50"/>
      <c r="AF14" s="36">
        <f t="shared" si="15"/>
        <v>58500</v>
      </c>
      <c r="AG14" s="36">
        <f t="shared" si="16"/>
        <v>18294.07</v>
      </c>
      <c r="AH14" s="50">
        <f t="shared" ref="AH14" si="24">AG14/AF14</f>
        <v>0.3127191452991453</v>
      </c>
    </row>
    <row r="15" spans="1:34" s="31" customFormat="1" ht="40.5" customHeight="1" x14ac:dyDescent="0.2">
      <c r="A15" s="65" t="s">
        <v>32</v>
      </c>
      <c r="B15" s="65"/>
      <c r="C15" s="65"/>
      <c r="D15" s="66" t="s">
        <v>81</v>
      </c>
      <c r="E15" s="78">
        <f>E16+E17+E30+E41+E42+E47+E45+E46+E48</f>
        <v>3914.3020000000001</v>
      </c>
      <c r="F15" s="78">
        <f>F16+F17+F30+F41+F42+F47+F45+F46+F48</f>
        <v>22629500</v>
      </c>
      <c r="G15" s="78">
        <f>G16+G17+G30+G41+G42+G47+G45+G46+G48</f>
        <v>3088.6241383022893</v>
      </c>
      <c r="H15" s="78">
        <f>H16+H17+H30+H41+H42+H47+H45+H46+H48</f>
        <v>10345727.02</v>
      </c>
      <c r="I15" s="80">
        <f t="shared" ref="I15:I55" si="25">G15/E15</f>
        <v>0.78906127792446501</v>
      </c>
      <c r="J15" s="80">
        <f t="shared" ref="J15:J55" si="26">H15/F15</f>
        <v>0.45717877195695883</v>
      </c>
      <c r="K15" s="78">
        <f t="shared" ref="K15:N15" si="27">K16+K17+K30+K41+K42+K47+K45+K46+K48</f>
        <v>21930.796299999998</v>
      </c>
      <c r="L15" s="78">
        <f t="shared" si="27"/>
        <v>1682200</v>
      </c>
      <c r="M15" s="78">
        <f t="shared" si="27"/>
        <v>3222.1849999999999</v>
      </c>
      <c r="N15" s="78">
        <f t="shared" si="27"/>
        <v>302209.37</v>
      </c>
      <c r="O15" s="80">
        <f t="shared" ref="O15:O16" si="28">M15/K15</f>
        <v>0.14692512555962231</v>
      </c>
      <c r="P15" s="80">
        <f t="shared" ref="P15:P16" si="29">N15/L15</f>
        <v>0.17965127214362145</v>
      </c>
      <c r="Q15" s="78">
        <f t="shared" ref="Q15:T15" si="30">Q16+Q17+Q30+Q41+Q42+Q47+Q45+Q46+Q48</f>
        <v>1022311.35</v>
      </c>
      <c r="R15" s="78">
        <f t="shared" si="30"/>
        <v>13810000</v>
      </c>
      <c r="S15" s="78">
        <f t="shared" si="30"/>
        <v>262268.00000000012</v>
      </c>
      <c r="T15" s="78">
        <f t="shared" si="30"/>
        <v>2912202.8400000003</v>
      </c>
      <c r="U15" s="80">
        <f t="shared" si="22"/>
        <v>0.25654415359860783</v>
      </c>
      <c r="V15" s="80">
        <f t="shared" si="23"/>
        <v>0.21087638233164377</v>
      </c>
      <c r="W15" s="78">
        <f t="shared" ref="W15:Z15" si="31">W16+W17+W30+W41+W42+W47+W45+W46+W48</f>
        <v>48635.3436</v>
      </c>
      <c r="X15" s="78">
        <f t="shared" si="31"/>
        <v>956400</v>
      </c>
      <c r="Y15" s="78">
        <f t="shared" si="31"/>
        <v>24173.8</v>
      </c>
      <c r="Z15" s="78">
        <f t="shared" si="31"/>
        <v>438169.21000000008</v>
      </c>
      <c r="AA15" s="80">
        <f t="shared" si="13"/>
        <v>0.49704182618337661</v>
      </c>
      <c r="AB15" s="80">
        <f t="shared" si="14"/>
        <v>0.45814430154746977</v>
      </c>
      <c r="AC15" s="78">
        <f t="shared" ref="AC15:AD15" si="32">AC16+AC17+AC30+AC41+AC42+AC47+AC45+AC46+AC48</f>
        <v>900700</v>
      </c>
      <c r="AD15" s="78">
        <f t="shared" si="32"/>
        <v>129808.75999999998</v>
      </c>
      <c r="AE15" s="80">
        <f>AD15/AC15</f>
        <v>0.14411986232929941</v>
      </c>
      <c r="AF15" s="77">
        <f>F15+L15+R15+X15+AC15</f>
        <v>39978800</v>
      </c>
      <c r="AG15" s="77">
        <f>AD15+Z15+T15+N15+H15</f>
        <v>14128117.199999999</v>
      </c>
      <c r="AH15" s="80">
        <f>AG15/AF15</f>
        <v>0.3533902268202147</v>
      </c>
    </row>
    <row r="16" spans="1:34" s="31" customFormat="1" ht="31.5" x14ac:dyDescent="0.2">
      <c r="A16" s="7" t="s">
        <v>19</v>
      </c>
      <c r="B16" s="7" t="s">
        <v>18</v>
      </c>
      <c r="C16" s="7" t="s">
        <v>5</v>
      </c>
      <c r="D16" s="67" t="s">
        <v>99</v>
      </c>
      <c r="E16" s="35">
        <v>20.125</v>
      </c>
      <c r="F16" s="41">
        <v>210000</v>
      </c>
      <c r="G16" s="90">
        <v>3.3331249999999999</v>
      </c>
      <c r="H16" s="89">
        <v>15786.9</v>
      </c>
      <c r="I16" s="50">
        <f t="shared" ref="I16" si="33">G16/E16</f>
        <v>0.16562111801242235</v>
      </c>
      <c r="J16" s="50">
        <f t="shared" ref="J16" si="34">H16/F16</f>
        <v>7.517571428571429E-2</v>
      </c>
      <c r="K16" s="43">
        <v>111.17400000000001</v>
      </c>
      <c r="L16" s="41">
        <v>9900</v>
      </c>
      <c r="M16" s="93">
        <v>17</v>
      </c>
      <c r="N16" s="89">
        <v>1603.44</v>
      </c>
      <c r="O16" s="50">
        <f t="shared" si="28"/>
        <v>0.1529134509867415</v>
      </c>
      <c r="P16" s="50">
        <f t="shared" si="29"/>
        <v>0.16196363636363637</v>
      </c>
      <c r="Q16" s="41">
        <v>13303.09</v>
      </c>
      <c r="R16" s="41">
        <v>180000</v>
      </c>
      <c r="S16" s="88">
        <v>3791.5</v>
      </c>
      <c r="T16" s="88">
        <v>56567.109999999986</v>
      </c>
      <c r="U16" s="50">
        <f t="shared" si="22"/>
        <v>0.2850089715998313</v>
      </c>
      <c r="V16" s="50">
        <f t="shared" si="23"/>
        <v>0.31426172222222215</v>
      </c>
      <c r="W16" s="83"/>
      <c r="X16" s="36"/>
      <c r="Y16" s="98"/>
      <c r="Z16" s="88"/>
      <c r="AA16" s="50"/>
      <c r="AB16" s="50"/>
      <c r="AC16" s="41">
        <v>7900</v>
      </c>
      <c r="AD16" s="88">
        <v>883.09</v>
      </c>
      <c r="AE16" s="50">
        <f t="shared" ref="AE16:AE50" si="35">AD16/AC16</f>
        <v>0.11178354430379747</v>
      </c>
      <c r="AF16" s="41">
        <f t="shared" ref="AF16" si="36">F16+L16+R16+X16+AC16</f>
        <v>407800</v>
      </c>
      <c r="AG16" s="41">
        <f t="shared" ref="AG16" si="37">H16+N16+T16+Z16+AD16</f>
        <v>74840.539999999979</v>
      </c>
      <c r="AH16" s="50">
        <f t="shared" ref="AH16" si="38">AG16/AF16</f>
        <v>0.18352265816576749</v>
      </c>
    </row>
    <row r="17" spans="1:34" s="31" customFormat="1" ht="47.25" x14ac:dyDescent="0.2">
      <c r="A17" s="7" t="s">
        <v>20</v>
      </c>
      <c r="B17" s="6">
        <v>1010</v>
      </c>
      <c r="C17" s="7" t="s">
        <v>7</v>
      </c>
      <c r="D17" s="30" t="s">
        <v>102</v>
      </c>
      <c r="E17" s="46">
        <f>E18+E19+E20+E21+E22+E23+E24+E25+E26+E27+E28+E29</f>
        <v>1918.3409999999999</v>
      </c>
      <c r="F17" s="41">
        <f t="shared" ref="F17" si="39">F18+F19+F20+F21+F22+F23+F24+F25+F26+F27+F28+F29</f>
        <v>9721600</v>
      </c>
      <c r="G17" s="89">
        <v>1465.2241279522359</v>
      </c>
      <c r="H17" s="89">
        <v>3850860.9899999998</v>
      </c>
      <c r="I17" s="50">
        <f t="shared" ref="I17:I26" si="40">G17/E17</f>
        <v>0.76379753544976414</v>
      </c>
      <c r="J17" s="50">
        <f t="shared" ref="J17:J26" si="41">H17/F17</f>
        <v>0.3961139102616853</v>
      </c>
      <c r="K17" s="46">
        <f t="shared" ref="K17:L17" si="42">K18+K19+K20+K21+K22+K23+K24+K25+K26+K27+K28+K29</f>
        <v>8103.4511000000002</v>
      </c>
      <c r="L17" s="41">
        <f t="shared" si="42"/>
        <v>696000</v>
      </c>
      <c r="M17" s="89">
        <v>1567.587</v>
      </c>
      <c r="N17" s="89">
        <v>149957.67000000001</v>
      </c>
      <c r="O17" s="50">
        <f t="shared" ref="O17:O29" si="43">M17/K17</f>
        <v>0.19344683896469739</v>
      </c>
      <c r="P17" s="50">
        <f t="shared" ref="P17:P29" si="44">N17/L17</f>
        <v>0.21545642241379312</v>
      </c>
      <c r="Q17" s="46">
        <f t="shared" ref="Q17:R17" si="45">Q18+Q19+Q20+Q21+Q22+Q23+Q24+Q25+Q26+Q27+Q28+Q29</f>
        <v>310542.26</v>
      </c>
      <c r="R17" s="41">
        <f t="shared" si="45"/>
        <v>4200000</v>
      </c>
      <c r="S17" s="88">
        <v>86211.000000000015</v>
      </c>
      <c r="T17" s="88">
        <v>823398.09000000008</v>
      </c>
      <c r="U17" s="50">
        <f t="shared" ref="U17:U55" si="46">S17/Q17</f>
        <v>0.27761438974521541</v>
      </c>
      <c r="V17" s="50">
        <f t="shared" ref="V17:V55" si="47">T17/R17</f>
        <v>0.19604716428571431</v>
      </c>
      <c r="W17" s="36">
        <f t="shared" ref="W17:X17" si="48">W18+W19+W20+W21+W22+W23+W24+W25+W26+W27+W28+W29</f>
        <v>5539.8203000000003</v>
      </c>
      <c r="X17" s="46">
        <f t="shared" si="48"/>
        <v>106400</v>
      </c>
      <c r="Y17" s="88">
        <v>2539</v>
      </c>
      <c r="Z17" s="88">
        <v>45820.520000000004</v>
      </c>
      <c r="AA17" s="50">
        <f t="shared" ref="AA17" si="49">Y17/W17</f>
        <v>0.45831811548111046</v>
      </c>
      <c r="AB17" s="50">
        <f t="shared" ref="AB17" si="50">Z17/X17</f>
        <v>0.43064398496240608</v>
      </c>
      <c r="AC17" s="41">
        <f t="shared" ref="AC17" si="51">AC18+AC19+AC20+AC21+AC22+AC23+AC24+AC25+AC26+AC27+AC28+AC29</f>
        <v>275000</v>
      </c>
      <c r="AD17" s="99">
        <v>39671.120000000003</v>
      </c>
      <c r="AE17" s="50">
        <f t="shared" si="35"/>
        <v>0.1442586181818182</v>
      </c>
      <c r="AF17" s="41">
        <f t="shared" ref="AF17:AF50" si="52">F17+L17+R17+X17+AC17</f>
        <v>14999000</v>
      </c>
      <c r="AG17" s="41">
        <f t="shared" ref="AG17:AG50" si="53">H17+N17+T17+Z17+AD17</f>
        <v>4909708.3899999997</v>
      </c>
      <c r="AH17" s="50">
        <f t="shared" ref="AH17:AH50" si="54">AG17/AF17</f>
        <v>0.32733571504766984</v>
      </c>
    </row>
    <row r="18" spans="1:34" s="55" customFormat="1" ht="47.25" x14ac:dyDescent="0.2">
      <c r="A18" s="18"/>
      <c r="B18" s="18"/>
      <c r="C18" s="17"/>
      <c r="D18" s="19" t="s">
        <v>103</v>
      </c>
      <c r="E18" s="37">
        <v>126.26600000000001</v>
      </c>
      <c r="F18" s="34">
        <v>503100</v>
      </c>
      <c r="G18" s="87">
        <v>96.359002000000004</v>
      </c>
      <c r="H18" s="91">
        <v>147635.91</v>
      </c>
      <c r="I18" s="49">
        <f t="shared" si="40"/>
        <v>0.76314290466158741</v>
      </c>
      <c r="J18" s="49">
        <f t="shared" si="41"/>
        <v>0.29345241502683361</v>
      </c>
      <c r="K18" s="44">
        <v>804.20730000000003</v>
      </c>
      <c r="L18" s="34">
        <v>69200</v>
      </c>
      <c r="M18" s="96">
        <v>152</v>
      </c>
      <c r="N18" s="91">
        <v>14596.08</v>
      </c>
      <c r="O18" s="49">
        <f t="shared" si="43"/>
        <v>0.18900599385258005</v>
      </c>
      <c r="P18" s="49">
        <f t="shared" si="44"/>
        <v>0.21092601156069363</v>
      </c>
      <c r="Q18" s="34">
        <v>33788.660000000003</v>
      </c>
      <c r="R18" s="34">
        <v>457200</v>
      </c>
      <c r="S18" s="92">
        <v>10678.000000000011</v>
      </c>
      <c r="T18" s="92">
        <v>91512.23000000001</v>
      </c>
      <c r="U18" s="49">
        <f t="shared" si="46"/>
        <v>0.31602318647735689</v>
      </c>
      <c r="V18" s="49">
        <f t="shared" si="47"/>
        <v>0.20015798337707788</v>
      </c>
      <c r="W18" s="37"/>
      <c r="X18" s="34"/>
      <c r="Y18" s="98"/>
      <c r="Z18" s="88"/>
      <c r="AA18" s="49"/>
      <c r="AB18" s="49"/>
      <c r="AC18" s="34">
        <v>20300</v>
      </c>
      <c r="AD18" s="92">
        <v>1766.18</v>
      </c>
      <c r="AE18" s="49">
        <f t="shared" si="35"/>
        <v>8.7003940886699507E-2</v>
      </c>
      <c r="AF18" s="40">
        <f t="shared" si="52"/>
        <v>1049800</v>
      </c>
      <c r="AG18" s="40">
        <f t="shared" si="53"/>
        <v>255510.39999999999</v>
      </c>
      <c r="AH18" s="49">
        <f t="shared" si="54"/>
        <v>0.24338959801867022</v>
      </c>
    </row>
    <row r="19" spans="1:34" s="55" customFormat="1" ht="47.25" x14ac:dyDescent="0.2">
      <c r="A19" s="17"/>
      <c r="B19" s="18"/>
      <c r="C19" s="17"/>
      <c r="D19" s="19" t="s">
        <v>82</v>
      </c>
      <c r="E19" s="37">
        <v>166.7</v>
      </c>
      <c r="F19" s="34">
        <v>876400</v>
      </c>
      <c r="G19" s="87">
        <v>121.600066</v>
      </c>
      <c r="H19" s="91">
        <v>219468.71</v>
      </c>
      <c r="I19" s="49">
        <f t="shared" si="40"/>
        <v>0.72945450509898024</v>
      </c>
      <c r="J19" s="49">
        <f t="shared" si="41"/>
        <v>0.25042070972158831</v>
      </c>
      <c r="K19" s="44">
        <v>289</v>
      </c>
      <c r="L19" s="34">
        <v>25500</v>
      </c>
      <c r="M19" s="96">
        <v>13.935</v>
      </c>
      <c r="N19" s="91">
        <v>1457.05</v>
      </c>
      <c r="O19" s="49">
        <f t="shared" si="43"/>
        <v>4.8217993079584777E-2</v>
      </c>
      <c r="P19" s="49">
        <f t="shared" si="44"/>
        <v>5.713921568627451E-2</v>
      </c>
      <c r="Q19" s="34">
        <v>5040</v>
      </c>
      <c r="R19" s="34">
        <v>66800</v>
      </c>
      <c r="S19" s="92">
        <v>947.9999999999884</v>
      </c>
      <c r="T19" s="92">
        <v>5942.8700000000008</v>
      </c>
      <c r="U19" s="49">
        <f t="shared" si="46"/>
        <v>0.18809523809523579</v>
      </c>
      <c r="V19" s="49">
        <f t="shared" si="47"/>
        <v>8.896511976047905E-2</v>
      </c>
      <c r="W19" s="37"/>
      <c r="X19" s="34"/>
      <c r="Y19" s="98"/>
      <c r="Z19" s="88"/>
      <c r="AA19" s="49"/>
      <c r="AB19" s="49"/>
      <c r="AC19" s="34">
        <v>9700</v>
      </c>
      <c r="AD19" s="92">
        <v>1766.18</v>
      </c>
      <c r="AE19" s="49">
        <f t="shared" si="35"/>
        <v>0.18208041237113404</v>
      </c>
      <c r="AF19" s="40">
        <f t="shared" si="52"/>
        <v>978400</v>
      </c>
      <c r="AG19" s="40">
        <f t="shared" si="53"/>
        <v>228634.80999999997</v>
      </c>
      <c r="AH19" s="49">
        <f t="shared" si="54"/>
        <v>0.23368234873262467</v>
      </c>
    </row>
    <row r="20" spans="1:34" s="55" customFormat="1" ht="47.25" x14ac:dyDescent="0.2">
      <c r="A20" s="17"/>
      <c r="B20" s="18"/>
      <c r="C20" s="17"/>
      <c r="D20" s="19" t="s">
        <v>83</v>
      </c>
      <c r="E20" s="37">
        <v>208.934</v>
      </c>
      <c r="F20" s="34">
        <v>892300</v>
      </c>
      <c r="G20" s="87">
        <v>160.40200299999998</v>
      </c>
      <c r="H20" s="91">
        <v>352664.69</v>
      </c>
      <c r="I20" s="49">
        <f t="shared" si="40"/>
        <v>0.76771613523887916</v>
      </c>
      <c r="J20" s="49">
        <f t="shared" si="41"/>
        <v>0.39523107699204302</v>
      </c>
      <c r="K20" s="44">
        <v>1406.2073</v>
      </c>
      <c r="L20" s="34">
        <v>120200</v>
      </c>
      <c r="M20" s="96">
        <v>239</v>
      </c>
      <c r="N20" s="91">
        <v>23212.68</v>
      </c>
      <c r="O20" s="49">
        <f t="shared" si="43"/>
        <v>0.16996071631828394</v>
      </c>
      <c r="P20" s="49">
        <f t="shared" si="44"/>
        <v>0.19311713810316139</v>
      </c>
      <c r="Q20" s="34">
        <v>49498.66</v>
      </c>
      <c r="R20" s="34">
        <v>669700</v>
      </c>
      <c r="S20" s="92">
        <v>14829</v>
      </c>
      <c r="T20" s="92">
        <v>127836.12</v>
      </c>
      <c r="U20" s="49">
        <f t="shared" si="46"/>
        <v>0.29958386752287836</v>
      </c>
      <c r="V20" s="49">
        <f t="shared" si="47"/>
        <v>0.19088565029117516</v>
      </c>
      <c r="W20" s="37"/>
      <c r="X20" s="34"/>
      <c r="Y20" s="98"/>
      <c r="Z20" s="88"/>
      <c r="AA20" s="49"/>
      <c r="AB20" s="49"/>
      <c r="AC20" s="34">
        <v>34400</v>
      </c>
      <c r="AD20" s="92">
        <v>7064.7199999999993</v>
      </c>
      <c r="AE20" s="49">
        <f t="shared" si="35"/>
        <v>0.20536976744186045</v>
      </c>
      <c r="AF20" s="40">
        <f t="shared" si="52"/>
        <v>1716600</v>
      </c>
      <c r="AG20" s="40">
        <f t="shared" si="53"/>
        <v>510778.20999999996</v>
      </c>
      <c r="AH20" s="49">
        <f t="shared" si="54"/>
        <v>0.2975522602819527</v>
      </c>
    </row>
    <row r="21" spans="1:34" s="55" customFormat="1" ht="47.25" x14ac:dyDescent="0.2">
      <c r="A21" s="18"/>
      <c r="B21" s="18"/>
      <c r="C21" s="17"/>
      <c r="D21" s="19" t="s">
        <v>104</v>
      </c>
      <c r="E21" s="37">
        <v>127.29900000000001</v>
      </c>
      <c r="F21" s="34">
        <v>709900</v>
      </c>
      <c r="G21" s="87">
        <v>113.371998</v>
      </c>
      <c r="H21" s="91">
        <v>293909.06</v>
      </c>
      <c r="I21" s="49">
        <f t="shared" si="40"/>
        <v>0.89059613979685626</v>
      </c>
      <c r="J21" s="49">
        <f t="shared" si="41"/>
        <v>0.4140147344696436</v>
      </c>
      <c r="K21" s="44">
        <v>804</v>
      </c>
      <c r="L21" s="34">
        <v>69100</v>
      </c>
      <c r="M21" s="96">
        <v>234</v>
      </c>
      <c r="N21" s="91">
        <v>22289.52</v>
      </c>
      <c r="O21" s="49">
        <f t="shared" si="43"/>
        <v>0.29104477611940299</v>
      </c>
      <c r="P21" s="49">
        <f t="shared" si="44"/>
        <v>0.32256903039073809</v>
      </c>
      <c r="Q21" s="34">
        <v>40318.660000000003</v>
      </c>
      <c r="R21" s="34">
        <v>545500</v>
      </c>
      <c r="S21" s="92">
        <v>11887</v>
      </c>
      <c r="T21" s="92">
        <v>103202.32999999999</v>
      </c>
      <c r="U21" s="49">
        <f t="shared" si="46"/>
        <v>0.2948262665475489</v>
      </c>
      <c r="V21" s="49">
        <f t="shared" si="47"/>
        <v>0.18918850595783682</v>
      </c>
      <c r="W21" s="37"/>
      <c r="X21" s="34"/>
      <c r="Y21" s="98"/>
      <c r="Z21" s="88"/>
      <c r="AA21" s="49"/>
      <c r="AB21" s="49"/>
      <c r="AC21" s="34">
        <v>19200</v>
      </c>
      <c r="AD21" s="92">
        <v>3532.3599999999997</v>
      </c>
      <c r="AE21" s="49">
        <f t="shared" si="35"/>
        <v>0.18397708333333332</v>
      </c>
      <c r="AF21" s="40">
        <f t="shared" si="52"/>
        <v>1343700</v>
      </c>
      <c r="AG21" s="40">
        <f t="shared" si="53"/>
        <v>422933.27</v>
      </c>
      <c r="AH21" s="49">
        <f t="shared" si="54"/>
        <v>0.31475274986976259</v>
      </c>
    </row>
    <row r="22" spans="1:34" s="55" customFormat="1" ht="47.25" x14ac:dyDescent="0.2">
      <c r="A22" s="17"/>
      <c r="B22" s="18"/>
      <c r="C22" s="17"/>
      <c r="D22" s="19" t="s">
        <v>84</v>
      </c>
      <c r="E22" s="37">
        <v>238.87100000000001</v>
      </c>
      <c r="F22" s="34">
        <v>1267000</v>
      </c>
      <c r="G22" s="87">
        <v>149.284999</v>
      </c>
      <c r="H22" s="91">
        <v>519697.52</v>
      </c>
      <c r="I22" s="49">
        <f t="shared" si="40"/>
        <v>0.62496074868862272</v>
      </c>
      <c r="J22" s="49">
        <f t="shared" si="41"/>
        <v>0.41017957379636938</v>
      </c>
      <c r="K22" s="44">
        <v>744</v>
      </c>
      <c r="L22" s="34">
        <v>64100</v>
      </c>
      <c r="M22" s="96">
        <v>138.06200000000001</v>
      </c>
      <c r="N22" s="91">
        <v>13033.42</v>
      </c>
      <c r="O22" s="49">
        <f t="shared" si="43"/>
        <v>0.18556720430107529</v>
      </c>
      <c r="P22" s="49">
        <f t="shared" si="44"/>
        <v>0.20332948517940719</v>
      </c>
      <c r="Q22" s="34">
        <v>30233.66</v>
      </c>
      <c r="R22" s="34">
        <v>409100</v>
      </c>
      <c r="S22" s="92">
        <v>9424.99999999996</v>
      </c>
      <c r="T22" s="92">
        <v>82380.81</v>
      </c>
      <c r="U22" s="49">
        <f t="shared" si="46"/>
        <v>0.31173863832562648</v>
      </c>
      <c r="V22" s="49">
        <f t="shared" si="47"/>
        <v>0.20137083842581274</v>
      </c>
      <c r="W22" s="37"/>
      <c r="X22" s="34"/>
      <c r="Y22" s="98"/>
      <c r="Z22" s="88"/>
      <c r="AA22" s="49"/>
      <c r="AB22" s="49"/>
      <c r="AC22" s="34">
        <v>37600</v>
      </c>
      <c r="AD22" s="92">
        <v>5298.54</v>
      </c>
      <c r="AE22" s="49">
        <f t="shared" si="35"/>
        <v>0.14091861702127659</v>
      </c>
      <c r="AF22" s="40">
        <f t="shared" si="52"/>
        <v>1777800</v>
      </c>
      <c r="AG22" s="40">
        <f t="shared" si="53"/>
        <v>620410.29</v>
      </c>
      <c r="AH22" s="49">
        <f t="shared" si="54"/>
        <v>0.34897642591967604</v>
      </c>
    </row>
    <row r="23" spans="1:34" s="55" customFormat="1" ht="47.25" x14ac:dyDescent="0.2">
      <c r="A23" s="17"/>
      <c r="B23" s="18"/>
      <c r="C23" s="17"/>
      <c r="D23" s="19" t="s">
        <v>85</v>
      </c>
      <c r="E23" s="37">
        <v>118.41</v>
      </c>
      <c r="F23" s="34">
        <v>559600</v>
      </c>
      <c r="G23" s="87">
        <v>109.337001</v>
      </c>
      <c r="H23" s="91">
        <v>258310.68</v>
      </c>
      <c r="I23" s="49">
        <f t="shared" si="40"/>
        <v>0.92337641246516344</v>
      </c>
      <c r="J23" s="49">
        <f t="shared" si="41"/>
        <v>0.46159878484631878</v>
      </c>
      <c r="K23" s="44">
        <v>227</v>
      </c>
      <c r="L23" s="34">
        <v>20200</v>
      </c>
      <c r="M23" s="96">
        <v>43</v>
      </c>
      <c r="N23" s="91">
        <v>4683.24</v>
      </c>
      <c r="O23" s="49">
        <f t="shared" si="43"/>
        <v>0.1894273127753304</v>
      </c>
      <c r="P23" s="49">
        <f t="shared" si="44"/>
        <v>0.23184356435643563</v>
      </c>
      <c r="Q23" s="34">
        <v>10405</v>
      </c>
      <c r="R23" s="34">
        <v>140800</v>
      </c>
      <c r="S23" s="92">
        <v>1662.0000000000175</v>
      </c>
      <c r="T23" s="92">
        <v>15771.82</v>
      </c>
      <c r="U23" s="49">
        <f t="shared" si="46"/>
        <v>0.15973089860644091</v>
      </c>
      <c r="V23" s="49">
        <f t="shared" si="47"/>
        <v>0.11201576704545455</v>
      </c>
      <c r="W23" s="37"/>
      <c r="X23" s="34"/>
      <c r="Y23" s="98"/>
      <c r="Z23" s="88"/>
      <c r="AA23" s="49"/>
      <c r="AB23" s="49"/>
      <c r="AC23" s="34">
        <v>15000</v>
      </c>
      <c r="AD23" s="92">
        <v>1766.18</v>
      </c>
      <c r="AE23" s="49">
        <f t="shared" si="35"/>
        <v>0.11774533333333334</v>
      </c>
      <c r="AF23" s="40">
        <f t="shared" si="52"/>
        <v>735600</v>
      </c>
      <c r="AG23" s="40">
        <f t="shared" si="53"/>
        <v>280531.92</v>
      </c>
      <c r="AH23" s="49">
        <f t="shared" si="54"/>
        <v>0.38136476345840126</v>
      </c>
    </row>
    <row r="24" spans="1:34" s="55" customFormat="1" ht="47.25" x14ac:dyDescent="0.2">
      <c r="A24" s="18"/>
      <c r="B24" s="18"/>
      <c r="C24" s="17"/>
      <c r="D24" s="19" t="s">
        <v>105</v>
      </c>
      <c r="E24" s="37">
        <v>0</v>
      </c>
      <c r="F24" s="34">
        <v>0</v>
      </c>
      <c r="G24" s="87">
        <v>0</v>
      </c>
      <c r="H24" s="91">
        <v>0</v>
      </c>
      <c r="I24" s="49"/>
      <c r="J24" s="49"/>
      <c r="K24" s="44">
        <v>40</v>
      </c>
      <c r="L24" s="34">
        <v>2200</v>
      </c>
      <c r="M24" s="96">
        <v>5</v>
      </c>
      <c r="N24" s="91">
        <v>307.32</v>
      </c>
      <c r="O24" s="49">
        <f t="shared" si="43"/>
        <v>0.125</v>
      </c>
      <c r="P24" s="49">
        <f t="shared" si="44"/>
        <v>0.13969090909090909</v>
      </c>
      <c r="Q24" s="34">
        <v>1735</v>
      </c>
      <c r="R24" s="34">
        <v>23000</v>
      </c>
      <c r="S24" s="92">
        <v>348</v>
      </c>
      <c r="T24" s="92">
        <v>2933.33</v>
      </c>
      <c r="U24" s="49">
        <f t="shared" si="46"/>
        <v>0.20057636887608069</v>
      </c>
      <c r="V24" s="49">
        <f t="shared" si="47"/>
        <v>0.12753608695652174</v>
      </c>
      <c r="W24" s="34">
        <v>5539.8203000000003</v>
      </c>
      <c r="X24" s="34">
        <v>106400</v>
      </c>
      <c r="Y24" s="94">
        <v>2539</v>
      </c>
      <c r="Z24" s="92">
        <v>45820.520000000004</v>
      </c>
      <c r="AA24" s="49">
        <f t="shared" ref="AA24" si="55">Y24/W24</f>
        <v>0.45831811548111046</v>
      </c>
      <c r="AB24" s="49">
        <f t="shared" ref="AB24" si="56">Z24/X24</f>
        <v>0.43064398496240608</v>
      </c>
      <c r="AC24" s="34">
        <v>23300</v>
      </c>
      <c r="AD24" s="92">
        <v>815.16000000000008</v>
      </c>
      <c r="AE24" s="49">
        <f t="shared" si="35"/>
        <v>3.4985407725321889E-2</v>
      </c>
      <c r="AF24" s="40">
        <f t="shared" si="52"/>
        <v>154900</v>
      </c>
      <c r="AG24" s="40">
        <f t="shared" si="53"/>
        <v>49876.330000000009</v>
      </c>
      <c r="AH24" s="49">
        <f t="shared" si="54"/>
        <v>0.32199051000645584</v>
      </c>
    </row>
    <row r="25" spans="1:34" s="55" customFormat="1" ht="47.25" x14ac:dyDescent="0.2">
      <c r="A25" s="17"/>
      <c r="B25" s="18"/>
      <c r="C25" s="17"/>
      <c r="D25" s="19" t="s">
        <v>86</v>
      </c>
      <c r="E25" s="37">
        <v>186.447</v>
      </c>
      <c r="F25" s="34">
        <v>933700</v>
      </c>
      <c r="G25" s="87">
        <v>145.94799699999999</v>
      </c>
      <c r="H25" s="91">
        <v>447786.64</v>
      </c>
      <c r="I25" s="49">
        <f t="shared" si="40"/>
        <v>0.78278544036643116</v>
      </c>
      <c r="J25" s="49">
        <f t="shared" si="41"/>
        <v>0.47958299239584451</v>
      </c>
      <c r="K25" s="44">
        <v>439.20729999999998</v>
      </c>
      <c r="L25" s="34">
        <v>38200</v>
      </c>
      <c r="M25" s="96">
        <v>51.664000000000001</v>
      </c>
      <c r="N25" s="91">
        <v>4681.7299999999996</v>
      </c>
      <c r="O25" s="49">
        <f t="shared" si="43"/>
        <v>0.11763010314263904</v>
      </c>
      <c r="P25" s="49">
        <f t="shared" si="44"/>
        <v>0.12255837696335077</v>
      </c>
      <c r="Q25" s="34">
        <v>9680</v>
      </c>
      <c r="R25" s="34">
        <v>131000</v>
      </c>
      <c r="S25" s="92">
        <v>2160</v>
      </c>
      <c r="T25" s="92">
        <v>17515.669999999998</v>
      </c>
      <c r="U25" s="49">
        <f t="shared" si="46"/>
        <v>0.2231404958677686</v>
      </c>
      <c r="V25" s="49">
        <f t="shared" si="47"/>
        <v>0.13370740458015265</v>
      </c>
      <c r="W25" s="37"/>
      <c r="X25" s="34"/>
      <c r="Y25" s="98"/>
      <c r="Z25" s="88"/>
      <c r="AA25" s="49"/>
      <c r="AB25" s="49"/>
      <c r="AC25" s="34">
        <v>22300</v>
      </c>
      <c r="AD25" s="92">
        <v>1766.18</v>
      </c>
      <c r="AE25" s="49">
        <f t="shared" si="35"/>
        <v>7.9200896860986553E-2</v>
      </c>
      <c r="AF25" s="40">
        <f t="shared" si="52"/>
        <v>1125200</v>
      </c>
      <c r="AG25" s="40">
        <f t="shared" si="53"/>
        <v>471750.22</v>
      </c>
      <c r="AH25" s="49">
        <f t="shared" si="54"/>
        <v>0.41925899395662991</v>
      </c>
    </row>
    <row r="26" spans="1:34" s="55" customFormat="1" ht="47.25" x14ac:dyDescent="0.2">
      <c r="A26" s="18"/>
      <c r="B26" s="18"/>
      <c r="C26" s="17"/>
      <c r="D26" s="19" t="s">
        <v>106</v>
      </c>
      <c r="E26" s="37">
        <v>121.254</v>
      </c>
      <c r="F26" s="34">
        <v>757700</v>
      </c>
      <c r="G26" s="87">
        <v>117.46899999999999</v>
      </c>
      <c r="H26" s="91">
        <v>381489.61</v>
      </c>
      <c r="I26" s="49">
        <f t="shared" si="40"/>
        <v>0.96878453494317707</v>
      </c>
      <c r="J26" s="49">
        <f t="shared" si="41"/>
        <v>0.50348371387092516</v>
      </c>
      <c r="K26" s="44">
        <v>426</v>
      </c>
      <c r="L26" s="34">
        <v>37100</v>
      </c>
      <c r="M26" s="96">
        <v>22</v>
      </c>
      <c r="N26" s="91">
        <v>2236.3199999999997</v>
      </c>
      <c r="O26" s="49">
        <f t="shared" si="43"/>
        <v>5.1643192488262914E-2</v>
      </c>
      <c r="P26" s="49">
        <f t="shared" si="44"/>
        <v>6.0278167115902954E-2</v>
      </c>
      <c r="Q26" s="34">
        <v>18355</v>
      </c>
      <c r="R26" s="34">
        <v>248400</v>
      </c>
      <c r="S26" s="92">
        <v>4378</v>
      </c>
      <c r="T26" s="92">
        <v>37775.199999999997</v>
      </c>
      <c r="U26" s="49">
        <f t="shared" si="46"/>
        <v>0.23851811495505312</v>
      </c>
      <c r="V26" s="49">
        <f t="shared" si="47"/>
        <v>0.15207407407407406</v>
      </c>
      <c r="W26" s="37"/>
      <c r="X26" s="34"/>
      <c r="Y26" s="98"/>
      <c r="Z26" s="88"/>
      <c r="AA26" s="49"/>
      <c r="AB26" s="49"/>
      <c r="AC26" s="34">
        <v>14100</v>
      </c>
      <c r="AD26" s="92">
        <v>1766.18</v>
      </c>
      <c r="AE26" s="49">
        <f t="shared" si="35"/>
        <v>0.12526099290780143</v>
      </c>
      <c r="AF26" s="40">
        <f t="shared" si="52"/>
        <v>1057300</v>
      </c>
      <c r="AG26" s="40">
        <f t="shared" si="53"/>
        <v>423267.31</v>
      </c>
      <c r="AH26" s="49">
        <f t="shared" si="54"/>
        <v>0.40032848765724016</v>
      </c>
    </row>
    <row r="27" spans="1:34" s="55" customFormat="1" ht="47.25" x14ac:dyDescent="0.2">
      <c r="A27" s="18"/>
      <c r="B27" s="18"/>
      <c r="C27" s="17"/>
      <c r="D27" s="19" t="s">
        <v>87</v>
      </c>
      <c r="E27" s="37">
        <v>189.19499999999999</v>
      </c>
      <c r="F27" s="34">
        <v>1153000</v>
      </c>
      <c r="G27" s="87">
        <v>139.25966399999999</v>
      </c>
      <c r="H27" s="91">
        <v>426815.82</v>
      </c>
      <c r="I27" s="49">
        <f t="shared" ref="I27" si="57">G27/E27</f>
        <v>0.73606418774280502</v>
      </c>
      <c r="J27" s="49">
        <f t="shared" ref="J27" si="58">H27/F27</f>
        <v>0.37017850823937554</v>
      </c>
      <c r="K27" s="44">
        <v>772.20730000000003</v>
      </c>
      <c r="L27" s="34">
        <v>66400</v>
      </c>
      <c r="M27" s="96">
        <v>133</v>
      </c>
      <c r="N27" s="91">
        <v>13578.119999999999</v>
      </c>
      <c r="O27" s="49">
        <f t="shared" si="43"/>
        <v>0.17223354402373559</v>
      </c>
      <c r="P27" s="49">
        <f t="shared" si="44"/>
        <v>0.20448975903614455</v>
      </c>
      <c r="Q27" s="34">
        <v>23128.66</v>
      </c>
      <c r="R27" s="34">
        <v>312900</v>
      </c>
      <c r="S27" s="92">
        <v>10449.000000000047</v>
      </c>
      <c r="T27" s="92">
        <v>92324.64</v>
      </c>
      <c r="U27" s="49">
        <f t="shared" si="46"/>
        <v>0.45177714575768968</v>
      </c>
      <c r="V27" s="49">
        <f t="shared" si="47"/>
        <v>0.29506116970278046</v>
      </c>
      <c r="W27" s="37"/>
      <c r="X27" s="34"/>
      <c r="Y27" s="98"/>
      <c r="Z27" s="88"/>
      <c r="AA27" s="49"/>
      <c r="AB27" s="49"/>
      <c r="AC27" s="34">
        <v>27800</v>
      </c>
      <c r="AD27" s="92">
        <v>3532.36</v>
      </c>
      <c r="AE27" s="49">
        <f t="shared" si="35"/>
        <v>0.127063309352518</v>
      </c>
      <c r="AF27" s="40">
        <f t="shared" si="52"/>
        <v>1560100</v>
      </c>
      <c r="AG27" s="40">
        <f t="shared" si="53"/>
        <v>536250.93999999994</v>
      </c>
      <c r="AH27" s="49">
        <f t="shared" si="54"/>
        <v>0.34372856868149476</v>
      </c>
    </row>
    <row r="28" spans="1:34" s="55" customFormat="1" ht="47.25" x14ac:dyDescent="0.2">
      <c r="A28" s="17"/>
      <c r="B28" s="18"/>
      <c r="C28" s="17"/>
      <c r="D28" s="19" t="s">
        <v>88</v>
      </c>
      <c r="E28" s="37">
        <v>198.11</v>
      </c>
      <c r="F28" s="34">
        <v>961200</v>
      </c>
      <c r="G28" s="87">
        <v>144.53939795223599</v>
      </c>
      <c r="H28" s="91">
        <v>357122.37</v>
      </c>
      <c r="I28" s="49">
        <f t="shared" ref="I28:I29" si="59">G28/E28</f>
        <v>0.72959163067102106</v>
      </c>
      <c r="J28" s="49">
        <f t="shared" ref="J28:J29" si="60">H28/F28</f>
        <v>0.37153804619225966</v>
      </c>
      <c r="K28" s="44">
        <v>931.41459999999995</v>
      </c>
      <c r="L28" s="34">
        <v>79300</v>
      </c>
      <c r="M28" s="96">
        <v>295.49799999999999</v>
      </c>
      <c r="N28" s="91">
        <v>27153.53</v>
      </c>
      <c r="O28" s="49">
        <f t="shared" si="43"/>
        <v>0.31725721284592273</v>
      </c>
      <c r="P28" s="49">
        <f t="shared" si="44"/>
        <v>0.34241525851197979</v>
      </c>
      <c r="Q28" s="34">
        <v>33323.660000000003</v>
      </c>
      <c r="R28" s="34">
        <v>450900</v>
      </c>
      <c r="S28" s="92">
        <v>6931</v>
      </c>
      <c r="T28" s="92">
        <v>100063.04000000001</v>
      </c>
      <c r="U28" s="49">
        <f t="shared" si="46"/>
        <v>0.20799035880212435</v>
      </c>
      <c r="V28" s="49">
        <f t="shared" si="47"/>
        <v>0.22191847416278557</v>
      </c>
      <c r="W28" s="37"/>
      <c r="X28" s="34"/>
      <c r="Y28" s="98"/>
      <c r="Z28" s="88"/>
      <c r="AA28" s="49"/>
      <c r="AB28" s="49"/>
      <c r="AC28" s="34">
        <v>16900</v>
      </c>
      <c r="AD28" s="92">
        <v>3532.3599999999997</v>
      </c>
      <c r="AE28" s="49">
        <f t="shared" si="35"/>
        <v>0.2090153846153846</v>
      </c>
      <c r="AF28" s="40">
        <f t="shared" si="52"/>
        <v>1508300</v>
      </c>
      <c r="AG28" s="40">
        <f t="shared" si="53"/>
        <v>487871.30000000005</v>
      </c>
      <c r="AH28" s="49">
        <f t="shared" si="54"/>
        <v>0.32345773387257182</v>
      </c>
    </row>
    <row r="29" spans="1:34" s="55" customFormat="1" ht="47.25" x14ac:dyDescent="0.2">
      <c r="A29" s="18"/>
      <c r="B29" s="18"/>
      <c r="C29" s="17"/>
      <c r="D29" s="19" t="s">
        <v>107</v>
      </c>
      <c r="E29" s="37">
        <v>236.85499999999999</v>
      </c>
      <c r="F29" s="34">
        <v>1107700</v>
      </c>
      <c r="G29" s="87">
        <v>167.65299999999999</v>
      </c>
      <c r="H29" s="91">
        <v>445959.98</v>
      </c>
      <c r="I29" s="49">
        <f t="shared" si="59"/>
        <v>0.70782968482827047</v>
      </c>
      <c r="J29" s="49">
        <f t="shared" si="60"/>
        <v>0.40259996388913966</v>
      </c>
      <c r="K29" s="44">
        <v>1220.2073</v>
      </c>
      <c r="L29" s="34">
        <v>104500</v>
      </c>
      <c r="M29" s="96">
        <v>240.428</v>
      </c>
      <c r="N29" s="91">
        <v>22728.66</v>
      </c>
      <c r="O29" s="49">
        <f t="shared" si="43"/>
        <v>0.19703865072762636</v>
      </c>
      <c r="P29" s="49">
        <f t="shared" si="44"/>
        <v>0.21749913875598087</v>
      </c>
      <c r="Q29" s="34">
        <v>55035.3</v>
      </c>
      <c r="R29" s="34">
        <v>744700</v>
      </c>
      <c r="S29" s="92">
        <v>12516</v>
      </c>
      <c r="T29" s="92">
        <v>146140.03</v>
      </c>
      <c r="U29" s="49">
        <f t="shared" si="46"/>
        <v>0.22741767556459216</v>
      </c>
      <c r="V29" s="49">
        <f t="shared" si="47"/>
        <v>0.19624013696790654</v>
      </c>
      <c r="W29" s="37"/>
      <c r="X29" s="34"/>
      <c r="Y29" s="98"/>
      <c r="Z29" s="88"/>
      <c r="AA29" s="49"/>
      <c r="AB29" s="49"/>
      <c r="AC29" s="34">
        <v>34400</v>
      </c>
      <c r="AD29" s="92">
        <v>7064.7199999999993</v>
      </c>
      <c r="AE29" s="49">
        <f t="shared" si="35"/>
        <v>0.20536976744186045</v>
      </c>
      <c r="AF29" s="40">
        <f t="shared" si="52"/>
        <v>1991300</v>
      </c>
      <c r="AG29" s="40">
        <f t="shared" si="53"/>
        <v>621893.3899999999</v>
      </c>
      <c r="AH29" s="49">
        <f t="shared" si="54"/>
        <v>0.31230522271882682</v>
      </c>
    </row>
    <row r="30" spans="1:34" s="31" customFormat="1" ht="47.25" x14ac:dyDescent="0.2">
      <c r="A30" s="7" t="s">
        <v>38</v>
      </c>
      <c r="B30" s="6">
        <v>1021</v>
      </c>
      <c r="C30" s="7" t="s">
        <v>6</v>
      </c>
      <c r="D30" s="30" t="s">
        <v>108</v>
      </c>
      <c r="E30" s="46">
        <f>E31+E32+E33+E34+E35+E36+E37+E38+E39+E40</f>
        <v>1526.2940000000001</v>
      </c>
      <c r="F30" s="41">
        <f t="shared" ref="F30" si="61">F31+F32+F33+F34+F35+F36+F37+F38+F39+F40</f>
        <v>10200000</v>
      </c>
      <c r="G30" s="89">
        <v>1526.2940000000001</v>
      </c>
      <c r="H30" s="89">
        <v>6238494.7600000007</v>
      </c>
      <c r="I30" s="50">
        <f t="shared" ref="I30:J51" si="62">G30/E30</f>
        <v>1</v>
      </c>
      <c r="J30" s="50">
        <f t="shared" si="62"/>
        <v>0.61161713333333345</v>
      </c>
      <c r="K30" s="46">
        <f t="shared" ref="K30:L30" si="63">K31+K32+K33+K34+K35+K36+K37+K38+K39+K40</f>
        <v>5598.72</v>
      </c>
      <c r="L30" s="41">
        <f t="shared" si="63"/>
        <v>480000</v>
      </c>
      <c r="M30" s="89">
        <v>1231.6570000000002</v>
      </c>
      <c r="N30" s="89">
        <v>110242.59000000001</v>
      </c>
      <c r="O30" s="50">
        <f t="shared" ref="O30:O63" si="64">M30/K30</f>
        <v>0.21998903320759033</v>
      </c>
      <c r="P30" s="50">
        <f t="shared" ref="P30:P63" si="65">N30/L30</f>
        <v>0.22967206250000002</v>
      </c>
      <c r="Q30" s="46">
        <f t="shared" ref="Q30:R30" si="66">Q31+Q32+Q33+Q34+Q35+Q36+Q37+Q38+Q39+Q40</f>
        <v>480848.2</v>
      </c>
      <c r="R30" s="41">
        <f t="shared" si="66"/>
        <v>6500000</v>
      </c>
      <c r="S30" s="88">
        <v>113390.00000000003</v>
      </c>
      <c r="T30" s="88">
        <v>921477.37999999989</v>
      </c>
      <c r="U30" s="50">
        <f t="shared" si="46"/>
        <v>0.2358124663875211</v>
      </c>
      <c r="V30" s="50">
        <f t="shared" si="47"/>
        <v>0.14176575076923076</v>
      </c>
      <c r="W30" s="46">
        <f t="shared" ref="W30:X30" si="67">W31+W32+W33+W34+W35+W36+W37+W38+W39+W40</f>
        <v>43095.523300000001</v>
      </c>
      <c r="X30" s="41">
        <f t="shared" si="67"/>
        <v>850000</v>
      </c>
      <c r="Y30" s="97">
        <v>21634.799999999999</v>
      </c>
      <c r="Z30" s="97">
        <v>392348.69000000006</v>
      </c>
      <c r="AA30" s="50">
        <f t="shared" ref="AA30" si="68">Y30/W30</f>
        <v>0.50201966105375029</v>
      </c>
      <c r="AB30" s="50">
        <f t="shared" ref="AB30" si="69">Z30/X30</f>
        <v>0.46158669411764713</v>
      </c>
      <c r="AC30" s="41">
        <f t="shared" ref="AC30" si="70">AC31+AC32+AC33+AC34+AC35+AC36+AC37+AC38+AC39+AC40</f>
        <v>350000</v>
      </c>
      <c r="AD30" s="99">
        <v>52731.75</v>
      </c>
      <c r="AE30" s="50">
        <f t="shared" si="35"/>
        <v>0.15066214285714286</v>
      </c>
      <c r="AF30" s="41">
        <f t="shared" si="52"/>
        <v>18380000</v>
      </c>
      <c r="AG30" s="41">
        <f t="shared" si="53"/>
        <v>7715295.1700000009</v>
      </c>
      <c r="AH30" s="50">
        <f t="shared" si="54"/>
        <v>0.41976578726877045</v>
      </c>
    </row>
    <row r="31" spans="1:34" s="55" customFormat="1" ht="48" customHeight="1" x14ac:dyDescent="0.2">
      <c r="A31" s="17"/>
      <c r="B31" s="18"/>
      <c r="C31" s="17"/>
      <c r="D31" s="19" t="s">
        <v>73</v>
      </c>
      <c r="E31" s="37">
        <v>175.15100000000001</v>
      </c>
      <c r="F31" s="34">
        <v>1046700</v>
      </c>
      <c r="G31" s="87">
        <v>175.15100000000001</v>
      </c>
      <c r="H31" s="91">
        <v>675140.21</v>
      </c>
      <c r="I31" s="49">
        <f t="shared" ref="I31:I51" si="71">G31/E31</f>
        <v>1</v>
      </c>
      <c r="J31" s="49">
        <f t="shared" si="62"/>
        <v>0.64501787522690357</v>
      </c>
      <c r="K31" s="44">
        <v>515</v>
      </c>
      <c r="L31" s="34">
        <v>44600</v>
      </c>
      <c r="M31" s="96">
        <v>136.13499999999999</v>
      </c>
      <c r="N31" s="91">
        <v>12336.38</v>
      </c>
      <c r="O31" s="49">
        <f t="shared" si="64"/>
        <v>0.26433980582524269</v>
      </c>
      <c r="P31" s="49">
        <f t="shared" si="65"/>
        <v>0.27660044843049325</v>
      </c>
      <c r="Q31" s="34">
        <v>30962.16</v>
      </c>
      <c r="R31" s="34">
        <v>418900</v>
      </c>
      <c r="S31" s="92">
        <v>7854.0000000000509</v>
      </c>
      <c r="T31" s="92">
        <v>72588.650000000023</v>
      </c>
      <c r="U31" s="49">
        <f t="shared" si="46"/>
        <v>0.25366447302126371</v>
      </c>
      <c r="V31" s="49">
        <f t="shared" si="47"/>
        <v>0.17328395798519938</v>
      </c>
      <c r="W31" s="37"/>
      <c r="X31" s="34"/>
      <c r="Y31" s="98"/>
      <c r="Z31" s="88"/>
      <c r="AA31" s="49"/>
      <c r="AB31" s="49"/>
      <c r="AC31" s="34">
        <v>24300</v>
      </c>
      <c r="AD31" s="92">
        <v>3487.66</v>
      </c>
      <c r="AE31" s="49">
        <f t="shared" si="35"/>
        <v>0.14352510288065842</v>
      </c>
      <c r="AF31" s="40">
        <f t="shared" si="52"/>
        <v>1534500</v>
      </c>
      <c r="AG31" s="40">
        <f t="shared" si="53"/>
        <v>763552.9</v>
      </c>
      <c r="AH31" s="49">
        <f t="shared" si="54"/>
        <v>0.49759068100358422</v>
      </c>
    </row>
    <row r="32" spans="1:34" s="55" customFormat="1" ht="48" customHeight="1" x14ac:dyDescent="0.2">
      <c r="A32" s="17"/>
      <c r="B32" s="18"/>
      <c r="C32" s="17"/>
      <c r="D32" s="19" t="s">
        <v>66</v>
      </c>
      <c r="E32" s="37">
        <v>193.39</v>
      </c>
      <c r="F32" s="34">
        <v>1455600</v>
      </c>
      <c r="G32" s="87">
        <v>193.39</v>
      </c>
      <c r="H32" s="91">
        <v>761377.76</v>
      </c>
      <c r="I32" s="49">
        <f t="shared" si="71"/>
        <v>1</v>
      </c>
      <c r="J32" s="49">
        <f t="shared" si="62"/>
        <v>0.52306798571035995</v>
      </c>
      <c r="K32" s="44">
        <v>640</v>
      </c>
      <c r="L32" s="34">
        <v>55200</v>
      </c>
      <c r="M32" s="96">
        <v>42.501000000000005</v>
      </c>
      <c r="N32" s="91">
        <v>3227.16</v>
      </c>
      <c r="O32" s="49">
        <f t="shared" si="64"/>
        <v>6.640781250000001E-2</v>
      </c>
      <c r="P32" s="49">
        <f t="shared" si="65"/>
        <v>5.8463043478260868E-2</v>
      </c>
      <c r="Q32" s="34">
        <v>61352.160000000003</v>
      </c>
      <c r="R32" s="34">
        <v>830100</v>
      </c>
      <c r="S32" s="92">
        <v>9320</v>
      </c>
      <c r="T32" s="92">
        <v>85690.26999999999</v>
      </c>
      <c r="U32" s="49">
        <f t="shared" si="46"/>
        <v>0.15190989200706217</v>
      </c>
      <c r="V32" s="49">
        <f t="shared" si="47"/>
        <v>0.10322885194554872</v>
      </c>
      <c r="W32" s="37"/>
      <c r="X32" s="34"/>
      <c r="Y32" s="98"/>
      <c r="Z32" s="88"/>
      <c r="AA32" s="49"/>
      <c r="AB32" s="49"/>
      <c r="AC32" s="34">
        <v>29400</v>
      </c>
      <c r="AD32" s="92">
        <v>3423.9399999999996</v>
      </c>
      <c r="AE32" s="49">
        <f t="shared" si="35"/>
        <v>0.11646054421768706</v>
      </c>
      <c r="AF32" s="40">
        <f t="shared" si="52"/>
        <v>2370300</v>
      </c>
      <c r="AG32" s="40">
        <f t="shared" si="53"/>
        <v>853719.13</v>
      </c>
      <c r="AH32" s="49">
        <f t="shared" si="54"/>
        <v>0.36017345061806522</v>
      </c>
    </row>
    <row r="33" spans="1:34" s="55" customFormat="1" ht="48" customHeight="1" x14ac:dyDescent="0.2">
      <c r="A33" s="17"/>
      <c r="B33" s="18"/>
      <c r="C33" s="17"/>
      <c r="D33" s="19" t="s">
        <v>67</v>
      </c>
      <c r="E33" s="37">
        <v>175.15100000000001</v>
      </c>
      <c r="F33" s="34">
        <v>1162200</v>
      </c>
      <c r="G33" s="87">
        <v>175.15100000000001</v>
      </c>
      <c r="H33" s="91">
        <v>748393.99</v>
      </c>
      <c r="I33" s="49">
        <f t="shared" si="71"/>
        <v>1</v>
      </c>
      <c r="J33" s="49">
        <f t="shared" si="62"/>
        <v>0.64394595594562032</v>
      </c>
      <c r="K33" s="44">
        <v>661</v>
      </c>
      <c r="L33" s="34">
        <v>57000</v>
      </c>
      <c r="M33" s="96">
        <v>57.634000000000015</v>
      </c>
      <c r="N33" s="91">
        <v>4434.93</v>
      </c>
      <c r="O33" s="49">
        <f t="shared" si="64"/>
        <v>8.7192133131618776E-2</v>
      </c>
      <c r="P33" s="49">
        <f t="shared" si="65"/>
        <v>7.7805789473684217E-2</v>
      </c>
      <c r="Q33" s="34">
        <v>41415</v>
      </c>
      <c r="R33" s="34">
        <v>560400</v>
      </c>
      <c r="S33" s="92">
        <v>2377</v>
      </c>
      <c r="T33" s="92">
        <v>-37826.400000000009</v>
      </c>
      <c r="U33" s="49">
        <f t="shared" si="46"/>
        <v>5.7394663769165764E-2</v>
      </c>
      <c r="V33" s="49">
        <f t="shared" si="47"/>
        <v>-6.7498929336188451E-2</v>
      </c>
      <c r="W33" s="37"/>
      <c r="X33" s="34"/>
      <c r="Y33" s="98"/>
      <c r="Z33" s="88"/>
      <c r="AA33" s="49"/>
      <c r="AB33" s="49"/>
      <c r="AC33" s="34">
        <v>34400</v>
      </c>
      <c r="AD33" s="92">
        <v>4989.8</v>
      </c>
      <c r="AE33" s="49">
        <f t="shared" si="35"/>
        <v>0.14505232558139536</v>
      </c>
      <c r="AF33" s="40">
        <f t="shared" si="52"/>
        <v>1814000</v>
      </c>
      <c r="AG33" s="40">
        <f t="shared" si="53"/>
        <v>719992.32000000007</v>
      </c>
      <c r="AH33" s="49">
        <f t="shared" si="54"/>
        <v>0.39690866593164281</v>
      </c>
    </row>
    <row r="34" spans="1:34" s="55" customFormat="1" ht="48" customHeight="1" x14ac:dyDescent="0.2">
      <c r="A34" s="17"/>
      <c r="B34" s="18"/>
      <c r="C34" s="17"/>
      <c r="D34" s="19" t="s">
        <v>68</v>
      </c>
      <c r="E34" s="37">
        <v>217.24100000000001</v>
      </c>
      <c r="F34" s="34">
        <v>1383800</v>
      </c>
      <c r="G34" s="87">
        <v>217.24100000000001</v>
      </c>
      <c r="H34" s="91">
        <v>843701.54</v>
      </c>
      <c r="I34" s="49">
        <f t="shared" si="71"/>
        <v>1</v>
      </c>
      <c r="J34" s="49">
        <f t="shared" si="62"/>
        <v>0.60969904610492853</v>
      </c>
      <c r="K34" s="44">
        <v>680</v>
      </c>
      <c r="L34" s="34">
        <v>58600</v>
      </c>
      <c r="M34" s="96">
        <v>118.249</v>
      </c>
      <c r="N34" s="91">
        <v>11144.550000000001</v>
      </c>
      <c r="O34" s="49">
        <f t="shared" si="64"/>
        <v>0.17389558823529411</v>
      </c>
      <c r="P34" s="49">
        <f t="shared" si="65"/>
        <v>0.19018003412969284</v>
      </c>
      <c r="Q34" s="34">
        <v>49427.16</v>
      </c>
      <c r="R34" s="34">
        <v>668800</v>
      </c>
      <c r="S34" s="92">
        <v>10729.999999999998</v>
      </c>
      <c r="T34" s="92">
        <v>88421.4</v>
      </c>
      <c r="U34" s="49">
        <f t="shared" si="46"/>
        <v>0.21708712375948766</v>
      </c>
      <c r="V34" s="49">
        <f t="shared" si="47"/>
        <v>0.13220903110047846</v>
      </c>
      <c r="W34" s="37"/>
      <c r="X34" s="34"/>
      <c r="Y34" s="98"/>
      <c r="Z34" s="88"/>
      <c r="AA34" s="49"/>
      <c r="AB34" s="49"/>
      <c r="AC34" s="34">
        <v>39300</v>
      </c>
      <c r="AD34" s="92">
        <v>6164.79</v>
      </c>
      <c r="AE34" s="49">
        <f t="shared" si="35"/>
        <v>0.15686488549618322</v>
      </c>
      <c r="AF34" s="40">
        <f t="shared" si="52"/>
        <v>2150500</v>
      </c>
      <c r="AG34" s="40">
        <f t="shared" si="53"/>
        <v>949432.28000000014</v>
      </c>
      <c r="AH34" s="49">
        <f t="shared" si="54"/>
        <v>0.44149373634038602</v>
      </c>
    </row>
    <row r="35" spans="1:34" s="55" customFormat="1" ht="48" customHeight="1" x14ac:dyDescent="0.2">
      <c r="A35" s="17"/>
      <c r="B35" s="18"/>
      <c r="C35" s="17"/>
      <c r="D35" s="19" t="s">
        <v>69</v>
      </c>
      <c r="E35" s="37">
        <v>202.21</v>
      </c>
      <c r="F35" s="34">
        <v>1639100</v>
      </c>
      <c r="G35" s="87">
        <v>202.21</v>
      </c>
      <c r="H35" s="91">
        <v>839322.99</v>
      </c>
      <c r="I35" s="49">
        <f t="shared" si="71"/>
        <v>1</v>
      </c>
      <c r="J35" s="49">
        <f t="shared" si="62"/>
        <v>0.51206332133487886</v>
      </c>
      <c r="K35" s="44">
        <v>774.36</v>
      </c>
      <c r="L35" s="34">
        <v>66600</v>
      </c>
      <c r="M35" s="96">
        <v>194.77800000000002</v>
      </c>
      <c r="N35" s="91">
        <v>17528.16</v>
      </c>
      <c r="O35" s="49">
        <f t="shared" si="64"/>
        <v>0.25153417015341706</v>
      </c>
      <c r="P35" s="49">
        <f t="shared" si="65"/>
        <v>0.26318558558558558</v>
      </c>
      <c r="Q35" s="34">
        <v>75764.320000000007</v>
      </c>
      <c r="R35" s="34">
        <v>1025200</v>
      </c>
      <c r="S35" s="92">
        <v>11126.999999999993</v>
      </c>
      <c r="T35" s="92">
        <v>22297.580000000016</v>
      </c>
      <c r="U35" s="49">
        <f t="shared" si="46"/>
        <v>0.14686332563929819</v>
      </c>
      <c r="V35" s="49">
        <f t="shared" si="47"/>
        <v>2.1749492781896231E-2</v>
      </c>
      <c r="W35" s="37"/>
      <c r="X35" s="34"/>
      <c r="Y35" s="98"/>
      <c r="Z35" s="88"/>
      <c r="AA35" s="49"/>
      <c r="AB35" s="49"/>
      <c r="AC35" s="34">
        <v>55600</v>
      </c>
      <c r="AD35" s="92">
        <v>10138.01</v>
      </c>
      <c r="AE35" s="49">
        <f t="shared" si="35"/>
        <v>0.18233830935251799</v>
      </c>
      <c r="AF35" s="40">
        <f t="shared" si="52"/>
        <v>2786500</v>
      </c>
      <c r="AG35" s="40">
        <f t="shared" si="53"/>
        <v>889286.74</v>
      </c>
      <c r="AH35" s="49">
        <f t="shared" si="54"/>
        <v>0.31914112327292304</v>
      </c>
    </row>
    <row r="36" spans="1:34" s="55" customFormat="1" ht="48" customHeight="1" x14ac:dyDescent="0.2">
      <c r="A36" s="17"/>
      <c r="B36" s="18"/>
      <c r="C36" s="17"/>
      <c r="D36" s="19" t="s">
        <v>74</v>
      </c>
      <c r="E36" s="37">
        <v>303.33600000000001</v>
      </c>
      <c r="F36" s="34">
        <v>1873500</v>
      </c>
      <c r="G36" s="87">
        <v>303.33600000000001</v>
      </c>
      <c r="H36" s="91">
        <v>1545246.06</v>
      </c>
      <c r="I36" s="49">
        <f t="shared" si="71"/>
        <v>1</v>
      </c>
      <c r="J36" s="49">
        <f t="shared" si="62"/>
        <v>0.82479106485188158</v>
      </c>
      <c r="K36" s="44">
        <v>735.36</v>
      </c>
      <c r="L36" s="34">
        <v>63300</v>
      </c>
      <c r="M36" s="96">
        <v>208.30400000000003</v>
      </c>
      <c r="N36" s="91">
        <v>19273.060000000001</v>
      </c>
      <c r="O36" s="49">
        <f t="shared" si="64"/>
        <v>0.28326805918189735</v>
      </c>
      <c r="P36" s="49">
        <f t="shared" si="65"/>
        <v>0.30447172195892575</v>
      </c>
      <c r="Q36" s="34">
        <v>72682.16</v>
      </c>
      <c r="R36" s="34">
        <v>983400</v>
      </c>
      <c r="S36" s="92">
        <v>16375</v>
      </c>
      <c r="T36" s="92">
        <v>129695.45999999999</v>
      </c>
      <c r="U36" s="49">
        <f t="shared" si="46"/>
        <v>0.22529600110948819</v>
      </c>
      <c r="V36" s="49">
        <f t="shared" si="47"/>
        <v>0.13188474679682732</v>
      </c>
      <c r="W36" s="37"/>
      <c r="X36" s="34"/>
      <c r="Y36" s="98"/>
      <c r="Z36" s="88"/>
      <c r="AA36" s="49"/>
      <c r="AB36" s="49"/>
      <c r="AC36" s="34">
        <v>38200</v>
      </c>
      <c r="AD36" s="92">
        <v>7011.42</v>
      </c>
      <c r="AE36" s="49">
        <f t="shared" si="35"/>
        <v>0.18354502617801047</v>
      </c>
      <c r="AF36" s="40">
        <f t="shared" si="52"/>
        <v>2958400</v>
      </c>
      <c r="AG36" s="40">
        <f t="shared" si="53"/>
        <v>1701226</v>
      </c>
      <c r="AH36" s="49">
        <f t="shared" si="54"/>
        <v>0.57504935100054089</v>
      </c>
    </row>
    <row r="37" spans="1:34" s="55" customFormat="1" ht="48" customHeight="1" x14ac:dyDescent="0.2">
      <c r="A37" s="17"/>
      <c r="B37" s="18"/>
      <c r="C37" s="17"/>
      <c r="D37" s="19" t="s">
        <v>89</v>
      </c>
      <c r="E37" s="37">
        <v>90.314999999999998</v>
      </c>
      <c r="F37" s="34">
        <v>752700</v>
      </c>
      <c r="G37" s="87">
        <v>90.314999999999998</v>
      </c>
      <c r="H37" s="91">
        <v>211521.49</v>
      </c>
      <c r="I37" s="49">
        <f t="shared" si="71"/>
        <v>1</v>
      </c>
      <c r="J37" s="49">
        <f t="shared" si="62"/>
        <v>0.28101699216155174</v>
      </c>
      <c r="K37" s="44">
        <v>300</v>
      </c>
      <c r="L37" s="34">
        <v>26400</v>
      </c>
      <c r="M37" s="96">
        <v>50</v>
      </c>
      <c r="N37" s="91">
        <v>5063.28</v>
      </c>
      <c r="O37" s="49">
        <f t="shared" si="64"/>
        <v>0.16666666666666666</v>
      </c>
      <c r="P37" s="49">
        <f t="shared" si="65"/>
        <v>0.19179090909090907</v>
      </c>
      <c r="Q37" s="34">
        <v>22815</v>
      </c>
      <c r="R37" s="34">
        <v>302500</v>
      </c>
      <c r="S37" s="92">
        <v>6834</v>
      </c>
      <c r="T37" s="92">
        <v>68811.69</v>
      </c>
      <c r="U37" s="49">
        <f t="shared" si="46"/>
        <v>0.2995397764628534</v>
      </c>
      <c r="V37" s="49">
        <f t="shared" si="47"/>
        <v>0.22747666115702481</v>
      </c>
      <c r="W37" s="37"/>
      <c r="X37" s="34"/>
      <c r="Y37" s="98"/>
      <c r="Z37" s="88"/>
      <c r="AA37" s="49"/>
      <c r="AB37" s="49"/>
      <c r="AC37" s="34">
        <v>13000</v>
      </c>
      <c r="AD37" s="92">
        <v>3532.3599999999997</v>
      </c>
      <c r="AE37" s="49">
        <f t="shared" si="35"/>
        <v>0.27171999999999996</v>
      </c>
      <c r="AF37" s="40">
        <f t="shared" si="52"/>
        <v>1094600</v>
      </c>
      <c r="AG37" s="40">
        <f t="shared" si="53"/>
        <v>288928.81999999995</v>
      </c>
      <c r="AH37" s="49">
        <f t="shared" si="54"/>
        <v>0.26395835921797911</v>
      </c>
    </row>
    <row r="38" spans="1:34" s="55" customFormat="1" ht="48" customHeight="1" x14ac:dyDescent="0.2">
      <c r="A38" s="17"/>
      <c r="B38" s="18"/>
      <c r="C38" s="17"/>
      <c r="D38" s="19" t="s">
        <v>70</v>
      </c>
      <c r="E38" s="37"/>
      <c r="F38" s="34"/>
      <c r="G38" s="87">
        <v>0</v>
      </c>
      <c r="H38" s="91">
        <v>0</v>
      </c>
      <c r="I38" s="49"/>
      <c r="J38" s="49"/>
      <c r="K38" s="44">
        <v>598</v>
      </c>
      <c r="L38" s="34">
        <v>51700</v>
      </c>
      <c r="M38" s="96">
        <v>218.30599999999998</v>
      </c>
      <c r="N38" s="91">
        <v>19492.229999999996</v>
      </c>
      <c r="O38" s="49">
        <f t="shared" si="64"/>
        <v>0.36506020066889627</v>
      </c>
      <c r="P38" s="49">
        <f t="shared" si="65"/>
        <v>0.37702572533849121</v>
      </c>
      <c r="Q38" s="34">
        <v>50715.12</v>
      </c>
      <c r="R38" s="34">
        <v>686200</v>
      </c>
      <c r="S38" s="92">
        <v>22026.999999999993</v>
      </c>
      <c r="T38" s="92">
        <v>220258</v>
      </c>
      <c r="U38" s="49">
        <f t="shared" si="46"/>
        <v>0.43432806626505055</v>
      </c>
      <c r="V38" s="49">
        <f t="shared" si="47"/>
        <v>0.32098222092684348</v>
      </c>
      <c r="W38" s="34">
        <v>31795.523300000001</v>
      </c>
      <c r="X38" s="34">
        <v>631000</v>
      </c>
      <c r="Y38" s="94">
        <v>16492.8</v>
      </c>
      <c r="Z38" s="92">
        <v>299101.43000000005</v>
      </c>
      <c r="AA38" s="49">
        <f t="shared" ref="AA38" si="72">Y38/W38</f>
        <v>0.51871453236940435</v>
      </c>
      <c r="AB38" s="49">
        <f t="shared" ref="AB38" si="73">Z38/X38</f>
        <v>0.47401177496038044</v>
      </c>
      <c r="AC38" s="34">
        <v>30900</v>
      </c>
      <c r="AD38" s="92">
        <v>6978.07</v>
      </c>
      <c r="AE38" s="49">
        <f t="shared" si="35"/>
        <v>0.22582750809061489</v>
      </c>
      <c r="AF38" s="40">
        <f t="shared" si="52"/>
        <v>1399800</v>
      </c>
      <c r="AG38" s="40">
        <f t="shared" si="53"/>
        <v>545829.73</v>
      </c>
      <c r="AH38" s="49">
        <f t="shared" si="54"/>
        <v>0.38993408344049146</v>
      </c>
    </row>
    <row r="39" spans="1:34" s="55" customFormat="1" ht="48" customHeight="1" x14ac:dyDescent="0.2">
      <c r="A39" s="17"/>
      <c r="B39" s="18"/>
      <c r="C39" s="17"/>
      <c r="D39" s="19" t="s">
        <v>71</v>
      </c>
      <c r="E39" s="37">
        <v>169.5</v>
      </c>
      <c r="F39" s="34">
        <v>886400</v>
      </c>
      <c r="G39" s="87">
        <v>169.5</v>
      </c>
      <c r="H39" s="91">
        <v>613790.71999999997</v>
      </c>
      <c r="I39" s="49">
        <f t="shared" si="71"/>
        <v>1</v>
      </c>
      <c r="J39" s="49">
        <f t="shared" si="62"/>
        <v>0.69245342960288803</v>
      </c>
      <c r="K39" s="44">
        <v>600</v>
      </c>
      <c r="L39" s="34">
        <v>51900</v>
      </c>
      <c r="M39" s="96">
        <v>182.75</v>
      </c>
      <c r="N39" s="91">
        <v>16557.480000000003</v>
      </c>
      <c r="O39" s="49">
        <f t="shared" si="64"/>
        <v>0.30458333333333332</v>
      </c>
      <c r="P39" s="49">
        <f t="shared" si="65"/>
        <v>0.31902658959537578</v>
      </c>
      <c r="Q39" s="34">
        <v>64780.12</v>
      </c>
      <c r="R39" s="34">
        <v>876500</v>
      </c>
      <c r="S39" s="92">
        <v>18178</v>
      </c>
      <c r="T39" s="92">
        <v>168418.7</v>
      </c>
      <c r="U39" s="49">
        <f t="shared" si="46"/>
        <v>0.28061077997385614</v>
      </c>
      <c r="V39" s="49">
        <f t="shared" si="47"/>
        <v>0.19214911580148319</v>
      </c>
      <c r="W39" s="37"/>
      <c r="X39" s="34"/>
      <c r="Y39" s="95"/>
      <c r="Z39" s="92"/>
      <c r="AA39" s="49"/>
      <c r="AB39" s="49"/>
      <c r="AC39" s="34">
        <v>22800</v>
      </c>
      <c r="AD39" s="92">
        <v>3473.34</v>
      </c>
      <c r="AE39" s="49">
        <f t="shared" si="35"/>
        <v>0.15233947368421052</v>
      </c>
      <c r="AF39" s="40">
        <f t="shared" si="52"/>
        <v>1837600</v>
      </c>
      <c r="AG39" s="40">
        <f t="shared" si="53"/>
        <v>802240.23999999987</v>
      </c>
      <c r="AH39" s="49">
        <f t="shared" si="54"/>
        <v>0.43656956900304739</v>
      </c>
    </row>
    <row r="40" spans="1:34" s="55" customFormat="1" ht="31.5" x14ac:dyDescent="0.2">
      <c r="A40" s="17"/>
      <c r="B40" s="18"/>
      <c r="C40" s="17"/>
      <c r="D40" s="19" t="s">
        <v>72</v>
      </c>
      <c r="E40" s="37"/>
      <c r="F40" s="34"/>
      <c r="G40" s="87">
        <v>0</v>
      </c>
      <c r="H40" s="91">
        <v>0</v>
      </c>
      <c r="I40" s="49"/>
      <c r="J40" s="49"/>
      <c r="K40" s="44">
        <v>95</v>
      </c>
      <c r="L40" s="34">
        <v>4700</v>
      </c>
      <c r="M40" s="96">
        <v>23</v>
      </c>
      <c r="N40" s="91">
        <v>1185.3599999999999</v>
      </c>
      <c r="O40" s="49">
        <f t="shared" si="64"/>
        <v>0.24210526315789474</v>
      </c>
      <c r="P40" s="49">
        <f t="shared" si="65"/>
        <v>0.25220425531914892</v>
      </c>
      <c r="Q40" s="34">
        <v>10935</v>
      </c>
      <c r="R40" s="34">
        <v>148000</v>
      </c>
      <c r="S40" s="92">
        <v>8568</v>
      </c>
      <c r="T40" s="92">
        <v>103122.03</v>
      </c>
      <c r="U40" s="49">
        <f t="shared" si="46"/>
        <v>0.78353909465020577</v>
      </c>
      <c r="V40" s="49">
        <f t="shared" si="47"/>
        <v>0.69677047297297301</v>
      </c>
      <c r="W40" s="37">
        <v>11300</v>
      </c>
      <c r="X40" s="34">
        <v>219000</v>
      </c>
      <c r="Y40" s="94">
        <v>5142</v>
      </c>
      <c r="Z40" s="92">
        <v>93247.26</v>
      </c>
      <c r="AA40" s="49">
        <f t="shared" ref="AA40" si="74">Y40/W40</f>
        <v>0.4550442477876106</v>
      </c>
      <c r="AB40" s="49">
        <f t="shared" ref="AB40" si="75">Z40/X40</f>
        <v>0.42578657534246572</v>
      </c>
      <c r="AC40" s="34">
        <v>62100</v>
      </c>
      <c r="AD40" s="92">
        <v>3532.36</v>
      </c>
      <c r="AE40" s="49">
        <f t="shared" si="35"/>
        <v>5.6881803542673109E-2</v>
      </c>
      <c r="AF40" s="40">
        <f t="shared" si="52"/>
        <v>433800</v>
      </c>
      <c r="AG40" s="40">
        <f t="shared" si="53"/>
        <v>201087.00999999998</v>
      </c>
      <c r="AH40" s="49">
        <f t="shared" si="54"/>
        <v>0.46354774089442136</v>
      </c>
    </row>
    <row r="41" spans="1:34" s="31" customFormat="1" ht="31.5" x14ac:dyDescent="0.2">
      <c r="A41" s="7" t="s">
        <v>39</v>
      </c>
      <c r="B41" s="6">
        <v>1022</v>
      </c>
      <c r="C41" s="7" t="s">
        <v>8</v>
      </c>
      <c r="D41" s="68" t="s">
        <v>63</v>
      </c>
      <c r="E41" s="35">
        <v>159.41499999999999</v>
      </c>
      <c r="F41" s="36">
        <v>772600</v>
      </c>
      <c r="G41" s="90">
        <v>0</v>
      </c>
      <c r="H41" s="89">
        <v>0</v>
      </c>
      <c r="I41" s="50">
        <f t="shared" si="71"/>
        <v>0</v>
      </c>
      <c r="J41" s="50">
        <f t="shared" si="62"/>
        <v>0</v>
      </c>
      <c r="K41" s="43">
        <v>1126.4025999999999</v>
      </c>
      <c r="L41" s="36">
        <v>96500</v>
      </c>
      <c r="M41" s="93">
        <v>252.14799999999997</v>
      </c>
      <c r="N41" s="89">
        <v>23961.61</v>
      </c>
      <c r="O41" s="50">
        <f t="shared" si="64"/>
        <v>0.22385246624963401</v>
      </c>
      <c r="P41" s="50">
        <f t="shared" si="65"/>
        <v>0.24830683937823836</v>
      </c>
      <c r="Q41" s="36">
        <v>51734.239999999998</v>
      </c>
      <c r="R41" s="41">
        <v>700000</v>
      </c>
      <c r="S41" s="88">
        <v>14189.000000000058</v>
      </c>
      <c r="T41" s="88">
        <v>276224.7</v>
      </c>
      <c r="U41" s="50">
        <f t="shared" si="46"/>
        <v>0.274267100473498</v>
      </c>
      <c r="V41" s="50">
        <f t="shared" si="47"/>
        <v>0.39460671428571431</v>
      </c>
      <c r="W41" s="35"/>
      <c r="X41" s="36"/>
      <c r="Y41" s="98"/>
      <c r="Z41" s="88"/>
      <c r="AA41" s="50"/>
      <c r="AB41" s="50"/>
      <c r="AC41" s="41">
        <v>37800</v>
      </c>
      <c r="AD41" s="88">
        <v>7064.7199999999993</v>
      </c>
      <c r="AE41" s="50">
        <f t="shared" si="35"/>
        <v>0.18689735449735448</v>
      </c>
      <c r="AF41" s="41">
        <f t="shared" si="52"/>
        <v>1606900</v>
      </c>
      <c r="AG41" s="41">
        <f t="shared" si="53"/>
        <v>307251.02999999997</v>
      </c>
      <c r="AH41" s="50">
        <f t="shared" si="54"/>
        <v>0.19120731221606818</v>
      </c>
    </row>
    <row r="42" spans="1:34" s="31" customFormat="1" ht="47.25" x14ac:dyDescent="0.2">
      <c r="A42" s="7" t="s">
        <v>40</v>
      </c>
      <c r="B42" s="6">
        <v>1070</v>
      </c>
      <c r="C42" s="7" t="s">
        <v>9</v>
      </c>
      <c r="D42" s="30" t="s">
        <v>109</v>
      </c>
      <c r="E42" s="46">
        <f>E43+E44</f>
        <v>35.173999999999999</v>
      </c>
      <c r="F42" s="46">
        <f t="shared" ref="F42" si="76">F43+F44</f>
        <v>180000</v>
      </c>
      <c r="G42" s="27">
        <v>24.460403525295</v>
      </c>
      <c r="H42" s="27">
        <v>28135</v>
      </c>
      <c r="I42" s="50">
        <f t="shared" si="71"/>
        <v>0.69541148363265481</v>
      </c>
      <c r="J42" s="50">
        <f t="shared" si="62"/>
        <v>0.15630555555555556</v>
      </c>
      <c r="K42" s="46">
        <f t="shared" ref="K42:L42" si="77">K43+K44</f>
        <v>5867.7168000000001</v>
      </c>
      <c r="L42" s="46">
        <f t="shared" si="77"/>
        <v>296800</v>
      </c>
      <c r="M42" s="27">
        <v>26.073</v>
      </c>
      <c r="N42" s="27">
        <v>3258.09</v>
      </c>
      <c r="O42" s="50">
        <f t="shared" si="64"/>
        <v>4.4434659832253663E-3</v>
      </c>
      <c r="P42" s="50">
        <f t="shared" si="65"/>
        <v>1.097739218328841E-2</v>
      </c>
      <c r="Q42" s="46">
        <f t="shared" ref="Q42:R42" si="78">Q43+Q44</f>
        <v>42465.119999999995</v>
      </c>
      <c r="R42" s="46">
        <f t="shared" si="78"/>
        <v>570000</v>
      </c>
      <c r="S42" s="97">
        <v>13752.000000000007</v>
      </c>
      <c r="T42" s="97">
        <v>264780.67000000004</v>
      </c>
      <c r="U42" s="50">
        <f t="shared" si="46"/>
        <v>0.32384224982762344</v>
      </c>
      <c r="V42" s="50">
        <f t="shared" si="47"/>
        <v>0.46452749122807024</v>
      </c>
      <c r="W42" s="46">
        <f t="shared" ref="W42:X42" si="79">W43+W44</f>
        <v>0</v>
      </c>
      <c r="X42" s="46">
        <f t="shared" si="79"/>
        <v>0</v>
      </c>
      <c r="Y42" s="97"/>
      <c r="Z42" s="97"/>
      <c r="AA42" s="50"/>
      <c r="AB42" s="50"/>
      <c r="AC42" s="46">
        <f t="shared" ref="AC42" si="80">AC43+AC44</f>
        <v>75700</v>
      </c>
      <c r="AD42" s="99">
        <v>9510.1999999999989</v>
      </c>
      <c r="AE42" s="50">
        <f t="shared" si="35"/>
        <v>0.12563011889035666</v>
      </c>
      <c r="AF42" s="41">
        <f t="shared" si="52"/>
        <v>1122500</v>
      </c>
      <c r="AG42" s="41">
        <f t="shared" si="53"/>
        <v>305683.96000000008</v>
      </c>
      <c r="AH42" s="50">
        <f t="shared" si="54"/>
        <v>0.27232424053452126</v>
      </c>
    </row>
    <row r="43" spans="1:34" s="55" customFormat="1" ht="31.5" x14ac:dyDescent="0.2">
      <c r="A43" s="17"/>
      <c r="B43" s="18"/>
      <c r="C43" s="17" t="s">
        <v>9</v>
      </c>
      <c r="D43" s="19" t="s">
        <v>64</v>
      </c>
      <c r="E43" s="37">
        <v>35.173999999999999</v>
      </c>
      <c r="F43" s="34">
        <v>180000</v>
      </c>
      <c r="G43" s="87">
        <v>24.460403525295</v>
      </c>
      <c r="H43" s="91">
        <v>28135</v>
      </c>
      <c r="I43" s="49">
        <f t="shared" si="71"/>
        <v>0.69541148363265481</v>
      </c>
      <c r="J43" s="49">
        <f t="shared" si="62"/>
        <v>0.15630555555555556</v>
      </c>
      <c r="K43" s="44">
        <v>293</v>
      </c>
      <c r="L43" s="34">
        <v>26500</v>
      </c>
      <c r="M43" s="96">
        <v>26.073</v>
      </c>
      <c r="N43" s="91">
        <v>3258.09</v>
      </c>
      <c r="O43" s="49">
        <f t="shared" si="64"/>
        <v>8.898634812286689E-2</v>
      </c>
      <c r="P43" s="49">
        <f t="shared" si="65"/>
        <v>0.12294679245283019</v>
      </c>
      <c r="Q43" s="40">
        <v>16848.7</v>
      </c>
      <c r="R43" s="34">
        <v>223400</v>
      </c>
      <c r="S43" s="92">
        <v>3993</v>
      </c>
      <c r="T43" s="92">
        <v>41748.22</v>
      </c>
      <c r="U43" s="49">
        <f t="shared" si="46"/>
        <v>0.23699157798524514</v>
      </c>
      <c r="V43" s="49">
        <f t="shared" si="47"/>
        <v>0.18687654431512982</v>
      </c>
      <c r="W43" s="37"/>
      <c r="X43" s="34"/>
      <c r="Y43" s="98"/>
      <c r="Z43" s="88"/>
      <c r="AA43" s="49"/>
      <c r="AB43" s="49"/>
      <c r="AC43" s="34">
        <v>53100</v>
      </c>
      <c r="AD43" s="92">
        <v>7064.7199999999993</v>
      </c>
      <c r="AE43" s="49">
        <f t="shared" si="35"/>
        <v>0.13304557438794726</v>
      </c>
      <c r="AF43" s="40">
        <f t="shared" si="52"/>
        <v>483000</v>
      </c>
      <c r="AG43" s="40">
        <f t="shared" si="53"/>
        <v>80206.03</v>
      </c>
      <c r="AH43" s="49">
        <f t="shared" si="54"/>
        <v>0.166058033126294</v>
      </c>
    </row>
    <row r="44" spans="1:34" s="55" customFormat="1" ht="31.5" x14ac:dyDescent="0.2">
      <c r="A44" s="17"/>
      <c r="B44" s="18"/>
      <c r="C44" s="17" t="s">
        <v>9</v>
      </c>
      <c r="D44" s="19" t="s">
        <v>75</v>
      </c>
      <c r="E44" s="37"/>
      <c r="F44" s="34"/>
      <c r="G44" s="90">
        <v>0</v>
      </c>
      <c r="H44" s="89">
        <v>0</v>
      </c>
      <c r="I44" s="49"/>
      <c r="J44" s="49"/>
      <c r="K44" s="44">
        <v>5574.7168000000001</v>
      </c>
      <c r="L44" s="34">
        <v>270300</v>
      </c>
      <c r="M44" s="96">
        <v>0</v>
      </c>
      <c r="N44" s="91">
        <v>0</v>
      </c>
      <c r="O44" s="49">
        <f t="shared" si="64"/>
        <v>0</v>
      </c>
      <c r="P44" s="49">
        <f t="shared" si="65"/>
        <v>0</v>
      </c>
      <c r="Q44" s="40">
        <v>25616.42</v>
      </c>
      <c r="R44" s="34">
        <v>346600</v>
      </c>
      <c r="S44" s="92">
        <v>9759.0000000000073</v>
      </c>
      <c r="T44" s="92">
        <v>223032.45</v>
      </c>
      <c r="U44" s="49">
        <f t="shared" si="46"/>
        <v>0.38096658315252513</v>
      </c>
      <c r="V44" s="49">
        <f t="shared" si="47"/>
        <v>0.6434865839584536</v>
      </c>
      <c r="W44" s="37"/>
      <c r="X44" s="34"/>
      <c r="Y44" s="98"/>
      <c r="Z44" s="88"/>
      <c r="AA44" s="49"/>
      <c r="AB44" s="49"/>
      <c r="AC44" s="34">
        <v>22600</v>
      </c>
      <c r="AD44" s="92">
        <v>2445.48</v>
      </c>
      <c r="AE44" s="49">
        <f t="shared" si="35"/>
        <v>0.1082070796460177</v>
      </c>
      <c r="AF44" s="40">
        <f t="shared" si="52"/>
        <v>639500</v>
      </c>
      <c r="AG44" s="40">
        <f t="shared" si="53"/>
        <v>225477.93000000002</v>
      </c>
      <c r="AH44" s="49">
        <f t="shared" si="54"/>
        <v>0.35258472243940581</v>
      </c>
    </row>
    <row r="45" spans="1:34" s="55" customFormat="1" ht="47.25" x14ac:dyDescent="0.2">
      <c r="A45" s="7" t="s">
        <v>41</v>
      </c>
      <c r="B45" s="6">
        <v>1141</v>
      </c>
      <c r="C45" s="7" t="s">
        <v>10</v>
      </c>
      <c r="D45" s="30" t="s">
        <v>110</v>
      </c>
      <c r="E45" s="35">
        <v>107.64</v>
      </c>
      <c r="F45" s="41">
        <v>603800</v>
      </c>
      <c r="G45" s="90">
        <v>33.829356824758101</v>
      </c>
      <c r="H45" s="89">
        <v>23866.400000000001</v>
      </c>
      <c r="I45" s="49"/>
      <c r="J45" s="49"/>
      <c r="K45" s="43">
        <v>810.37</v>
      </c>
      <c r="L45" s="41">
        <v>73900</v>
      </c>
      <c r="M45" s="93">
        <v>72.947000000000003</v>
      </c>
      <c r="N45" s="89">
        <v>7591.85</v>
      </c>
      <c r="O45" s="49">
        <f t="shared" si="64"/>
        <v>9.0016905857818033E-2</v>
      </c>
      <c r="P45" s="49">
        <f t="shared" si="65"/>
        <v>0.10273139377537213</v>
      </c>
      <c r="Q45" s="36">
        <v>101574.86</v>
      </c>
      <c r="R45" s="41">
        <v>1367000</v>
      </c>
      <c r="S45" s="88">
        <v>26165.5</v>
      </c>
      <c r="T45" s="88">
        <v>453756.93000000005</v>
      </c>
      <c r="U45" s="49">
        <f t="shared" si="46"/>
        <v>0.2575981891582228</v>
      </c>
      <c r="V45" s="49">
        <f t="shared" si="47"/>
        <v>0.33193630577907829</v>
      </c>
      <c r="W45" s="35"/>
      <c r="X45" s="36"/>
      <c r="Y45" s="98"/>
      <c r="Z45" s="88"/>
      <c r="AA45" s="49"/>
      <c r="AB45" s="49"/>
      <c r="AC45" s="41">
        <v>129200</v>
      </c>
      <c r="AD45" s="88">
        <v>15736.22</v>
      </c>
      <c r="AE45" s="50"/>
      <c r="AF45" s="41">
        <f t="shared" si="52"/>
        <v>2173900</v>
      </c>
      <c r="AG45" s="41">
        <f t="shared" ref="AG45" si="81">H45+N45+T45+Z45+AD45</f>
        <v>500951.4</v>
      </c>
      <c r="AH45" s="50">
        <f t="shared" ref="AH45" si="82">AG45/AF45</f>
        <v>0.23043902663415983</v>
      </c>
    </row>
    <row r="46" spans="1:34" s="31" customFormat="1" ht="31.5" x14ac:dyDescent="0.2">
      <c r="A46" s="7" t="s">
        <v>42</v>
      </c>
      <c r="B46" s="8">
        <v>1151</v>
      </c>
      <c r="C46" s="8" t="s">
        <v>10</v>
      </c>
      <c r="D46" s="30" t="s">
        <v>55</v>
      </c>
      <c r="E46" s="35">
        <v>24.712</v>
      </c>
      <c r="F46" s="41">
        <v>118600</v>
      </c>
      <c r="G46" s="90">
        <v>11.11087</v>
      </c>
      <c r="H46" s="89">
        <v>27573.190000000002</v>
      </c>
      <c r="I46" s="50">
        <f t="shared" si="71"/>
        <v>0.44961435739721595</v>
      </c>
      <c r="J46" s="50">
        <f t="shared" si="62"/>
        <v>0.23248895446880272</v>
      </c>
      <c r="K46" s="43">
        <v>54.807200000000002</v>
      </c>
      <c r="L46" s="41">
        <v>5300</v>
      </c>
      <c r="M46" s="93">
        <v>4.9589999999999996</v>
      </c>
      <c r="N46" s="89">
        <v>552.82000000000005</v>
      </c>
      <c r="O46" s="50">
        <f t="shared" si="64"/>
        <v>9.0480812739931971E-2</v>
      </c>
      <c r="P46" s="50">
        <f t="shared" si="65"/>
        <v>0.1043056603773585</v>
      </c>
      <c r="Q46" s="36">
        <v>5407.77</v>
      </c>
      <c r="R46" s="41">
        <v>71700</v>
      </c>
      <c r="S46" s="88">
        <v>1510.0000000000005</v>
      </c>
      <c r="T46" s="88">
        <v>31130.850000000002</v>
      </c>
      <c r="U46" s="50">
        <f t="shared" si="46"/>
        <v>0.27922785177624054</v>
      </c>
      <c r="V46" s="50">
        <f t="shared" si="47"/>
        <v>0.43418200836820087</v>
      </c>
      <c r="W46" s="35"/>
      <c r="X46" s="36"/>
      <c r="Y46" s="98"/>
      <c r="Z46" s="88"/>
      <c r="AA46" s="50"/>
      <c r="AB46" s="50"/>
      <c r="AC46" s="41">
        <v>8000</v>
      </c>
      <c r="AD46" s="88">
        <v>1766.18</v>
      </c>
      <c r="AE46" s="50">
        <f t="shared" si="35"/>
        <v>0.22077250000000001</v>
      </c>
      <c r="AF46" s="41">
        <f t="shared" si="52"/>
        <v>203600</v>
      </c>
      <c r="AG46" s="41">
        <f t="shared" si="53"/>
        <v>61023.040000000001</v>
      </c>
      <c r="AH46" s="50">
        <f t="shared" si="54"/>
        <v>0.29972023575638507</v>
      </c>
    </row>
    <row r="47" spans="1:34" s="31" customFormat="1" ht="47.25" x14ac:dyDescent="0.2">
      <c r="A47" s="7" t="s">
        <v>90</v>
      </c>
      <c r="B47" s="6">
        <v>1160</v>
      </c>
      <c r="C47" s="7" t="s">
        <v>10</v>
      </c>
      <c r="D47" s="30" t="s">
        <v>65</v>
      </c>
      <c r="E47" s="35">
        <v>4.05</v>
      </c>
      <c r="F47" s="41">
        <v>19500</v>
      </c>
      <c r="G47" s="90">
        <v>0</v>
      </c>
      <c r="H47" s="89">
        <v>0</v>
      </c>
      <c r="I47" s="50">
        <f t="shared" si="71"/>
        <v>0</v>
      </c>
      <c r="J47" s="50">
        <f t="shared" si="62"/>
        <v>0</v>
      </c>
      <c r="K47" s="43">
        <v>47.006100000000004</v>
      </c>
      <c r="L47" s="41">
        <v>4300</v>
      </c>
      <c r="M47" s="93">
        <v>9</v>
      </c>
      <c r="N47" s="89">
        <v>922.48</v>
      </c>
      <c r="O47" s="50">
        <f t="shared" si="64"/>
        <v>0.19146451205269102</v>
      </c>
      <c r="P47" s="50">
        <f t="shared" si="65"/>
        <v>0.21453023255813955</v>
      </c>
      <c r="Q47" s="36">
        <v>1425.48</v>
      </c>
      <c r="R47" s="41">
        <v>18900</v>
      </c>
      <c r="S47" s="88">
        <v>300</v>
      </c>
      <c r="T47" s="88">
        <v>4063.17</v>
      </c>
      <c r="U47" s="50">
        <f t="shared" si="46"/>
        <v>0.21045542554087043</v>
      </c>
      <c r="V47" s="50">
        <f t="shared" si="47"/>
        <v>0.21498253968253969</v>
      </c>
      <c r="W47" s="35"/>
      <c r="X47" s="36"/>
      <c r="Y47" s="98"/>
      <c r="Z47" s="88"/>
      <c r="AA47" s="50"/>
      <c r="AB47" s="50"/>
      <c r="AC47" s="41">
        <v>1800</v>
      </c>
      <c r="AD47" s="88">
        <v>407.58000000000004</v>
      </c>
      <c r="AE47" s="50">
        <f t="shared" si="35"/>
        <v>0.22643333333333335</v>
      </c>
      <c r="AF47" s="41">
        <f t="shared" si="52"/>
        <v>44500</v>
      </c>
      <c r="AG47" s="41">
        <f t="shared" si="53"/>
        <v>5393.23</v>
      </c>
      <c r="AH47" s="50">
        <f t="shared" si="54"/>
        <v>0.12119617977528088</v>
      </c>
    </row>
    <row r="48" spans="1:34" s="31" customFormat="1" x14ac:dyDescent="0.2">
      <c r="A48" s="7" t="s">
        <v>23</v>
      </c>
      <c r="B48" s="6">
        <v>5031</v>
      </c>
      <c r="C48" s="7" t="s">
        <v>14</v>
      </c>
      <c r="D48" s="32" t="s">
        <v>30</v>
      </c>
      <c r="E48" s="41">
        <f>E49+E50</f>
        <v>118.55099999999999</v>
      </c>
      <c r="F48" s="41">
        <f t="shared" ref="F48" si="83">F49+F50</f>
        <v>803400</v>
      </c>
      <c r="G48" s="89">
        <v>24.372255000000003</v>
      </c>
      <c r="H48" s="89">
        <v>161009.78</v>
      </c>
      <c r="I48" s="50">
        <f t="shared" si="71"/>
        <v>0.20558455854442395</v>
      </c>
      <c r="J48" s="50">
        <f t="shared" si="62"/>
        <v>0.20041048045805326</v>
      </c>
      <c r="K48" s="41">
        <f t="shared" ref="K48:L48" si="84">K49+K50</f>
        <v>211.14850000000001</v>
      </c>
      <c r="L48" s="41">
        <f t="shared" si="84"/>
        <v>19500</v>
      </c>
      <c r="M48" s="89">
        <v>40.814</v>
      </c>
      <c r="N48" s="89">
        <v>4118.82</v>
      </c>
      <c r="O48" s="50">
        <f t="shared" si="64"/>
        <v>0.193295240079849</v>
      </c>
      <c r="P48" s="50">
        <f t="shared" si="65"/>
        <v>0.21122153846153843</v>
      </c>
      <c r="Q48" s="41">
        <f t="shared" ref="Q48:R48" si="85">Q49+Q50</f>
        <v>15010.33</v>
      </c>
      <c r="R48" s="41">
        <f t="shared" si="85"/>
        <v>202400</v>
      </c>
      <c r="S48" s="88">
        <v>2959</v>
      </c>
      <c r="T48" s="88">
        <v>80803.94</v>
      </c>
      <c r="U48" s="50">
        <f t="shared" si="46"/>
        <v>0.19713090918054432</v>
      </c>
      <c r="V48" s="50">
        <f t="shared" si="47"/>
        <v>0.39922895256916996</v>
      </c>
      <c r="W48" s="41">
        <f t="shared" ref="W48:X48" si="86">W49+W50</f>
        <v>0</v>
      </c>
      <c r="X48" s="41">
        <f t="shared" si="86"/>
        <v>0</v>
      </c>
      <c r="Y48" s="98">
        <v>0</v>
      </c>
      <c r="Z48" s="98">
        <v>0</v>
      </c>
      <c r="AA48" s="50"/>
      <c r="AB48" s="50"/>
      <c r="AC48" s="41">
        <f t="shared" ref="AC48" si="87">AC49+AC50</f>
        <v>15300</v>
      </c>
      <c r="AD48" s="99">
        <v>2037.9</v>
      </c>
      <c r="AE48" s="50">
        <f t="shared" si="35"/>
        <v>0.13319607843137254</v>
      </c>
      <c r="AF48" s="41">
        <f t="shared" si="52"/>
        <v>1040600</v>
      </c>
      <c r="AG48" s="41">
        <f t="shared" si="53"/>
        <v>247970.44</v>
      </c>
      <c r="AH48" s="50">
        <f t="shared" si="54"/>
        <v>0.2382956371324236</v>
      </c>
    </row>
    <row r="49" spans="1:34" s="55" customFormat="1" ht="47.25" x14ac:dyDescent="0.2">
      <c r="A49" s="17"/>
      <c r="B49" s="18"/>
      <c r="C49" s="17"/>
      <c r="D49" s="19" t="s">
        <v>76</v>
      </c>
      <c r="E49" s="37">
        <v>111.08199999999999</v>
      </c>
      <c r="F49" s="34">
        <v>765300</v>
      </c>
      <c r="G49" s="87">
        <v>20.345745000000001</v>
      </c>
      <c r="H49" s="91">
        <v>146649.31</v>
      </c>
      <c r="I49" s="49">
        <f t="shared" si="71"/>
        <v>0.18315969283952396</v>
      </c>
      <c r="J49" s="49">
        <f t="shared" si="62"/>
        <v>0.19162329805305109</v>
      </c>
      <c r="K49" s="44">
        <v>197.14850000000001</v>
      </c>
      <c r="L49" s="34">
        <v>17700</v>
      </c>
      <c r="M49" s="96">
        <v>38</v>
      </c>
      <c r="N49" s="91">
        <v>3736.3199999999997</v>
      </c>
      <c r="O49" s="49">
        <f t="shared" si="64"/>
        <v>0.19274810612304935</v>
      </c>
      <c r="P49" s="49">
        <f t="shared" si="65"/>
        <v>0.2110915254237288</v>
      </c>
      <c r="Q49" s="34">
        <v>12435.33</v>
      </c>
      <c r="R49" s="34">
        <v>168300</v>
      </c>
      <c r="S49" s="92">
        <v>2404</v>
      </c>
      <c r="T49" s="92">
        <v>68600.81</v>
      </c>
      <c r="U49" s="49">
        <f t="shared" si="46"/>
        <v>0.19332016118591144</v>
      </c>
      <c r="V49" s="49">
        <f t="shared" si="47"/>
        <v>0.40761027926322041</v>
      </c>
      <c r="W49" s="37"/>
      <c r="X49" s="34"/>
      <c r="Y49" s="98"/>
      <c r="Z49" s="88"/>
      <c r="AA49" s="49"/>
      <c r="AB49" s="49"/>
      <c r="AC49" s="34">
        <v>13700</v>
      </c>
      <c r="AD49" s="92">
        <v>1630.3200000000002</v>
      </c>
      <c r="AE49" s="49">
        <f t="shared" si="35"/>
        <v>0.11900145985401461</v>
      </c>
      <c r="AF49" s="40">
        <f t="shared" si="52"/>
        <v>965000</v>
      </c>
      <c r="AG49" s="40">
        <f t="shared" si="53"/>
        <v>220616.76</v>
      </c>
      <c r="AH49" s="49">
        <f t="shared" si="54"/>
        <v>0.22861840414507772</v>
      </c>
    </row>
    <row r="50" spans="1:34" s="55" customFormat="1" ht="47.25" x14ac:dyDescent="0.2">
      <c r="A50" s="17"/>
      <c r="B50" s="18"/>
      <c r="C50" s="17"/>
      <c r="D50" s="19" t="s">
        <v>77</v>
      </c>
      <c r="E50" s="38">
        <v>7.4690000000000003</v>
      </c>
      <c r="F50" s="39">
        <v>38100</v>
      </c>
      <c r="G50" s="87">
        <v>4.02651</v>
      </c>
      <c r="H50" s="92">
        <v>14360.470000000001</v>
      </c>
      <c r="I50" s="49">
        <f t="shared" si="71"/>
        <v>0.53909626456018211</v>
      </c>
      <c r="J50" s="49">
        <f t="shared" si="62"/>
        <v>0.37691522309711289</v>
      </c>
      <c r="K50" s="48">
        <v>14</v>
      </c>
      <c r="L50" s="39">
        <v>1800</v>
      </c>
      <c r="M50" s="96">
        <v>2.8140000000000001</v>
      </c>
      <c r="N50" s="92">
        <v>382.5</v>
      </c>
      <c r="O50" s="49">
        <f t="shared" si="64"/>
        <v>0.20100000000000001</v>
      </c>
      <c r="P50" s="49">
        <f t="shared" si="65"/>
        <v>0.21249999999999999</v>
      </c>
      <c r="Q50" s="34">
        <v>2575</v>
      </c>
      <c r="R50" s="34">
        <v>34100</v>
      </c>
      <c r="S50" s="92">
        <v>555</v>
      </c>
      <c r="T50" s="92">
        <v>12203.13</v>
      </c>
      <c r="U50" s="49">
        <f t="shared" si="46"/>
        <v>0.21553398058252426</v>
      </c>
      <c r="V50" s="49">
        <f t="shared" si="47"/>
        <v>0.35786304985337242</v>
      </c>
      <c r="W50" s="37"/>
      <c r="X50" s="34"/>
      <c r="Y50" s="98"/>
      <c r="Z50" s="88"/>
      <c r="AA50" s="49"/>
      <c r="AB50" s="49"/>
      <c r="AC50" s="34">
        <v>1600</v>
      </c>
      <c r="AD50" s="92">
        <v>407.58000000000004</v>
      </c>
      <c r="AE50" s="49">
        <f t="shared" si="35"/>
        <v>0.25473750000000001</v>
      </c>
      <c r="AF50" s="40">
        <f t="shared" si="52"/>
        <v>75600</v>
      </c>
      <c r="AG50" s="40">
        <f t="shared" si="53"/>
        <v>27353.68</v>
      </c>
      <c r="AH50" s="49">
        <f t="shared" si="54"/>
        <v>0.36182116402116404</v>
      </c>
    </row>
    <row r="51" spans="1:34" s="55" customFormat="1" ht="31.5" x14ac:dyDescent="0.2">
      <c r="A51" s="65" t="s">
        <v>33</v>
      </c>
      <c r="B51" s="65"/>
      <c r="C51" s="65"/>
      <c r="D51" s="66" t="s">
        <v>47</v>
      </c>
      <c r="E51" s="76">
        <f>E52+E53+E54</f>
        <v>148.58754299999998</v>
      </c>
      <c r="F51" s="77">
        <f t="shared" ref="F51" si="88">F52+F53+F54</f>
        <v>929800</v>
      </c>
      <c r="G51" s="76">
        <f>G52+G53+G54</f>
        <v>26.157</v>
      </c>
      <c r="H51" s="77">
        <f t="shared" ref="H51" si="89">H52+H53+H54</f>
        <v>135740.82</v>
      </c>
      <c r="I51" s="80">
        <f t="shared" si="71"/>
        <v>0.17603763728699656</v>
      </c>
      <c r="J51" s="80">
        <f t="shared" si="62"/>
        <v>0.14598926650892666</v>
      </c>
      <c r="K51" s="77">
        <f t="shared" ref="K51:N51" si="90">K52+K53+K54</f>
        <v>573</v>
      </c>
      <c r="L51" s="77">
        <f t="shared" si="90"/>
        <v>45900</v>
      </c>
      <c r="M51" s="77">
        <f t="shared" si="90"/>
        <v>35.590000000000003</v>
      </c>
      <c r="N51" s="77">
        <f t="shared" si="90"/>
        <v>4094.49</v>
      </c>
      <c r="O51" s="80">
        <f t="shared" si="64"/>
        <v>6.2111692844677144E-2</v>
      </c>
      <c r="P51" s="80">
        <f t="shared" si="65"/>
        <v>8.9204575163398692E-2</v>
      </c>
      <c r="Q51" s="77">
        <f t="shared" ref="Q51:T51" si="91">Q52+Q53+Q54</f>
        <v>61300</v>
      </c>
      <c r="R51" s="77">
        <f t="shared" si="91"/>
        <v>655500</v>
      </c>
      <c r="S51" s="77">
        <f t="shared" si="91"/>
        <v>2630</v>
      </c>
      <c r="T51" s="77">
        <f t="shared" si="91"/>
        <v>42648.79</v>
      </c>
      <c r="U51" s="80">
        <f t="shared" si="46"/>
        <v>4.2903752039151713E-2</v>
      </c>
      <c r="V51" s="80">
        <f t="shared" si="47"/>
        <v>6.5062990083905411E-2</v>
      </c>
      <c r="W51" s="77">
        <f t="shared" ref="W51:Z51" si="92">W52+W53+W54</f>
        <v>0</v>
      </c>
      <c r="X51" s="77">
        <f t="shared" si="92"/>
        <v>0</v>
      </c>
      <c r="Y51" s="77">
        <f t="shared" si="92"/>
        <v>0</v>
      </c>
      <c r="Z51" s="77">
        <f t="shared" si="92"/>
        <v>0</v>
      </c>
      <c r="AA51" s="80"/>
      <c r="AB51" s="80"/>
      <c r="AC51" s="77">
        <f t="shared" ref="AC51:AD51" si="93">AC52+AC53+AC54</f>
        <v>0</v>
      </c>
      <c r="AD51" s="77">
        <f t="shared" si="93"/>
        <v>0</v>
      </c>
      <c r="AE51" s="80"/>
      <c r="AF51" s="77">
        <f>AF52+AF53+AF54</f>
        <v>1631200</v>
      </c>
      <c r="AG51" s="77">
        <f>AG52+AG53+AG54</f>
        <v>182484.1</v>
      </c>
      <c r="AH51" s="80">
        <f>AG51/AF51</f>
        <v>0.11187107650809221</v>
      </c>
    </row>
    <row r="52" spans="1:34" s="31" customFormat="1" ht="46.5" customHeight="1" x14ac:dyDescent="0.2">
      <c r="A52" s="7" t="s">
        <v>17</v>
      </c>
      <c r="B52" s="7" t="s">
        <v>18</v>
      </c>
      <c r="C52" s="7" t="s">
        <v>5</v>
      </c>
      <c r="D52" s="67" t="s">
        <v>48</v>
      </c>
      <c r="E52" s="35">
        <v>81.401349999999994</v>
      </c>
      <c r="F52" s="41">
        <v>620000</v>
      </c>
      <c r="G52" s="35">
        <v>21.317</v>
      </c>
      <c r="H52" s="41">
        <v>119076.06</v>
      </c>
      <c r="I52" s="50">
        <f t="shared" si="25"/>
        <v>0.26187526373948344</v>
      </c>
      <c r="J52" s="50">
        <f t="shared" si="26"/>
        <v>0.19205816129032258</v>
      </c>
      <c r="K52" s="41">
        <v>263</v>
      </c>
      <c r="L52" s="41">
        <v>21000</v>
      </c>
      <c r="M52" s="41">
        <v>15</v>
      </c>
      <c r="N52" s="41">
        <v>1785</v>
      </c>
      <c r="O52" s="50">
        <f t="shared" si="64"/>
        <v>5.7034220532319393E-2</v>
      </c>
      <c r="P52" s="50">
        <f t="shared" si="65"/>
        <v>8.5000000000000006E-2</v>
      </c>
      <c r="Q52" s="41">
        <v>24100</v>
      </c>
      <c r="R52" s="41">
        <v>293000</v>
      </c>
      <c r="S52" s="41">
        <v>2630</v>
      </c>
      <c r="T52" s="41">
        <v>42648.79</v>
      </c>
      <c r="U52" s="50">
        <f t="shared" si="46"/>
        <v>0.10912863070539419</v>
      </c>
      <c r="V52" s="50">
        <f t="shared" si="47"/>
        <v>0.14555901023890785</v>
      </c>
      <c r="W52" s="40"/>
      <c r="X52" s="40"/>
      <c r="Y52" s="40"/>
      <c r="Z52" s="40"/>
      <c r="AA52" s="50"/>
      <c r="AB52" s="50"/>
      <c r="AC52" s="40"/>
      <c r="AD52" s="40"/>
      <c r="AE52" s="54"/>
      <c r="AF52" s="41">
        <f t="shared" ref="AF52:AF54" si="94">F52+L52+R52+X52+AC52</f>
        <v>934000</v>
      </c>
      <c r="AG52" s="41">
        <f>H52+N52+T52+Z52+AD52</f>
        <v>163509.85</v>
      </c>
      <c r="AH52" s="50">
        <f t="shared" ref="AH52:AH54" si="95">AG52/AF52</f>
        <v>0.17506407922912207</v>
      </c>
    </row>
    <row r="53" spans="1:34" s="31" customFormat="1" ht="63" x14ac:dyDescent="0.2">
      <c r="A53" s="7" t="s">
        <v>22</v>
      </c>
      <c r="B53" s="6">
        <v>3104</v>
      </c>
      <c r="C53" s="6">
        <v>1020</v>
      </c>
      <c r="D53" s="30" t="s">
        <v>80</v>
      </c>
      <c r="E53" s="35">
        <v>31.672000000000001</v>
      </c>
      <c r="F53" s="41">
        <v>175700</v>
      </c>
      <c r="G53" s="35"/>
      <c r="H53" s="41"/>
      <c r="I53" s="50">
        <f t="shared" si="25"/>
        <v>0</v>
      </c>
      <c r="J53" s="50">
        <f t="shared" si="26"/>
        <v>0</v>
      </c>
      <c r="K53" s="46">
        <v>60</v>
      </c>
      <c r="L53" s="41">
        <v>4400</v>
      </c>
      <c r="M53" s="46"/>
      <c r="N53" s="41"/>
      <c r="O53" s="50">
        <f t="shared" si="64"/>
        <v>0</v>
      </c>
      <c r="P53" s="50">
        <f t="shared" si="65"/>
        <v>0</v>
      </c>
      <c r="Q53" s="41">
        <v>12200</v>
      </c>
      <c r="R53" s="41">
        <v>154800</v>
      </c>
      <c r="S53" s="41"/>
      <c r="T53" s="41"/>
      <c r="U53" s="50">
        <f t="shared" si="46"/>
        <v>0</v>
      </c>
      <c r="V53" s="50">
        <f t="shared" si="47"/>
        <v>0</v>
      </c>
      <c r="W53" s="40"/>
      <c r="X53" s="40"/>
      <c r="Y53" s="40"/>
      <c r="Z53" s="40"/>
      <c r="AA53" s="50"/>
      <c r="AB53" s="50"/>
      <c r="AC53" s="40"/>
      <c r="AD53" s="40"/>
      <c r="AE53" s="50"/>
      <c r="AF53" s="41">
        <f t="shared" si="94"/>
        <v>334900</v>
      </c>
      <c r="AG53" s="41">
        <f t="shared" ref="AG53:AG54" si="96">H53+N53+T53+Z53+AD53</f>
        <v>0</v>
      </c>
      <c r="AH53" s="50">
        <f t="shared" si="95"/>
        <v>0</v>
      </c>
    </row>
    <row r="54" spans="1:34" s="31" customFormat="1" ht="47.25" x14ac:dyDescent="0.2">
      <c r="A54" s="7" t="s">
        <v>21</v>
      </c>
      <c r="B54" s="6">
        <v>3121</v>
      </c>
      <c r="C54" s="6">
        <v>1040</v>
      </c>
      <c r="D54" s="30" t="s">
        <v>78</v>
      </c>
      <c r="E54" s="35">
        <v>35.514192999999999</v>
      </c>
      <c r="F54" s="41">
        <v>134100</v>
      </c>
      <c r="G54" s="35">
        <v>4.84</v>
      </c>
      <c r="H54" s="41">
        <v>16664.759999999998</v>
      </c>
      <c r="I54" s="50">
        <f t="shared" si="25"/>
        <v>0.13628354162517503</v>
      </c>
      <c r="J54" s="50">
        <f t="shared" si="26"/>
        <v>0.1242711409395973</v>
      </c>
      <c r="K54" s="41">
        <v>250</v>
      </c>
      <c r="L54" s="41">
        <v>20500</v>
      </c>
      <c r="M54" s="41">
        <v>20.59</v>
      </c>
      <c r="N54" s="41">
        <v>2309.4899999999998</v>
      </c>
      <c r="O54" s="50">
        <f t="shared" si="64"/>
        <v>8.2360000000000003E-2</v>
      </c>
      <c r="P54" s="50">
        <f t="shared" si="65"/>
        <v>0.1126580487804878</v>
      </c>
      <c r="Q54" s="41">
        <v>25000</v>
      </c>
      <c r="R54" s="41">
        <v>207700</v>
      </c>
      <c r="S54" s="41"/>
      <c r="T54" s="41"/>
      <c r="U54" s="50">
        <f t="shared" si="46"/>
        <v>0</v>
      </c>
      <c r="V54" s="50">
        <f t="shared" si="47"/>
        <v>0</v>
      </c>
      <c r="W54" s="40"/>
      <c r="X54" s="40"/>
      <c r="Y54" s="40"/>
      <c r="Z54" s="40"/>
      <c r="AA54" s="50"/>
      <c r="AB54" s="50"/>
      <c r="AC54" s="40"/>
      <c r="AD54" s="40"/>
      <c r="AE54" s="50"/>
      <c r="AF54" s="41">
        <f t="shared" si="94"/>
        <v>362300</v>
      </c>
      <c r="AG54" s="41">
        <f t="shared" si="96"/>
        <v>18974.25</v>
      </c>
      <c r="AH54" s="50">
        <f t="shared" si="95"/>
        <v>5.2371653325972947E-2</v>
      </c>
    </row>
    <row r="55" spans="1:34" s="31" customFormat="1" ht="31.5" x14ac:dyDescent="0.2">
      <c r="A55" s="69">
        <v>1010000</v>
      </c>
      <c r="B55" s="69"/>
      <c r="C55" s="69"/>
      <c r="D55" s="70" t="s">
        <v>49</v>
      </c>
      <c r="E55" s="76">
        <f>E56+E57+E58+E59+E64</f>
        <v>274</v>
      </c>
      <c r="F55" s="77">
        <f>F56+F57+F58+F59+F64</f>
        <v>1276500</v>
      </c>
      <c r="G55" s="76">
        <f>G56+G57+G58+G59+G64</f>
        <v>64.58</v>
      </c>
      <c r="H55" s="77">
        <f>H56+H57+H58+H59+H64</f>
        <v>245061.22</v>
      </c>
      <c r="I55" s="80">
        <f t="shared" si="25"/>
        <v>0.23569343065693429</v>
      </c>
      <c r="J55" s="80">
        <f t="shared" si="26"/>
        <v>0.19197902075989032</v>
      </c>
      <c r="K55" s="77">
        <f t="shared" ref="K55:M55" si="97">K56+K57+K58+K59+K64</f>
        <v>1610</v>
      </c>
      <c r="L55" s="77">
        <f t="shared" si="97"/>
        <v>101300</v>
      </c>
      <c r="M55" s="77">
        <f t="shared" si="97"/>
        <v>161</v>
      </c>
      <c r="N55" s="77">
        <f>N56+N57+N58+N59+N64</f>
        <v>14709.449999999999</v>
      </c>
      <c r="O55" s="80">
        <f t="shared" si="64"/>
        <v>0.1</v>
      </c>
      <c r="P55" s="80">
        <f t="shared" si="65"/>
        <v>0.14520681145113523</v>
      </c>
      <c r="Q55" s="77">
        <f t="shared" ref="Q55:T55" si="98">Q56+Q57+Q58+Q59+Q64</f>
        <v>133000</v>
      </c>
      <c r="R55" s="77">
        <f t="shared" si="98"/>
        <v>1516200</v>
      </c>
      <c r="S55" s="77">
        <f t="shared" si="98"/>
        <v>24042.6</v>
      </c>
      <c r="T55" s="77">
        <f t="shared" si="98"/>
        <v>262994.32999999996</v>
      </c>
      <c r="U55" s="80">
        <f t="shared" si="46"/>
        <v>0.18077142857142856</v>
      </c>
      <c r="V55" s="80">
        <f t="shared" si="47"/>
        <v>0.17345622609154462</v>
      </c>
      <c r="W55" s="77">
        <f t="shared" ref="W55:Z55" si="99">W56+W57+W58+W59+W64</f>
        <v>35000</v>
      </c>
      <c r="X55" s="77">
        <f t="shared" si="99"/>
        <v>720100</v>
      </c>
      <c r="Y55" s="77">
        <f t="shared" si="99"/>
        <v>11890</v>
      </c>
      <c r="Z55" s="79">
        <f t="shared" si="99"/>
        <v>202855.9</v>
      </c>
      <c r="AA55" s="80">
        <f>Y55/W55</f>
        <v>0.33971428571428569</v>
      </c>
      <c r="AB55" s="80">
        <f>Z55/X55</f>
        <v>0.28170517983613386</v>
      </c>
      <c r="AC55" s="77">
        <f t="shared" ref="AC55:AD55" si="100">AC56+AC57+AC58+AC59+AC64</f>
        <v>308300</v>
      </c>
      <c r="AD55" s="77">
        <f t="shared" si="100"/>
        <v>160979.01999999999</v>
      </c>
      <c r="AE55" s="80">
        <f>AD55/AC55</f>
        <v>0.52215056762893286</v>
      </c>
      <c r="AF55" s="77">
        <f>F55+L55+R55+X55+AC55</f>
        <v>3922400</v>
      </c>
      <c r="AG55" s="77">
        <f t="shared" ref="AG55" si="101">SUM(AG56:AG63)</f>
        <v>1237617.57</v>
      </c>
      <c r="AH55" s="80">
        <f>AG55/AF55</f>
        <v>0.31552558892514787</v>
      </c>
    </row>
    <row r="56" spans="1:34" s="31" customFormat="1" ht="47.25" x14ac:dyDescent="0.2">
      <c r="A56" s="6">
        <v>1011080</v>
      </c>
      <c r="B56" s="6">
        <v>1080</v>
      </c>
      <c r="C56" s="7" t="s">
        <v>9</v>
      </c>
      <c r="D56" s="30" t="s">
        <v>79</v>
      </c>
      <c r="E56" s="35"/>
      <c r="F56" s="41"/>
      <c r="G56" s="35"/>
      <c r="H56" s="41"/>
      <c r="I56" s="50"/>
      <c r="J56" s="50"/>
      <c r="K56" s="41">
        <v>340</v>
      </c>
      <c r="L56" s="41">
        <v>25100</v>
      </c>
      <c r="M56" s="41">
        <v>38</v>
      </c>
      <c r="N56" s="41">
        <v>3711.78</v>
      </c>
      <c r="O56" s="50">
        <f t="shared" si="64"/>
        <v>0.11176470588235295</v>
      </c>
      <c r="P56" s="50">
        <f t="shared" si="65"/>
        <v>0.14787968127490039</v>
      </c>
      <c r="Q56" s="41">
        <v>35000</v>
      </c>
      <c r="R56" s="41">
        <v>399000</v>
      </c>
      <c r="S56" s="41">
        <v>5941</v>
      </c>
      <c r="T56" s="41">
        <v>64479.17</v>
      </c>
      <c r="U56" s="50">
        <f t="shared" ref="U56:U64" si="102">S56/Q56</f>
        <v>0.16974285714285714</v>
      </c>
      <c r="V56" s="50">
        <f t="shared" ref="V56:V64" si="103">T56/R56</f>
        <v>0.1616019298245614</v>
      </c>
      <c r="W56" s="41">
        <v>15000</v>
      </c>
      <c r="X56" s="41">
        <v>307600</v>
      </c>
      <c r="Y56" s="41">
        <v>5280</v>
      </c>
      <c r="Z56" s="41">
        <v>89917.45</v>
      </c>
      <c r="AA56" s="50">
        <f t="shared" ref="AA56" si="104">Y56/W56</f>
        <v>0.35199999999999998</v>
      </c>
      <c r="AB56" s="50">
        <f t="shared" ref="AB56" si="105">Z56/X56</f>
        <v>0.29231940832249675</v>
      </c>
      <c r="AC56" s="41">
        <v>4200</v>
      </c>
      <c r="AD56" s="41">
        <v>896.67</v>
      </c>
      <c r="AE56" s="50">
        <f t="shared" ref="AE56:AE63" si="106">AD56/AC56</f>
        <v>0.21349285714285712</v>
      </c>
      <c r="AF56" s="41">
        <f t="shared" ref="AF56:AF64" si="107">F56+L56+R56+X56+AC56</f>
        <v>735900</v>
      </c>
      <c r="AG56" s="41">
        <f t="shared" ref="AG56:AG63" si="108">H56+N56+T56+Z56+AD56</f>
        <v>159005.07</v>
      </c>
      <c r="AH56" s="50">
        <f t="shared" ref="AH56:AH64" si="109">AG56/AF56</f>
        <v>0.21606885446392174</v>
      </c>
    </row>
    <row r="57" spans="1:34" s="31" customFormat="1" ht="31.5" x14ac:dyDescent="0.2">
      <c r="A57" s="6">
        <v>1014030</v>
      </c>
      <c r="B57" s="6">
        <v>4030</v>
      </c>
      <c r="C57" s="7" t="s">
        <v>11</v>
      </c>
      <c r="D57" s="30" t="s">
        <v>56</v>
      </c>
      <c r="E57" s="35">
        <v>175</v>
      </c>
      <c r="F57" s="41">
        <v>835200</v>
      </c>
      <c r="G57" s="35">
        <v>44.87</v>
      </c>
      <c r="H57" s="41">
        <v>171374.53</v>
      </c>
      <c r="I57" s="50">
        <f t="shared" ref="I57:I58" si="110">G57/E57</f>
        <v>0.25639999999999996</v>
      </c>
      <c r="J57" s="50">
        <f t="shared" ref="J57:J58" si="111">H57/F57</f>
        <v>0.20518981082375479</v>
      </c>
      <c r="K57" s="41">
        <v>300</v>
      </c>
      <c r="L57" s="41">
        <v>22200</v>
      </c>
      <c r="M57" s="41">
        <v>45</v>
      </c>
      <c r="N57" s="41">
        <v>4286.8999999999996</v>
      </c>
      <c r="O57" s="50">
        <f t="shared" si="64"/>
        <v>0.15</v>
      </c>
      <c r="P57" s="50">
        <f t="shared" si="65"/>
        <v>0.1931036036036036</v>
      </c>
      <c r="Q57" s="41">
        <v>36000</v>
      </c>
      <c r="R57" s="41">
        <v>410400</v>
      </c>
      <c r="S57" s="41">
        <v>8746.6</v>
      </c>
      <c r="T57" s="41">
        <v>94306.36</v>
      </c>
      <c r="U57" s="50">
        <f t="shared" si="102"/>
        <v>0.24296111111111113</v>
      </c>
      <c r="V57" s="50">
        <f t="shared" si="103"/>
        <v>0.22979132553606238</v>
      </c>
      <c r="W57" s="41"/>
      <c r="X57" s="41"/>
      <c r="Y57" s="41"/>
      <c r="Z57" s="41"/>
      <c r="AA57" s="50"/>
      <c r="AB57" s="50"/>
      <c r="AC57" s="41">
        <v>5400</v>
      </c>
      <c r="AD57" s="41">
        <v>1068.48</v>
      </c>
      <c r="AE57" s="50">
        <f t="shared" si="106"/>
        <v>0.19786666666666666</v>
      </c>
      <c r="AF57" s="41">
        <f t="shared" si="107"/>
        <v>1273200</v>
      </c>
      <c r="AG57" s="41">
        <f t="shared" si="108"/>
        <v>271036.26999999996</v>
      </c>
      <c r="AH57" s="50">
        <f t="shared" si="109"/>
        <v>0.21287800031416898</v>
      </c>
    </row>
    <row r="58" spans="1:34" s="31" customFormat="1" ht="31.5" x14ac:dyDescent="0.2">
      <c r="A58" s="6">
        <v>1014040</v>
      </c>
      <c r="B58" s="6">
        <v>4040</v>
      </c>
      <c r="C58" s="7" t="s">
        <v>11</v>
      </c>
      <c r="D58" s="30" t="s">
        <v>57</v>
      </c>
      <c r="E58" s="35">
        <v>95</v>
      </c>
      <c r="F58" s="41">
        <v>413800</v>
      </c>
      <c r="G58" s="35">
        <v>19.2</v>
      </c>
      <c r="H58" s="41">
        <v>71469.25</v>
      </c>
      <c r="I58" s="50">
        <f t="shared" si="110"/>
        <v>0.20210526315789473</v>
      </c>
      <c r="J58" s="50">
        <f t="shared" si="111"/>
        <v>0.17271447559207345</v>
      </c>
      <c r="K58" s="41">
        <v>150</v>
      </c>
      <c r="L58" s="41">
        <v>11100</v>
      </c>
      <c r="M58" s="41">
        <v>20</v>
      </c>
      <c r="N58" s="41">
        <v>1934.4</v>
      </c>
      <c r="O58" s="50">
        <f t="shared" si="64"/>
        <v>0.13333333333333333</v>
      </c>
      <c r="P58" s="50">
        <f t="shared" si="65"/>
        <v>0.17427027027027028</v>
      </c>
      <c r="Q58" s="41">
        <v>11000</v>
      </c>
      <c r="R58" s="41">
        <v>125400</v>
      </c>
      <c r="S58" s="41">
        <v>2133</v>
      </c>
      <c r="T58" s="41">
        <v>23307.3</v>
      </c>
      <c r="U58" s="50">
        <f t="shared" si="102"/>
        <v>0.19390909090909092</v>
      </c>
      <c r="V58" s="50">
        <f t="shared" si="103"/>
        <v>0.18586363636363637</v>
      </c>
      <c r="W58" s="41"/>
      <c r="X58" s="41"/>
      <c r="Y58" s="41"/>
      <c r="Z58" s="41"/>
      <c r="AA58" s="50"/>
      <c r="AB58" s="50"/>
      <c r="AC58" s="41">
        <v>3500</v>
      </c>
      <c r="AD58" s="41">
        <v>686.88</v>
      </c>
      <c r="AE58" s="50">
        <f t="shared" si="106"/>
        <v>0.19625142857142858</v>
      </c>
      <c r="AF58" s="41">
        <f t="shared" si="107"/>
        <v>553800</v>
      </c>
      <c r="AG58" s="41">
        <f t="shared" si="108"/>
        <v>97397.83</v>
      </c>
      <c r="AH58" s="50">
        <f t="shared" si="109"/>
        <v>0.17587184904297581</v>
      </c>
    </row>
    <row r="59" spans="1:34" s="31" customFormat="1" ht="31.5" x14ac:dyDescent="0.2">
      <c r="A59" s="6">
        <v>1014060</v>
      </c>
      <c r="B59" s="6">
        <v>4060</v>
      </c>
      <c r="C59" s="7" t="s">
        <v>12</v>
      </c>
      <c r="D59" s="30" t="s">
        <v>120</v>
      </c>
      <c r="E59" s="36">
        <f>E60+E61+E62+E63</f>
        <v>0</v>
      </c>
      <c r="F59" s="36">
        <f t="shared" ref="F59" si="112">F60+F61+F62+F63</f>
        <v>0</v>
      </c>
      <c r="G59" s="36">
        <f>G60+G61+G62+G63</f>
        <v>0</v>
      </c>
      <c r="H59" s="36">
        <f t="shared" ref="H59" si="113">H60+H61+H62+H63</f>
        <v>0</v>
      </c>
      <c r="I59" s="50"/>
      <c r="J59" s="50"/>
      <c r="K59" s="36">
        <f t="shared" ref="K59:M59" si="114">K60+K61+K62+K63</f>
        <v>800</v>
      </c>
      <c r="L59" s="36">
        <f t="shared" si="114"/>
        <v>41400</v>
      </c>
      <c r="M59" s="36">
        <f t="shared" si="114"/>
        <v>57</v>
      </c>
      <c r="N59" s="36">
        <f>N60+N61+N62+N63</f>
        <v>4711.38</v>
      </c>
      <c r="O59" s="50">
        <f t="shared" si="64"/>
        <v>7.1249999999999994E-2</v>
      </c>
      <c r="P59" s="50">
        <f t="shared" si="65"/>
        <v>0.11380144927536232</v>
      </c>
      <c r="Q59" s="36">
        <f t="shared" ref="Q59:T59" si="115">Q60+Q61+Q62+Q63</f>
        <v>47000</v>
      </c>
      <c r="R59" s="36">
        <f t="shared" si="115"/>
        <v>535800</v>
      </c>
      <c r="S59" s="36">
        <f t="shared" si="115"/>
        <v>7080</v>
      </c>
      <c r="T59" s="36">
        <f t="shared" si="115"/>
        <v>79112.37999999999</v>
      </c>
      <c r="U59" s="50">
        <f t="shared" si="102"/>
        <v>0.15063829787234043</v>
      </c>
      <c r="V59" s="50">
        <f t="shared" si="103"/>
        <v>0.14765281821575213</v>
      </c>
      <c r="W59" s="36">
        <f t="shared" ref="W59:Z59" si="116">W60+W61+W62+W63</f>
        <v>20000</v>
      </c>
      <c r="X59" s="36">
        <f t="shared" si="116"/>
        <v>412500</v>
      </c>
      <c r="Y59" s="36">
        <f t="shared" si="116"/>
        <v>6610</v>
      </c>
      <c r="Z59" s="36">
        <f t="shared" si="116"/>
        <v>112938.45</v>
      </c>
      <c r="AA59" s="50">
        <f t="shared" ref="AA59:AA60" si="117">Y59/W59</f>
        <v>0.33050000000000002</v>
      </c>
      <c r="AB59" s="50">
        <f t="shared" ref="AB59:AB60" si="118">Z59/X59</f>
        <v>0.27379018181818182</v>
      </c>
      <c r="AC59" s="36">
        <f t="shared" ref="AC59:AD59" si="119">AC60+AC61+AC62+AC63</f>
        <v>295200</v>
      </c>
      <c r="AD59" s="36">
        <f t="shared" si="119"/>
        <v>158326.99</v>
      </c>
      <c r="AE59" s="50">
        <f t="shared" si="106"/>
        <v>0.53633804200542001</v>
      </c>
      <c r="AF59" s="40">
        <f t="shared" si="107"/>
        <v>1284900</v>
      </c>
      <c r="AG59" s="40">
        <f t="shared" si="108"/>
        <v>355089.19999999995</v>
      </c>
      <c r="AH59" s="49">
        <f t="shared" si="109"/>
        <v>0.2763555140477858</v>
      </c>
    </row>
    <row r="60" spans="1:34" s="55" customFormat="1" ht="31.5" x14ac:dyDescent="0.2">
      <c r="A60" s="18">
        <v>1014060</v>
      </c>
      <c r="B60" s="18">
        <v>4060</v>
      </c>
      <c r="C60" s="17" t="s">
        <v>12</v>
      </c>
      <c r="D60" s="19" t="s">
        <v>58</v>
      </c>
      <c r="E60" s="37"/>
      <c r="F60" s="40"/>
      <c r="G60" s="37"/>
      <c r="H60" s="40"/>
      <c r="I60" s="49"/>
      <c r="J60" s="49"/>
      <c r="K60" s="40">
        <v>340</v>
      </c>
      <c r="L60" s="40">
        <v>25100</v>
      </c>
      <c r="M60" s="40">
        <v>38</v>
      </c>
      <c r="N60" s="40">
        <v>3711.78</v>
      </c>
      <c r="O60" s="49">
        <f t="shared" si="64"/>
        <v>0.11176470588235295</v>
      </c>
      <c r="P60" s="49">
        <f t="shared" si="65"/>
        <v>0.14787968127490039</v>
      </c>
      <c r="Q60" s="40">
        <v>35000</v>
      </c>
      <c r="R60" s="40">
        <v>399000</v>
      </c>
      <c r="S60" s="40">
        <v>5941</v>
      </c>
      <c r="T60" s="40">
        <v>64479.17</v>
      </c>
      <c r="U60" s="50">
        <f t="shared" si="102"/>
        <v>0.16974285714285714</v>
      </c>
      <c r="V60" s="50">
        <f t="shared" si="103"/>
        <v>0.1616019298245614</v>
      </c>
      <c r="W60" s="40">
        <v>15000</v>
      </c>
      <c r="X60" s="40">
        <v>307600</v>
      </c>
      <c r="Y60" s="40">
        <v>6110</v>
      </c>
      <c r="Z60" s="40">
        <v>104412.15</v>
      </c>
      <c r="AA60" s="49">
        <f t="shared" si="117"/>
        <v>0.40733333333333333</v>
      </c>
      <c r="AB60" s="49">
        <f t="shared" si="118"/>
        <v>0.33944131989596876</v>
      </c>
      <c r="AC60" s="40">
        <v>4200</v>
      </c>
      <c r="AD60" s="40">
        <v>896.67</v>
      </c>
      <c r="AE60" s="49">
        <f t="shared" si="106"/>
        <v>0.21349285714285712</v>
      </c>
      <c r="AF60" s="40">
        <f t="shared" si="107"/>
        <v>735900</v>
      </c>
      <c r="AG60" s="40">
        <f t="shared" si="108"/>
        <v>173499.77</v>
      </c>
      <c r="AH60" s="49">
        <f t="shared" si="109"/>
        <v>0.23576541649680663</v>
      </c>
    </row>
    <row r="61" spans="1:34" s="55" customFormat="1" ht="31.5" x14ac:dyDescent="0.2">
      <c r="A61" s="18">
        <v>1014060</v>
      </c>
      <c r="B61" s="18">
        <v>4060</v>
      </c>
      <c r="C61" s="17" t="s">
        <v>12</v>
      </c>
      <c r="D61" s="19" t="s">
        <v>59</v>
      </c>
      <c r="E61" s="37"/>
      <c r="F61" s="40"/>
      <c r="G61" s="37"/>
      <c r="H61" s="40"/>
      <c r="I61" s="49"/>
      <c r="J61" s="49"/>
      <c r="K61" s="40">
        <v>20</v>
      </c>
      <c r="L61" s="40">
        <v>1500</v>
      </c>
      <c r="M61" s="40"/>
      <c r="N61" s="40"/>
      <c r="O61" s="49">
        <f t="shared" si="64"/>
        <v>0</v>
      </c>
      <c r="P61" s="49">
        <f t="shared" si="65"/>
        <v>0</v>
      </c>
      <c r="Q61" s="40">
        <v>3000</v>
      </c>
      <c r="R61" s="40">
        <v>34200</v>
      </c>
      <c r="S61" s="40"/>
      <c r="T61" s="40"/>
      <c r="U61" s="50">
        <f t="shared" si="102"/>
        <v>0</v>
      </c>
      <c r="V61" s="50">
        <f t="shared" si="103"/>
        <v>0</v>
      </c>
      <c r="W61" s="40"/>
      <c r="X61" s="40"/>
      <c r="Y61" s="40"/>
      <c r="Z61" s="40"/>
      <c r="AA61" s="49"/>
      <c r="AB61" s="49"/>
      <c r="AC61" s="40">
        <v>2500</v>
      </c>
      <c r="AD61" s="40">
        <v>407.58</v>
      </c>
      <c r="AE61" s="49">
        <f t="shared" si="106"/>
        <v>0.16303199999999998</v>
      </c>
      <c r="AF61" s="40">
        <f t="shared" si="107"/>
        <v>38200</v>
      </c>
      <c r="AG61" s="40">
        <f t="shared" si="108"/>
        <v>407.58</v>
      </c>
      <c r="AH61" s="49">
        <f t="shared" si="109"/>
        <v>1.0669633507853403E-2</v>
      </c>
    </row>
    <row r="62" spans="1:34" s="55" customFormat="1" ht="31.5" x14ac:dyDescent="0.2">
      <c r="A62" s="18">
        <v>1014060</v>
      </c>
      <c r="B62" s="18">
        <v>4060</v>
      </c>
      <c r="C62" s="17" t="s">
        <v>12</v>
      </c>
      <c r="D62" s="19" t="s">
        <v>60</v>
      </c>
      <c r="E62" s="37"/>
      <c r="F62" s="40"/>
      <c r="G62" s="37"/>
      <c r="H62" s="40"/>
      <c r="I62" s="49"/>
      <c r="J62" s="49"/>
      <c r="K62" s="40">
        <v>220</v>
      </c>
      <c r="L62" s="40">
        <v>7400</v>
      </c>
      <c r="M62" s="40">
        <v>19</v>
      </c>
      <c r="N62" s="40">
        <v>999.6</v>
      </c>
      <c r="O62" s="49">
        <f t="shared" si="64"/>
        <v>8.6363636363636365E-2</v>
      </c>
      <c r="P62" s="49">
        <f t="shared" si="65"/>
        <v>0.13508108108108108</v>
      </c>
      <c r="Q62" s="40">
        <v>7500</v>
      </c>
      <c r="R62" s="40">
        <v>85500</v>
      </c>
      <c r="S62" s="40">
        <v>1104</v>
      </c>
      <c r="T62" s="40">
        <v>14131.26</v>
      </c>
      <c r="U62" s="50">
        <f t="shared" si="102"/>
        <v>0.1472</v>
      </c>
      <c r="V62" s="50">
        <f t="shared" si="103"/>
        <v>0.1652778947368421</v>
      </c>
      <c r="W62" s="40"/>
      <c r="X62" s="40"/>
      <c r="Y62" s="40"/>
      <c r="Z62" s="40"/>
      <c r="AA62" s="49"/>
      <c r="AB62" s="49"/>
      <c r="AC62" s="40">
        <f>196000+90000</f>
        <v>286000</v>
      </c>
      <c r="AD62" s="40">
        <v>156615.16</v>
      </c>
      <c r="AE62" s="49">
        <f t="shared" si="106"/>
        <v>0.54760545454545451</v>
      </c>
      <c r="AF62" s="40">
        <f t="shared" si="107"/>
        <v>378900</v>
      </c>
      <c r="AG62" s="40">
        <f t="shared" si="108"/>
        <v>171746.02000000002</v>
      </c>
      <c r="AH62" s="49">
        <f t="shared" si="109"/>
        <v>0.45327532330430198</v>
      </c>
    </row>
    <row r="63" spans="1:34" s="55" customFormat="1" ht="31.5" x14ac:dyDescent="0.2">
      <c r="A63" s="18">
        <v>1014060</v>
      </c>
      <c r="B63" s="18">
        <v>4060</v>
      </c>
      <c r="C63" s="17" t="s">
        <v>12</v>
      </c>
      <c r="D63" s="19" t="s">
        <v>61</v>
      </c>
      <c r="E63" s="37"/>
      <c r="F63" s="40"/>
      <c r="G63" s="37"/>
      <c r="H63" s="40"/>
      <c r="I63" s="49"/>
      <c r="J63" s="49"/>
      <c r="K63" s="40">
        <v>220</v>
      </c>
      <c r="L63" s="40">
        <v>7400</v>
      </c>
      <c r="M63" s="40"/>
      <c r="N63" s="40"/>
      <c r="O63" s="50">
        <f t="shared" si="64"/>
        <v>0</v>
      </c>
      <c r="P63" s="50">
        <f t="shared" si="65"/>
        <v>0</v>
      </c>
      <c r="Q63" s="40">
        <v>1500</v>
      </c>
      <c r="R63" s="40">
        <v>17100</v>
      </c>
      <c r="S63" s="40">
        <v>35</v>
      </c>
      <c r="T63" s="40">
        <v>501.95</v>
      </c>
      <c r="U63" s="50">
        <f t="shared" si="102"/>
        <v>2.3333333333333334E-2</v>
      </c>
      <c r="V63" s="50">
        <f t="shared" si="103"/>
        <v>2.9353801169590642E-2</v>
      </c>
      <c r="W63" s="40">
        <v>5000</v>
      </c>
      <c r="X63" s="40">
        <v>104900</v>
      </c>
      <c r="Y63" s="40">
        <v>500</v>
      </c>
      <c r="Z63" s="40">
        <v>8526.2999999999993</v>
      </c>
      <c r="AA63" s="49">
        <f t="shared" ref="AA63" si="120">Y63/W63</f>
        <v>0.1</v>
      </c>
      <c r="AB63" s="49"/>
      <c r="AC63" s="40">
        <v>2500</v>
      </c>
      <c r="AD63" s="40">
        <v>407.58</v>
      </c>
      <c r="AE63" s="50">
        <f t="shared" si="106"/>
        <v>0.16303199999999998</v>
      </c>
      <c r="AF63" s="41">
        <f t="shared" si="107"/>
        <v>131900</v>
      </c>
      <c r="AG63" s="41">
        <f t="shared" si="108"/>
        <v>9435.83</v>
      </c>
      <c r="AH63" s="50">
        <f t="shared" si="109"/>
        <v>7.1537755875663384E-2</v>
      </c>
    </row>
    <row r="64" spans="1:34" s="31" customFormat="1" ht="47.25" x14ac:dyDescent="0.2">
      <c r="A64" s="6">
        <v>1014081</v>
      </c>
      <c r="B64" s="6">
        <v>4081</v>
      </c>
      <c r="C64" s="7" t="s">
        <v>13</v>
      </c>
      <c r="D64" s="30" t="s">
        <v>50</v>
      </c>
      <c r="E64" s="35">
        <v>4</v>
      </c>
      <c r="F64" s="41">
        <v>27500</v>
      </c>
      <c r="G64" s="35">
        <v>0.51</v>
      </c>
      <c r="H64" s="41">
        <v>2217.44</v>
      </c>
      <c r="I64" s="50">
        <f t="shared" ref="I64" si="121">G64/E64</f>
        <v>0.1275</v>
      </c>
      <c r="J64" s="50">
        <f t="shared" ref="J64" si="122">H64/F64</f>
        <v>8.0634181818181827E-2</v>
      </c>
      <c r="K64" s="41">
        <v>20</v>
      </c>
      <c r="L64" s="41">
        <v>1500</v>
      </c>
      <c r="M64" s="40">
        <v>1</v>
      </c>
      <c r="N64" s="40">
        <v>64.989999999999995</v>
      </c>
      <c r="O64" s="6"/>
      <c r="P64" s="6"/>
      <c r="Q64" s="41">
        <v>4000</v>
      </c>
      <c r="R64" s="41">
        <v>45600</v>
      </c>
      <c r="S64" s="41">
        <v>142</v>
      </c>
      <c r="T64" s="41">
        <v>1789.12</v>
      </c>
      <c r="U64" s="50">
        <f t="shared" si="102"/>
        <v>3.5499999999999997E-2</v>
      </c>
      <c r="V64" s="50">
        <f t="shared" si="103"/>
        <v>3.9235087719298241E-2</v>
      </c>
      <c r="W64" s="40"/>
      <c r="X64" s="40"/>
      <c r="Y64" s="40"/>
      <c r="Z64" s="40"/>
      <c r="AA64" s="6"/>
      <c r="AB64" s="49"/>
      <c r="AC64" s="40"/>
      <c r="AD64" s="40"/>
      <c r="AE64" s="6"/>
      <c r="AF64" s="41">
        <f t="shared" si="107"/>
        <v>74600</v>
      </c>
      <c r="AG64" s="41">
        <f>H64+N64+T64+Z64+AD64</f>
        <v>4071.5499999999997</v>
      </c>
      <c r="AH64" s="50">
        <f t="shared" si="109"/>
        <v>5.4578418230562996E-2</v>
      </c>
    </row>
    <row r="65" spans="1:34" s="31" customFormat="1" ht="31.5" x14ac:dyDescent="0.2">
      <c r="A65" s="65" t="s">
        <v>91</v>
      </c>
      <c r="B65" s="71"/>
      <c r="C65" s="72"/>
      <c r="D65" s="73" t="s">
        <v>92</v>
      </c>
      <c r="E65" s="79">
        <f>E66</f>
        <v>10.166475999999999</v>
      </c>
      <c r="F65" s="77">
        <f t="shared" ref="F65" si="123">F66</f>
        <v>61800</v>
      </c>
      <c r="G65" s="79">
        <f>G66</f>
        <v>0.79105999999999999</v>
      </c>
      <c r="H65" s="77">
        <f t="shared" ref="H65" si="124">H66</f>
        <v>2964.43</v>
      </c>
      <c r="I65" s="80">
        <f t="shared" ref="I65" si="125">G65/E65</f>
        <v>7.781063959625735E-2</v>
      </c>
      <c r="J65" s="80">
        <f t="shared" ref="J65" si="126">H65/F65</f>
        <v>4.7968122977346275E-2</v>
      </c>
      <c r="K65" s="77">
        <f t="shared" ref="K65:N65" si="127">K66</f>
        <v>12</v>
      </c>
      <c r="L65" s="77">
        <f t="shared" si="127"/>
        <v>1600</v>
      </c>
      <c r="M65" s="77">
        <f t="shared" si="127"/>
        <v>1</v>
      </c>
      <c r="N65" s="77">
        <f t="shared" si="127"/>
        <v>108.36</v>
      </c>
      <c r="O65" s="80">
        <f>M65/K65</f>
        <v>8.3333333333333329E-2</v>
      </c>
      <c r="P65" s="80">
        <f>N65/L65</f>
        <v>6.7724999999999994E-2</v>
      </c>
      <c r="Q65" s="77">
        <f t="shared" ref="Q65:T65" si="128">Q66</f>
        <v>1500</v>
      </c>
      <c r="R65" s="77">
        <f t="shared" si="128"/>
        <v>14900</v>
      </c>
      <c r="S65" s="77">
        <f t="shared" si="128"/>
        <v>0</v>
      </c>
      <c r="T65" s="77">
        <f t="shared" si="128"/>
        <v>0</v>
      </c>
      <c r="U65" s="80">
        <f t="shared" ref="U65:V66" si="129">S65/Q65</f>
        <v>0</v>
      </c>
      <c r="V65" s="80">
        <f t="shared" si="129"/>
        <v>0</v>
      </c>
      <c r="W65" s="77">
        <f t="shared" ref="W65:Z65" si="130">W66</f>
        <v>0</v>
      </c>
      <c r="X65" s="77">
        <f t="shared" si="130"/>
        <v>0</v>
      </c>
      <c r="Y65" s="77">
        <f t="shared" si="130"/>
        <v>0</v>
      </c>
      <c r="Z65" s="77">
        <f t="shared" si="130"/>
        <v>0</v>
      </c>
      <c r="AA65" s="80"/>
      <c r="AB65" s="84"/>
      <c r="AC65" s="77">
        <f t="shared" ref="AC65:AD65" si="131">AC66</f>
        <v>0</v>
      </c>
      <c r="AD65" s="77">
        <f t="shared" si="131"/>
        <v>0</v>
      </c>
      <c r="AE65" s="80">
        <f t="shared" ref="AE65" si="132">AE66</f>
        <v>0</v>
      </c>
      <c r="AF65" s="77">
        <f>AF66</f>
        <v>78300</v>
      </c>
      <c r="AG65" s="77">
        <f>AG66</f>
        <v>3072.79</v>
      </c>
      <c r="AH65" s="80">
        <f>AG65/AF65</f>
        <v>3.924380587484036E-2</v>
      </c>
    </row>
    <row r="66" spans="1:34" s="31" customFormat="1" ht="47.25" x14ac:dyDescent="0.2">
      <c r="A66" s="29" t="s">
        <v>93</v>
      </c>
      <c r="B66" s="29" t="s">
        <v>94</v>
      </c>
      <c r="C66" s="29" t="s">
        <v>95</v>
      </c>
      <c r="D66" s="30" t="s">
        <v>96</v>
      </c>
      <c r="E66" s="36">
        <v>10.166475999999999</v>
      </c>
      <c r="F66" s="41">
        <v>61800</v>
      </c>
      <c r="G66" s="36">
        <v>0.79105999999999999</v>
      </c>
      <c r="H66" s="41">
        <v>2964.43</v>
      </c>
      <c r="I66" s="50">
        <f t="shared" ref="I66:J69" si="133">G65/E65</f>
        <v>7.781063959625735E-2</v>
      </c>
      <c r="J66" s="50">
        <f t="shared" si="133"/>
        <v>4.7968122977346275E-2</v>
      </c>
      <c r="K66" s="41">
        <v>12</v>
      </c>
      <c r="L66" s="41">
        <v>1600</v>
      </c>
      <c r="M66" s="41">
        <v>1</v>
      </c>
      <c r="N66" s="41">
        <v>108.36</v>
      </c>
      <c r="O66" s="52">
        <f>M66/K66</f>
        <v>8.3333333333333329E-2</v>
      </c>
      <c r="P66" s="52">
        <f>N66/L66</f>
        <v>6.7724999999999994E-2</v>
      </c>
      <c r="Q66" s="41">
        <v>1500</v>
      </c>
      <c r="R66" s="41">
        <v>14900</v>
      </c>
      <c r="S66" s="41"/>
      <c r="T66" s="41"/>
      <c r="U66" s="52">
        <f t="shared" si="129"/>
        <v>0</v>
      </c>
      <c r="V66" s="52">
        <f t="shared" si="129"/>
        <v>0</v>
      </c>
      <c r="W66" s="40"/>
      <c r="X66" s="40"/>
      <c r="Y66" s="40"/>
      <c r="Z66" s="40"/>
      <c r="AA66" s="52"/>
      <c r="AB66" s="52"/>
      <c r="AC66" s="40"/>
      <c r="AD66" s="40"/>
      <c r="AE66" s="52"/>
      <c r="AF66" s="51">
        <f>F65+L66+R66+X66+AC66</f>
        <v>78300</v>
      </c>
      <c r="AG66" s="51">
        <f>H66+N66+T66+Z66+AD66</f>
        <v>3072.79</v>
      </c>
      <c r="AH66" s="52">
        <f t="shared" ref="AH66:AH68" si="134">AG66/AF66</f>
        <v>3.924380587484036E-2</v>
      </c>
    </row>
    <row r="67" spans="1:34" s="31" customFormat="1" ht="48" customHeight="1" x14ac:dyDescent="0.2">
      <c r="A67" s="65" t="s">
        <v>111</v>
      </c>
      <c r="B67" s="74"/>
      <c r="C67" s="74"/>
      <c r="D67" s="73" t="s">
        <v>112</v>
      </c>
      <c r="E67" s="79">
        <f>E68</f>
        <v>1.0476000000000001</v>
      </c>
      <c r="F67" s="79">
        <f t="shared" ref="F67" si="135">F68</f>
        <v>8000</v>
      </c>
      <c r="G67" s="79">
        <f>G68</f>
        <v>0.1</v>
      </c>
      <c r="H67" s="79">
        <f t="shared" ref="H67" si="136">H68</f>
        <v>628.52</v>
      </c>
      <c r="I67" s="81">
        <f t="shared" si="133"/>
        <v>7.781063959625735E-2</v>
      </c>
      <c r="J67" s="81">
        <f t="shared" si="133"/>
        <v>4.7968122977346275E-2</v>
      </c>
      <c r="K67" s="79">
        <f t="shared" ref="K67:N67" si="137">K68</f>
        <v>12.12</v>
      </c>
      <c r="L67" s="79">
        <f t="shared" si="137"/>
        <v>900</v>
      </c>
      <c r="M67" s="79">
        <f t="shared" si="137"/>
        <v>0.3</v>
      </c>
      <c r="N67" s="79">
        <f t="shared" si="137"/>
        <v>18.43</v>
      </c>
      <c r="O67" s="81">
        <f t="shared" ref="O67:O68" si="138">M67/K67</f>
        <v>2.4752475247524754E-2</v>
      </c>
      <c r="P67" s="81">
        <f t="shared" ref="P67:P68" si="139">N67/L67</f>
        <v>2.0477777777777779E-2</v>
      </c>
      <c r="Q67" s="79">
        <f t="shared" ref="Q67:T67" si="140">Q68</f>
        <v>613</v>
      </c>
      <c r="R67" s="79">
        <f t="shared" si="140"/>
        <v>7000</v>
      </c>
      <c r="S67" s="79">
        <f t="shared" si="140"/>
        <v>14.2</v>
      </c>
      <c r="T67" s="79">
        <f t="shared" si="140"/>
        <v>178.55</v>
      </c>
      <c r="U67" s="81">
        <f t="shared" ref="U67:U68" si="141">S67/Q67</f>
        <v>2.3164763458401304E-2</v>
      </c>
      <c r="V67" s="81">
        <f t="shared" ref="V67:V68" si="142">T67/R67</f>
        <v>2.550714285714286E-2</v>
      </c>
      <c r="W67" s="79">
        <f t="shared" ref="W67:Z67" si="143">W68</f>
        <v>0</v>
      </c>
      <c r="X67" s="79">
        <f t="shared" si="143"/>
        <v>0</v>
      </c>
      <c r="Y67" s="79">
        <f t="shared" si="143"/>
        <v>0</v>
      </c>
      <c r="Z67" s="79">
        <f t="shared" si="143"/>
        <v>0</v>
      </c>
      <c r="AA67" s="82"/>
      <c r="AB67" s="82"/>
      <c r="AC67" s="79">
        <f t="shared" ref="AC67:AD67" si="144">AC68</f>
        <v>0</v>
      </c>
      <c r="AD67" s="79">
        <f t="shared" si="144"/>
        <v>0</v>
      </c>
      <c r="AE67" s="82"/>
      <c r="AF67" s="86">
        <f>AF68</f>
        <v>15900</v>
      </c>
      <c r="AG67" s="86">
        <f>AG68</f>
        <v>825.5</v>
      </c>
      <c r="AH67" s="81">
        <f t="shared" si="134"/>
        <v>5.1918238993710689E-2</v>
      </c>
    </row>
    <row r="68" spans="1:34" s="31" customFormat="1" ht="47.25" x14ac:dyDescent="0.2">
      <c r="A68" s="7" t="s">
        <v>113</v>
      </c>
      <c r="B68" s="7" t="s">
        <v>18</v>
      </c>
      <c r="C68" s="7" t="s">
        <v>5</v>
      </c>
      <c r="D68" s="30" t="s">
        <v>114</v>
      </c>
      <c r="E68" s="36">
        <v>1.0476000000000001</v>
      </c>
      <c r="F68" s="41">
        <v>8000</v>
      </c>
      <c r="G68" s="36">
        <v>0.1</v>
      </c>
      <c r="H68" s="41">
        <v>628.52</v>
      </c>
      <c r="I68" s="50">
        <f t="shared" si="133"/>
        <v>9.5456281023291331E-2</v>
      </c>
      <c r="J68" s="50">
        <f t="shared" si="133"/>
        <v>7.8564999999999996E-2</v>
      </c>
      <c r="K68" s="46">
        <v>12.12</v>
      </c>
      <c r="L68" s="41">
        <v>900</v>
      </c>
      <c r="M68" s="46">
        <v>0.3</v>
      </c>
      <c r="N68" s="41">
        <v>18.43</v>
      </c>
      <c r="O68" s="52">
        <f t="shared" si="138"/>
        <v>2.4752475247524754E-2</v>
      </c>
      <c r="P68" s="52">
        <f t="shared" si="139"/>
        <v>2.0477777777777779E-2</v>
      </c>
      <c r="Q68" s="41">
        <v>613</v>
      </c>
      <c r="R68" s="41">
        <v>7000</v>
      </c>
      <c r="S68" s="41">
        <v>14.2</v>
      </c>
      <c r="T68" s="41">
        <v>178.55</v>
      </c>
      <c r="U68" s="52">
        <f t="shared" si="141"/>
        <v>2.3164763458401304E-2</v>
      </c>
      <c r="V68" s="52">
        <f t="shared" si="142"/>
        <v>2.550714285714286E-2</v>
      </c>
      <c r="W68" s="40"/>
      <c r="X68" s="40"/>
      <c r="Y68" s="40"/>
      <c r="Z68" s="40"/>
      <c r="AA68" s="53"/>
      <c r="AB68" s="53"/>
      <c r="AC68" s="40"/>
      <c r="AD68" s="40"/>
      <c r="AE68" s="53"/>
      <c r="AF68" s="51">
        <f>F67+L68+R68+X68+AC68</f>
        <v>15900</v>
      </c>
      <c r="AG68" s="51">
        <f>H68+N68+T68+Z68+AD68</f>
        <v>825.5</v>
      </c>
      <c r="AH68" s="53">
        <f t="shared" si="134"/>
        <v>5.1918238993710689E-2</v>
      </c>
    </row>
    <row r="69" spans="1:34" s="20" customFormat="1" ht="18.75" x14ac:dyDescent="0.2">
      <c r="A69" s="69"/>
      <c r="B69" s="69"/>
      <c r="C69" s="69"/>
      <c r="D69" s="75" t="s">
        <v>0</v>
      </c>
      <c r="E69" s="79">
        <f t="shared" ref="E69:H69" si="145">E9+E15+E51+E55+E65+E67</f>
        <v>4766.2080322000002</v>
      </c>
      <c r="F69" s="79">
        <f t="shared" si="145"/>
        <v>27036900</v>
      </c>
      <c r="G69" s="79">
        <f t="shared" si="145"/>
        <v>3226.3442171022893</v>
      </c>
      <c r="H69" s="79">
        <f t="shared" si="145"/>
        <v>11133897.060000001</v>
      </c>
      <c r="I69" s="80">
        <f t="shared" si="133"/>
        <v>9.5456281023291331E-2</v>
      </c>
      <c r="J69" s="80">
        <f t="shared" si="133"/>
        <v>7.8564999999999996E-2</v>
      </c>
      <c r="K69" s="79">
        <f t="shared" ref="K69:N69" si="146">K9+K15+K51+K55+K65+K67</f>
        <v>26729.916299999997</v>
      </c>
      <c r="L69" s="79">
        <f t="shared" si="146"/>
        <v>2020700</v>
      </c>
      <c r="M69" s="79">
        <f t="shared" si="146"/>
        <v>3869.585</v>
      </c>
      <c r="N69" s="79">
        <f t="shared" si="146"/>
        <v>359755.02999999997</v>
      </c>
      <c r="O69" s="81">
        <f t="shared" ref="O69" si="147">M69/K69</f>
        <v>0.14476607246241174</v>
      </c>
      <c r="P69" s="81">
        <f t="shared" ref="P69" si="148">N69/L69</f>
        <v>0.17803485425842527</v>
      </c>
      <c r="Q69" s="79">
        <f t="shared" ref="Q69:T69" si="149">Q9+Q15+Q51+Q55+Q65+Q67</f>
        <v>1447559.35</v>
      </c>
      <c r="R69" s="79">
        <f t="shared" si="149"/>
        <v>19041500</v>
      </c>
      <c r="S69" s="79">
        <f t="shared" si="149"/>
        <v>311659.43900000013</v>
      </c>
      <c r="T69" s="79">
        <f t="shared" si="149"/>
        <v>3595262.8400000003</v>
      </c>
      <c r="U69" s="81">
        <f>S69/Q69</f>
        <v>0.21529993847920648</v>
      </c>
      <c r="V69" s="81">
        <f t="shared" ref="V69" si="150">T69/R69</f>
        <v>0.18881195494052466</v>
      </c>
      <c r="W69" s="79">
        <f t="shared" ref="W69:Z69" si="151">W9+W15+W51+W55+W65+W67</f>
        <v>88974.883600000001</v>
      </c>
      <c r="X69" s="79">
        <f t="shared" si="151"/>
        <v>1917100</v>
      </c>
      <c r="Y69" s="79">
        <f t="shared" si="151"/>
        <v>37215.023000000001</v>
      </c>
      <c r="Z69" s="79">
        <f t="shared" si="151"/>
        <v>702389.40000000014</v>
      </c>
      <c r="AA69" s="85"/>
      <c r="AB69" s="85"/>
      <c r="AC69" s="79">
        <f t="shared" ref="AC69:AD69" si="152">AC9+AC15+AC51+AC55+AC65+AC67</f>
        <v>1271000</v>
      </c>
      <c r="AD69" s="79">
        <f t="shared" si="152"/>
        <v>299224.26</v>
      </c>
      <c r="AE69" s="81">
        <f>AD69/AC69</f>
        <v>0.23542428009441385</v>
      </c>
      <c r="AF69" s="86">
        <f>F69+L69+R69+X69+AC69</f>
        <v>51287200</v>
      </c>
      <c r="AG69" s="86">
        <f>H69+N69+T69+Z69+AD69</f>
        <v>16090528.59</v>
      </c>
      <c r="AH69" s="85">
        <f>AG69/AF69</f>
        <v>0.31373380863061351</v>
      </c>
    </row>
    <row r="70" spans="1:34" s="56" customFormat="1" ht="18.75" x14ac:dyDescent="0.25">
      <c r="A70" s="59"/>
      <c r="B70" s="59"/>
      <c r="C70" s="59"/>
      <c r="D70" s="60"/>
      <c r="E70" s="61"/>
      <c r="F70" s="61"/>
      <c r="G70" s="61"/>
      <c r="H70" s="61"/>
      <c r="I70" s="62"/>
      <c r="J70" s="62"/>
      <c r="K70" s="61"/>
      <c r="L70" s="61"/>
      <c r="M70" s="61"/>
      <c r="N70" s="61"/>
      <c r="O70" s="62"/>
      <c r="P70" s="62"/>
      <c r="Q70" s="61"/>
      <c r="R70" s="61"/>
      <c r="S70" s="61"/>
      <c r="T70" s="61"/>
      <c r="U70" s="62"/>
      <c r="V70" s="62"/>
      <c r="W70" s="61"/>
      <c r="X70" s="61"/>
      <c r="Y70" s="61"/>
      <c r="Z70" s="61"/>
      <c r="AA70" s="62"/>
      <c r="AB70" s="62"/>
      <c r="AC70" s="61"/>
      <c r="AD70" s="61"/>
      <c r="AE70" s="62"/>
      <c r="AF70" s="63"/>
      <c r="AG70" s="63"/>
      <c r="AH70" s="64"/>
    </row>
    <row r="71" spans="1:34" s="21" customFormat="1" ht="18.75" x14ac:dyDescent="0.3">
      <c r="A71" s="20"/>
      <c r="B71" s="20"/>
      <c r="C71" s="20"/>
      <c r="E71" s="23" t="s">
        <v>97</v>
      </c>
      <c r="F71" s="23"/>
      <c r="G71" s="23"/>
      <c r="H71" s="23"/>
      <c r="I71" s="23"/>
      <c r="J71" s="23"/>
      <c r="K71" s="22"/>
      <c r="L71" s="22"/>
      <c r="M71" s="22"/>
      <c r="N71" s="22"/>
      <c r="O71" s="22"/>
      <c r="P71" s="22"/>
      <c r="Q71" s="22" t="s">
        <v>98</v>
      </c>
      <c r="R71" s="23"/>
      <c r="S71" s="23"/>
      <c r="T71" s="23"/>
      <c r="U71" s="23"/>
      <c r="V71" s="23"/>
      <c r="X71" s="22"/>
      <c r="Z71" s="23"/>
      <c r="AA71" s="23"/>
      <c r="AB71" s="23"/>
      <c r="AC71" s="22"/>
      <c r="AD71" s="22"/>
      <c r="AE71" s="22"/>
      <c r="AG71" s="22"/>
    </row>
    <row r="72" spans="1:34" s="56" customFormat="1" x14ac:dyDescent="0.25">
      <c r="E72" s="57"/>
      <c r="F72" s="58"/>
      <c r="G72" s="58"/>
      <c r="H72" s="58"/>
      <c r="I72" s="58"/>
      <c r="J72" s="58"/>
      <c r="K72" s="57"/>
      <c r="L72" s="57"/>
      <c r="M72" s="57"/>
      <c r="N72" s="57"/>
      <c r="O72" s="57"/>
      <c r="P72" s="57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7"/>
      <c r="AD72" s="57"/>
      <c r="AE72" s="57"/>
      <c r="AF72" s="57"/>
      <c r="AG72" s="57"/>
    </row>
    <row r="73" spans="1:34" s="56" customFormat="1" x14ac:dyDescent="0.25">
      <c r="E73" s="57"/>
      <c r="F73" s="58"/>
      <c r="G73" s="58"/>
      <c r="H73" s="58"/>
      <c r="I73" s="58"/>
      <c r="J73" s="58"/>
      <c r="K73" s="57"/>
      <c r="L73" s="57"/>
      <c r="M73" s="57"/>
      <c r="N73" s="57"/>
      <c r="O73" s="57"/>
      <c r="P73" s="57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7"/>
      <c r="AD73" s="57"/>
      <c r="AE73" s="57"/>
      <c r="AF73" s="57"/>
      <c r="AG73" s="57"/>
    </row>
    <row r="74" spans="1:34" s="56" customFormat="1" x14ac:dyDescent="0.25">
      <c r="E74" s="57"/>
      <c r="F74" s="58"/>
      <c r="G74" s="58"/>
      <c r="H74" s="58"/>
      <c r="I74" s="58"/>
      <c r="J74" s="58"/>
      <c r="K74" s="57"/>
      <c r="L74" s="57"/>
      <c r="M74" s="57"/>
      <c r="N74" s="57"/>
      <c r="O74" s="57"/>
      <c r="P74" s="57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7"/>
      <c r="AD74" s="57"/>
      <c r="AE74" s="57"/>
      <c r="AF74" s="57"/>
      <c r="AG74" s="57"/>
    </row>
    <row r="75" spans="1:34" s="56" customFormat="1" x14ac:dyDescent="0.25">
      <c r="E75" s="57"/>
      <c r="F75" s="58"/>
      <c r="G75" s="58"/>
      <c r="H75" s="58"/>
      <c r="I75" s="58"/>
      <c r="J75" s="58"/>
      <c r="K75" s="57"/>
      <c r="L75" s="57"/>
      <c r="M75" s="57"/>
      <c r="N75" s="57"/>
      <c r="O75" s="57"/>
      <c r="P75" s="57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7"/>
      <c r="AD75" s="57"/>
      <c r="AE75" s="57"/>
      <c r="AF75" s="57"/>
      <c r="AG75" s="57"/>
    </row>
  </sheetData>
  <mergeCells count="31">
    <mergeCell ref="T1:U1"/>
    <mergeCell ref="T2:V2"/>
    <mergeCell ref="Y7:Z7"/>
    <mergeCell ref="AA7:AB7"/>
    <mergeCell ref="W6:AB6"/>
    <mergeCell ref="AC6:AE6"/>
    <mergeCell ref="AF6:AH6"/>
    <mergeCell ref="AC7:AC8"/>
    <mergeCell ref="AD7:AD8"/>
    <mergeCell ref="AE7:AE8"/>
    <mergeCell ref="AF7:AF8"/>
    <mergeCell ref="AG7:AG8"/>
    <mergeCell ref="AH7:AH8"/>
    <mergeCell ref="Q7:R7"/>
    <mergeCell ref="S7:T7"/>
    <mergeCell ref="U7:V7"/>
    <mergeCell ref="Q6:V6"/>
    <mergeCell ref="W7:X7"/>
    <mergeCell ref="E4:P4"/>
    <mergeCell ref="I7:J7"/>
    <mergeCell ref="E6:J6"/>
    <mergeCell ref="A6:A8"/>
    <mergeCell ref="B6:B8"/>
    <mergeCell ref="C6:C8"/>
    <mergeCell ref="D6:D8"/>
    <mergeCell ref="E7:F7"/>
    <mergeCell ref="G7:H7"/>
    <mergeCell ref="K7:L7"/>
    <mergeCell ref="M7:N7"/>
    <mergeCell ref="O7:P7"/>
    <mergeCell ref="K6:P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38" fitToWidth="2" fitToHeight="2" orientation="landscape" r:id="rId1"/>
  <headerFooter differentFirst="1" alignWithMargins="0">
    <oddHeader>&amp;C&amp;P</oddHeader>
  </headerFooter>
  <colBreaks count="1" manualBreakCount="1">
    <brk id="22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Admin</cp:lastModifiedBy>
  <cp:lastPrinted>2025-04-24T12:40:07Z</cp:lastPrinted>
  <dcterms:created xsi:type="dcterms:W3CDTF">2002-01-03T07:12:49Z</dcterms:created>
  <dcterms:modified xsi:type="dcterms:W3CDTF">2026-05-19T12:26:49Z</dcterms:modified>
</cp:coreProperties>
</file>