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30\"/>
    </mc:Choice>
  </mc:AlternateContent>
  <xr:revisionPtr revIDLastSave="0" documentId="13_ncr:1_{CBE6909E-5536-43E6-BB13-77B4E5D8A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Titles" localSheetId="0">'2026'!$14:$16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K27" i="1"/>
  <c r="J27" i="1"/>
  <c r="J31" i="1"/>
  <c r="J25" i="1" l="1"/>
  <c r="K25" i="1"/>
  <c r="L25" i="1"/>
  <c r="M25" i="1"/>
  <c r="N25" i="1"/>
  <c r="O25" i="1"/>
  <c r="P25" i="1"/>
  <c r="Q25" i="1"/>
  <c r="R25" i="1"/>
  <c r="S25" i="1"/>
  <c r="H30" i="1" l="1"/>
  <c r="J30" i="1"/>
  <c r="K30" i="1"/>
  <c r="L30" i="1"/>
  <c r="L32" i="1" s="1"/>
  <c r="M30" i="1"/>
  <c r="M32" i="1" s="1"/>
  <c r="N30" i="1"/>
  <c r="O30" i="1"/>
  <c r="P30" i="1"/>
  <c r="Q30" i="1"/>
  <c r="R30" i="1"/>
  <c r="S30" i="1"/>
  <c r="I31" i="1"/>
  <c r="I30" i="1" s="1"/>
  <c r="I28" i="1"/>
  <c r="I29" i="1"/>
  <c r="Q17" i="1"/>
  <c r="R17" i="1"/>
  <c r="S17" i="1"/>
  <c r="S32" i="1" s="1"/>
  <c r="Q32" i="1" l="1"/>
  <c r="R32" i="1"/>
  <c r="I27" i="1"/>
  <c r="I23" i="1" l="1"/>
  <c r="I20" i="1"/>
  <c r="I21" i="1"/>
  <c r="H20" i="1"/>
  <c r="H22" i="1" s="1"/>
  <c r="H17" i="1" s="1"/>
  <c r="K22" i="1"/>
  <c r="N22" i="1"/>
  <c r="N17" i="1" s="1"/>
  <c r="N32" i="1" s="1"/>
  <c r="O22" i="1"/>
  <c r="O17" i="1" s="1"/>
  <c r="O32" i="1" s="1"/>
  <c r="P22" i="1"/>
  <c r="P17" i="1" s="1"/>
  <c r="P32" i="1" s="1"/>
  <c r="J22" i="1"/>
  <c r="K18" i="1"/>
  <c r="J18" i="1"/>
  <c r="J17" i="1" l="1"/>
  <c r="J32" i="1" s="1"/>
  <c r="K17" i="1"/>
  <c r="K32" i="1" s="1"/>
  <c r="I22" i="1"/>
  <c r="H26" i="1"/>
  <c r="H25" i="1" l="1"/>
  <c r="H32" i="1" s="1"/>
  <c r="I26" i="1"/>
  <c r="I25" i="1" s="1"/>
  <c r="I24" i="1"/>
  <c r="I19" i="1"/>
  <c r="I18" i="1"/>
  <c r="I17" i="1" l="1"/>
  <c r="I32" i="1" s="1"/>
</calcChain>
</file>

<file path=xl/sharedStrings.xml><?xml version="1.0" encoding="utf-8"?>
<sst xmlns="http://schemas.openxmlformats.org/spreadsheetml/2006/main" count="105" uniqueCount="89">
  <si>
    <t>№ з/п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</si>
  <si>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</si>
  <si>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</si>
  <si>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коштів місцевого бюджету</t>
  </si>
  <si>
    <t>міжбюджетних трансфертів з державного бюджету</t>
  </si>
  <si>
    <t>місцевих запозичень</t>
  </si>
  <si>
    <t>інших джерел</t>
  </si>
  <si>
    <t>у тому числі за рахунок:</t>
  </si>
  <si>
    <t>Обсяги</t>
  </si>
  <si>
    <t>1.</t>
  </si>
  <si>
    <t>1.1.</t>
  </si>
  <si>
    <t>2.</t>
  </si>
  <si>
    <t>1.2.</t>
  </si>
  <si>
    <t>2.1.</t>
  </si>
  <si>
    <t>2.2.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</si>
  <si>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</si>
  <si>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бюджету Чорноморської міської територіальної громади</t>
  </si>
  <si>
    <t>у 2026 році</t>
  </si>
  <si>
    <t>публічних інвестицій у розрізі публічних інвестиційних проєктів та програм публічних інвестицій</t>
  </si>
  <si>
    <t>1558900000</t>
  </si>
  <si>
    <t>(код бюджету)</t>
  </si>
  <si>
    <t>до рішення Чорноморської міської ради</t>
  </si>
  <si>
    <t>УСЬОГО</t>
  </si>
  <si>
    <t>(грн)</t>
  </si>
  <si>
    <t>Начальник фінансового управління</t>
  </si>
  <si>
    <t>Ольга ЯКОВЕНКО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</si>
  <si>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</si>
  <si>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</si>
  <si>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</si>
  <si>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</si>
  <si>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міжбюджетних трансфертів з інших місцевих бюджетів</t>
  </si>
  <si>
    <t>Додаток 5</t>
  </si>
  <si>
    <t>"Додаток 6</t>
  </si>
  <si>
    <t>від 24.12. 2025 № 1014 - VIII"</t>
  </si>
  <si>
    <t>Освіта і наука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</si>
  <si>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</si>
  <si>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Управління капітального будівництва Чорноморської міської ради Одеського району Одеської області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</si>
  <si>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</si>
  <si>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1.3.</t>
  </si>
  <si>
    <t>Управління освіти Чорноморської міської ради Одеського району Одеської області</t>
  </si>
  <si>
    <t>Капітальний ремонт харчоблоку в будівлі Чорноморського ліцею 7 Чорноморської міської ради Одеського району Одеської області, за адресою: Одеська область, Одеський район, місто Чорноморськ, проспект Миру, 43 – А</t>
  </si>
  <si>
    <t>Капітальний ремонт покрівлі з встановленням геліосистеми в закладі дошкільної освіти № 1 за адресою: Одеська область, Одеський район, м. Чорноморськ, вул. 1 Травня, 4-Б</t>
  </si>
  <si>
    <t>Муніципальна інфраструктура та послуги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</si>
  <si>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</si>
  <si>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0611300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</si>
  <si>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 Чорноморськ, вул. Паркова, 23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</si>
  <si>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</si>
  <si>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</si>
  <si>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DREAM-UA-171225-0A8FB315</t>
  </si>
  <si>
    <t>DREAM-UA-151225-E6F83674</t>
  </si>
  <si>
    <t>DREAM-UA-161225-984FA06F</t>
  </si>
  <si>
    <t>DREAM-UA-221225-A41181A7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</si>
  <si>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10-А. Коригування</t>
  </si>
  <si>
    <t>2025-2026</t>
  </si>
  <si>
    <t>2023-2026</t>
  </si>
  <si>
    <t>2025-2027</t>
  </si>
  <si>
    <t>Будівництво будівлі з улуштуванням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</si>
  <si>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Відділ комунального господарства та благоустрою Чорноморської міської ради Одеського району Одеської області / Комунальне підприємство "Чорноморськводоканал" Чорноморської міської ради Одеського району Одеської області</t>
  </si>
  <si>
    <t>DREAM-UA-260326-38CA3BE3</t>
  </si>
  <si>
    <t>Забезпечення якісної, сучасної та доступної загальної середньої освіти "Нова українська школа"</t>
  </si>
  <si>
    <t>DREAM-UA-250326-4492014E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</si>
  <si>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</si>
  <si>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</si>
  <si>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</si>
  <si>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</si>
  <si>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разом проєкт</t>
  </si>
  <si>
    <t>DREAM-UA-021225-B6ABD3CB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</si>
  <si>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за адресою: м.Чорноморськ, пров.Шкільний, 8</t>
  </si>
  <si>
    <t>2023-2027</t>
  </si>
  <si>
    <t>1.4.</t>
  </si>
  <si>
    <t>1.5.</t>
  </si>
  <si>
    <t>Реконструкція водогону Ду 600 мм на рибпорт в с. Бурлача Балка Одеського району Одеської області на ділянці в районі с. Сухий Лиман довжиною 460 м</t>
  </si>
  <si>
    <t>Реконструкція напірного каналізаційного колектора за адресою: Одеська область, Одеський район, м. Чорноморськ, від вул. Космонавтів, 59г в с. Малодолинське до вул. Світла, 51 в смт Олександрівка</t>
  </si>
  <si>
    <t>DREAM-UA-130326-81C62D6E</t>
  </si>
  <si>
    <t>DREAM-UA-130326-96D9CD0C</t>
  </si>
  <si>
    <t>2.3.</t>
  </si>
  <si>
    <t>2.4.</t>
  </si>
  <si>
    <t>Управління капітального будівництва Чорноморської міської ради Одеського району Одеської області / Комунальне підприємство "Чорноморськводоканал" Чорноморської міської ради Одеського району Одеської області</t>
  </si>
  <si>
    <t>3.</t>
  </si>
  <si>
    <t>Охорона здоров'я</t>
  </si>
  <si>
    <t>3.1.</t>
  </si>
  <si>
    <t>DREAM-UA-051225-4D8C9E64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</si>
  <si>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</si>
  <si>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Виконавчий комітет Чорноморської міської ради Одеського району Одеської області / Комунальне некомерційне підприємство "Чорноморська лікарня" Чорноморської міської ради Одеського району Одеської області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</si>
  <si>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 : м.Чорноморськ, вул.Віталія Шума, 4</t>
  </si>
  <si>
    <t>0212170</t>
  </si>
  <si>
    <t>Доходи СФ (БР) / 24170000</t>
  </si>
  <si>
    <t>Доходи СФ (БР) / 33010100</t>
  </si>
  <si>
    <t>від     15.05.2026  № 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</si>
</sst>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Шрифт текста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quotePrefix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Звичайний" xfId="0" builtinId="0"/>
    <cellStyle name="Звичайний 2" xfId="2" xr:uid="{00000000-0005-0000-0000-000001000000}"/>
    <cellStyle name="Звичайни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58" zoomScaleNormal="58" zoomScaleSheetLayoutView="58" workbookViewId="0">
      <pane ySplit="16" topLeftCell="A17" activePane="bottomLeft" state="frozen"/>
      <selection pane="bottomLeft" activeCell="O3" sqref="O3"/>
    </sheetView>
  </sheetViews>
  <sheetFormatPr defaultColWidth="8.85546875" defaultRowHeight="15.75"/>
  <cols>
    <col min="1" max="1" width="7" style="2" customWidth="1"/>
    <col min="2" max="2" width="35.28515625" style="2" customWidth="1"/>
    <col min="3" max="3" width="17.28515625" style="2" customWidth="1"/>
    <col min="4" max="4" width="11" style="2" customWidth="1"/>
    <col min="5" max="5" width="23.140625" style="2" customWidth="1"/>
    <col min="6" max="6" width="26.28515625" style="2" customWidth="1"/>
    <col min="7" max="7" width="13.28515625" style="32" customWidth="1"/>
    <col min="8" max="8" width="16.5703125" style="32" customWidth="1"/>
    <col min="9" max="9" width="17.140625" style="2" customWidth="1"/>
    <col min="10" max="10" width="17.7109375" style="2" customWidth="1"/>
    <col min="11" max="14" width="17.7109375" style="26" hidden="1" customWidth="1"/>
    <col min="15" max="15" width="16.7109375" style="2" customWidth="1"/>
    <col min="16" max="16" width="17.42578125" style="26" hidden="1" customWidth="1"/>
    <col min="17" max="17" width="14.28515625" style="2" customWidth="1"/>
    <col min="18" max="18" width="12.140625" style="2" customWidth="1"/>
    <col min="19" max="19" width="10.5703125" style="2" customWidth="1"/>
    <col min="20" max="16384" width="8.85546875" style="2"/>
  </cols>
  <sheetData>
    <row r="1" spans="1:19">
      <c r="O1" s="2" t="s">
        <v>31</v>
      </c>
    </row>
    <row r="2" spans="1:19">
      <c r="O2" s="2" t="s">
        <v>21</v>
      </c>
    </row>
    <row r="3" spans="1:19">
      <c r="O3" s="2" t="s">
        <v>88</v>
      </c>
    </row>
    <row r="5" spans="1:19">
      <c r="O5" s="2" t="s">
        <v>32</v>
      </c>
    </row>
    <row r="6" spans="1:19">
      <c r="O6" s="2" t="s">
        <v>21</v>
      </c>
    </row>
    <row r="7" spans="1:19">
      <c r="O7" s="2" t="s">
        <v>33</v>
      </c>
    </row>
    <row r="8" spans="1:19" ht="14.45" customHeight="1">
      <c r="A8" s="47" t="s">
        <v>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19">
      <c r="A9" s="47" t="s">
        <v>18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 ht="14.45" customHeight="1">
      <c r="A10" s="47" t="s">
        <v>16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19" ht="14.45" customHeight="1">
      <c r="A11" s="47" t="s">
        <v>17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ht="14.45" customHeight="1">
      <c r="A12" s="1"/>
      <c r="B12" s="3" t="s">
        <v>19</v>
      </c>
      <c r="C12" s="1"/>
      <c r="D12" s="1"/>
      <c r="E12" s="1"/>
      <c r="F12" s="1"/>
      <c r="G12" s="33"/>
      <c r="H12" s="33"/>
      <c r="I12" s="1"/>
      <c r="J12" s="1"/>
      <c r="K12" s="27"/>
      <c r="L12" s="27"/>
      <c r="M12" s="27"/>
      <c r="N12" s="27"/>
      <c r="O12" s="1"/>
      <c r="P12" s="27"/>
      <c r="Q12" s="1"/>
      <c r="R12" s="1"/>
      <c r="S12" s="12" t="s">
        <v>23</v>
      </c>
    </row>
    <row r="13" spans="1:19" ht="14.45" customHeight="1">
      <c r="A13" s="1"/>
      <c r="B13" s="2" t="s">
        <v>20</v>
      </c>
      <c r="C13" s="1"/>
      <c r="D13" s="1"/>
      <c r="E13" s="1"/>
      <c r="F13" s="1"/>
      <c r="G13" s="33"/>
      <c r="H13" s="33"/>
      <c r="I13" s="1"/>
      <c r="J13" s="1"/>
      <c r="K13" s="27"/>
      <c r="L13" s="27"/>
      <c r="M13" s="27"/>
      <c r="N13" s="27"/>
      <c r="O13" s="1"/>
      <c r="P13" s="27"/>
      <c r="Q13" s="1"/>
      <c r="R13" s="1"/>
      <c r="S13" s="1"/>
    </row>
    <row r="14" spans="1:19">
      <c r="A14" s="46" t="s">
        <v>0</v>
      </c>
      <c r="B14" s="45" t="s">
        <v>15</v>
      </c>
      <c r="C14" s="45" t="s">
        <v>27</v>
      </c>
      <c r="D14" s="45" t="s">
        <v>28</v>
      </c>
      <c r="E14" s="45" t="s">
        <v>29</v>
      </c>
      <c r="F14" s="45" t="s">
        <v>26</v>
      </c>
      <c r="G14" s="44" t="s">
        <v>1</v>
      </c>
      <c r="H14" s="44" t="s">
        <v>2</v>
      </c>
      <c r="I14" s="45" t="s">
        <v>37</v>
      </c>
      <c r="J14" s="46" t="s">
        <v>7</v>
      </c>
      <c r="K14" s="46"/>
      <c r="L14" s="46"/>
      <c r="M14" s="46"/>
      <c r="N14" s="46"/>
      <c r="O14" s="46"/>
      <c r="P14" s="46"/>
      <c r="Q14" s="46"/>
      <c r="R14" s="46"/>
      <c r="S14" s="46"/>
    </row>
    <row r="15" spans="1:19" s="13" customFormat="1" ht="148.15" customHeight="1">
      <c r="A15" s="46"/>
      <c r="B15" s="45"/>
      <c r="C15" s="45"/>
      <c r="D15" s="45"/>
      <c r="E15" s="45"/>
      <c r="F15" s="45"/>
      <c r="G15" s="44"/>
      <c r="H15" s="44"/>
      <c r="I15" s="45"/>
      <c r="J15" s="35" t="s">
        <v>3</v>
      </c>
      <c r="K15" s="28" t="s">
        <v>46</v>
      </c>
      <c r="L15" s="28" t="s">
        <v>86</v>
      </c>
      <c r="M15" s="28" t="s">
        <v>87</v>
      </c>
      <c r="N15" s="28" t="s">
        <v>47</v>
      </c>
      <c r="O15" s="35" t="s">
        <v>4</v>
      </c>
      <c r="P15" s="28" t="s">
        <v>46</v>
      </c>
      <c r="Q15" s="35" t="s">
        <v>30</v>
      </c>
      <c r="R15" s="35" t="s">
        <v>5</v>
      </c>
      <c r="S15" s="35" t="s">
        <v>6</v>
      </c>
    </row>
    <row r="16" spans="1:19">
      <c r="A16" s="36">
        <v>1</v>
      </c>
      <c r="B16" s="36">
        <v>2</v>
      </c>
      <c r="C16" s="36">
        <v>3</v>
      </c>
      <c r="D16" s="36">
        <v>4</v>
      </c>
      <c r="E16" s="36">
        <v>5</v>
      </c>
      <c r="F16" s="36">
        <v>6</v>
      </c>
      <c r="G16" s="34">
        <v>7</v>
      </c>
      <c r="H16" s="34">
        <v>8</v>
      </c>
      <c r="I16" s="36">
        <v>9</v>
      </c>
      <c r="J16" s="36">
        <v>10</v>
      </c>
      <c r="K16" s="29"/>
      <c r="L16" s="29"/>
      <c r="M16" s="29"/>
      <c r="N16" s="29"/>
      <c r="O16" s="36">
        <v>11</v>
      </c>
      <c r="P16" s="29"/>
      <c r="Q16" s="36">
        <v>12</v>
      </c>
      <c r="R16" s="36">
        <v>13</v>
      </c>
      <c r="S16" s="36">
        <v>14</v>
      </c>
    </row>
    <row r="17" spans="1:19" s="9" customFormat="1" ht="25.15" customHeight="1">
      <c r="A17" s="7" t="s">
        <v>9</v>
      </c>
      <c r="B17" s="7" t="s">
        <v>34</v>
      </c>
      <c r="C17" s="8"/>
      <c r="D17" s="8"/>
      <c r="E17" s="8"/>
      <c r="F17" s="8"/>
      <c r="G17" s="23"/>
      <c r="H17" s="11">
        <f>SUM(H18:H24)-H22</f>
        <v>185041370</v>
      </c>
      <c r="I17" s="11">
        <f>SUM(I18:I24)-I22</f>
        <v>80286460.5</v>
      </c>
      <c r="J17" s="11">
        <f t="shared" ref="J17:S17" si="0">SUM(J18:J24)-J22</f>
        <v>29297406</v>
      </c>
      <c r="K17" s="11">
        <f t="shared" si="0"/>
        <v>20446206</v>
      </c>
      <c r="L17" s="11"/>
      <c r="M17" s="11"/>
      <c r="N17" s="11">
        <f t="shared" si="0"/>
        <v>8851200</v>
      </c>
      <c r="O17" s="11">
        <f t="shared" si="0"/>
        <v>50989054.5</v>
      </c>
      <c r="P17" s="11">
        <f t="shared" si="0"/>
        <v>50989054.5</v>
      </c>
      <c r="Q17" s="11">
        <f t="shared" si="0"/>
        <v>0</v>
      </c>
      <c r="R17" s="11">
        <f t="shared" si="0"/>
        <v>0</v>
      </c>
      <c r="S17" s="11">
        <f t="shared" si="0"/>
        <v>0</v>
      </c>
    </row>
    <row r="18" spans="1:19" s="5" customFormat="1" ht="157.5" customHeight="1">
      <c r="A18" s="4" t="s">
        <v>10</v>
      </c>
      <c r="B18" s="16" t="s">
        <v>41</v>
      </c>
      <c r="C18" s="22" t="s">
        <v>48</v>
      </c>
      <c r="D18" s="15" t="s">
        <v>44</v>
      </c>
      <c r="E18" s="14" t="s">
        <v>35</v>
      </c>
      <c r="F18" s="14" t="s">
        <v>39</v>
      </c>
      <c r="G18" s="19">
        <v>2026</v>
      </c>
      <c r="H18" s="21">
        <v>4843628</v>
      </c>
      <c r="I18" s="10">
        <f>J18+O18+Q18+R18+S18</f>
        <v>3893628</v>
      </c>
      <c r="J18" s="10">
        <f>4843628-950000</f>
        <v>3893628</v>
      </c>
      <c r="K18" s="30">
        <f>4843628-950000</f>
        <v>3893628</v>
      </c>
      <c r="L18" s="30"/>
      <c r="M18" s="30"/>
      <c r="N18" s="30"/>
      <c r="O18" s="10"/>
      <c r="P18" s="30"/>
      <c r="Q18" s="10"/>
      <c r="R18" s="10"/>
      <c r="S18" s="10"/>
    </row>
    <row r="19" spans="1:19" s="5" customFormat="1" ht="139.5" customHeight="1">
      <c r="A19" s="4" t="s">
        <v>12</v>
      </c>
      <c r="B19" s="16" t="s">
        <v>40</v>
      </c>
      <c r="C19" s="22" t="s">
        <v>49</v>
      </c>
      <c r="D19" s="15" t="s">
        <v>44</v>
      </c>
      <c r="E19" s="14" t="s">
        <v>35</v>
      </c>
      <c r="F19" s="14" t="s">
        <v>39</v>
      </c>
      <c r="G19" s="19" t="s">
        <v>55</v>
      </c>
      <c r="H19" s="21">
        <v>21493268</v>
      </c>
      <c r="I19" s="10">
        <f>J19+O19+Q19+R19+S19</f>
        <v>7000000</v>
      </c>
      <c r="J19" s="10">
        <v>7000000</v>
      </c>
      <c r="K19" s="30">
        <v>7000000</v>
      </c>
      <c r="L19" s="30"/>
      <c r="M19" s="30"/>
      <c r="N19" s="30"/>
      <c r="O19" s="10"/>
      <c r="P19" s="30"/>
      <c r="Q19" s="10"/>
      <c r="R19" s="10"/>
      <c r="S19" s="10"/>
    </row>
    <row r="20" spans="1:19" s="25" customFormat="1" ht="258.75" customHeight="1">
      <c r="A20" s="41" t="s">
        <v>38</v>
      </c>
      <c r="B20" s="42" t="s">
        <v>59</v>
      </c>
      <c r="C20" s="43" t="s">
        <v>60</v>
      </c>
      <c r="D20" s="37" t="s">
        <v>61</v>
      </c>
      <c r="E20" s="20" t="s">
        <v>62</v>
      </c>
      <c r="F20" s="43" t="s">
        <v>39</v>
      </c>
      <c r="G20" s="19">
        <v>2026</v>
      </c>
      <c r="H20" s="40">
        <f>606500+1415100</f>
        <v>2021600</v>
      </c>
      <c r="I20" s="21">
        <f t="shared" ref="I20:I21" si="1">J20+O20+Q20+R20+S20</f>
        <v>606500</v>
      </c>
      <c r="J20" s="21">
        <v>606500</v>
      </c>
      <c r="K20" s="30">
        <v>606500</v>
      </c>
      <c r="L20" s="30"/>
      <c r="M20" s="30"/>
      <c r="N20" s="30"/>
      <c r="O20" s="21"/>
      <c r="P20" s="30"/>
      <c r="Q20" s="21"/>
      <c r="R20" s="21"/>
      <c r="S20" s="21"/>
    </row>
    <row r="21" spans="1:19" s="25" customFormat="1" ht="234.75" customHeight="1">
      <c r="A21" s="41"/>
      <c r="B21" s="42"/>
      <c r="C21" s="43"/>
      <c r="D21" s="37" t="s">
        <v>63</v>
      </c>
      <c r="E21" s="20" t="s">
        <v>64</v>
      </c>
      <c r="F21" s="43"/>
      <c r="G21" s="19">
        <v>2026</v>
      </c>
      <c r="H21" s="40"/>
      <c r="I21" s="21">
        <f t="shared" si="1"/>
        <v>1415100</v>
      </c>
      <c r="J21" s="21"/>
      <c r="K21" s="30"/>
      <c r="L21" s="30"/>
      <c r="M21" s="30"/>
      <c r="N21" s="30"/>
      <c r="O21" s="21">
        <v>1415100</v>
      </c>
      <c r="P21" s="30">
        <v>1415100</v>
      </c>
      <c r="Q21" s="21"/>
      <c r="R21" s="21"/>
      <c r="S21" s="21"/>
    </row>
    <row r="22" spans="1:19" s="25" customFormat="1">
      <c r="A22" s="41"/>
      <c r="B22" s="42"/>
      <c r="C22" s="43"/>
      <c r="D22" s="41" t="s">
        <v>65</v>
      </c>
      <c r="E22" s="41"/>
      <c r="F22" s="43"/>
      <c r="G22" s="19">
        <v>2026</v>
      </c>
      <c r="H22" s="21">
        <f>H20</f>
        <v>2021600</v>
      </c>
      <c r="I22" s="21">
        <f>I20+I21</f>
        <v>2021600</v>
      </c>
      <c r="J22" s="21">
        <f>J20+J21</f>
        <v>606500</v>
      </c>
      <c r="K22" s="21">
        <f t="shared" ref="K22:P22" si="2">K20+K21</f>
        <v>606500</v>
      </c>
      <c r="L22" s="21"/>
      <c r="M22" s="21"/>
      <c r="N22" s="21">
        <f t="shared" si="2"/>
        <v>0</v>
      </c>
      <c r="O22" s="21">
        <f t="shared" si="2"/>
        <v>1415100</v>
      </c>
      <c r="P22" s="21">
        <f t="shared" si="2"/>
        <v>1415100</v>
      </c>
      <c r="Q22" s="21"/>
      <c r="R22" s="21"/>
      <c r="S22" s="21"/>
    </row>
    <row r="23" spans="1:19" s="5" customFormat="1" ht="141.75">
      <c r="A23" s="4" t="s">
        <v>69</v>
      </c>
      <c r="B23" s="16" t="s">
        <v>67</v>
      </c>
      <c r="C23" s="22" t="s">
        <v>66</v>
      </c>
      <c r="D23" s="19">
        <v>1511300</v>
      </c>
      <c r="E23" s="20" t="s">
        <v>35</v>
      </c>
      <c r="F23" s="20" t="s">
        <v>36</v>
      </c>
      <c r="G23" s="19" t="s">
        <v>68</v>
      </c>
      <c r="H23" s="21">
        <v>54220512</v>
      </c>
      <c r="I23" s="10">
        <f>J23+O23+Q23+R23+S23</f>
        <v>145916</v>
      </c>
      <c r="J23" s="10">
        <v>145916</v>
      </c>
      <c r="K23" s="30">
        <v>145916</v>
      </c>
      <c r="L23" s="30"/>
      <c r="M23" s="30"/>
      <c r="N23" s="30"/>
      <c r="O23" s="10"/>
      <c r="P23" s="30"/>
      <c r="Q23" s="10"/>
      <c r="R23" s="10"/>
      <c r="S23" s="10"/>
    </row>
    <row r="24" spans="1:19" s="25" customFormat="1" ht="141.75">
      <c r="A24" s="24" t="s">
        <v>70</v>
      </c>
      <c r="B24" s="16" t="s">
        <v>52</v>
      </c>
      <c r="C24" s="22" t="s">
        <v>50</v>
      </c>
      <c r="D24" s="19">
        <v>1511300</v>
      </c>
      <c r="E24" s="20" t="s">
        <v>35</v>
      </c>
      <c r="F24" s="20" t="s">
        <v>36</v>
      </c>
      <c r="G24" s="19" t="s">
        <v>54</v>
      </c>
      <c r="H24" s="21">
        <v>102462362</v>
      </c>
      <c r="I24" s="21">
        <f>J24+O24+Q24+R24+S24</f>
        <v>67225316.5</v>
      </c>
      <c r="J24" s="21">
        <v>17651362</v>
      </c>
      <c r="K24" s="30">
        <v>8800162</v>
      </c>
      <c r="L24" s="30"/>
      <c r="M24" s="30"/>
      <c r="N24" s="30">
        <v>8851200</v>
      </c>
      <c r="O24" s="21">
        <v>49573954.5</v>
      </c>
      <c r="P24" s="30">
        <v>49573954.5</v>
      </c>
      <c r="Q24" s="21"/>
      <c r="R24" s="21"/>
      <c r="S24" s="21"/>
    </row>
    <row r="25" spans="1:19" s="9" customFormat="1" ht="31.5">
      <c r="A25" s="7" t="s">
        <v>11</v>
      </c>
      <c r="B25" s="18" t="s">
        <v>42</v>
      </c>
      <c r="C25" s="23"/>
      <c r="D25" s="8"/>
      <c r="E25" s="8"/>
      <c r="F25" s="8"/>
      <c r="G25" s="23"/>
      <c r="H25" s="11">
        <f>SUM(H26:H29)</f>
        <v>92827970.289999992</v>
      </c>
      <c r="I25" s="11">
        <f t="shared" ref="I25:S25" si="3">SUM(I26:I29)</f>
        <v>36611310</v>
      </c>
      <c r="J25" s="11">
        <f t="shared" si="3"/>
        <v>36611310</v>
      </c>
      <c r="K25" s="11">
        <f t="shared" si="3"/>
        <v>36611310</v>
      </c>
      <c r="L25" s="11">
        <f t="shared" si="3"/>
        <v>0</v>
      </c>
      <c r="M25" s="11">
        <f t="shared" si="3"/>
        <v>0</v>
      </c>
      <c r="N25" s="11">
        <f t="shared" si="3"/>
        <v>0</v>
      </c>
      <c r="O25" s="11">
        <f t="shared" si="3"/>
        <v>0</v>
      </c>
      <c r="P25" s="11">
        <f t="shared" si="3"/>
        <v>0</v>
      </c>
      <c r="Q25" s="11">
        <f t="shared" si="3"/>
        <v>0</v>
      </c>
      <c r="R25" s="11">
        <f t="shared" si="3"/>
        <v>0</v>
      </c>
      <c r="S25" s="11">
        <f t="shared" si="3"/>
        <v>0</v>
      </c>
    </row>
    <row r="26" spans="1:19" s="5" customFormat="1" ht="210" customHeight="1">
      <c r="A26" s="4" t="s">
        <v>13</v>
      </c>
      <c r="B26" s="17" t="s">
        <v>45</v>
      </c>
      <c r="C26" s="22" t="s">
        <v>58</v>
      </c>
      <c r="D26" s="6">
        <v>1216091</v>
      </c>
      <c r="E26" s="14" t="s">
        <v>43</v>
      </c>
      <c r="F26" s="14" t="s">
        <v>57</v>
      </c>
      <c r="G26" s="19" t="s">
        <v>53</v>
      </c>
      <c r="H26" s="21">
        <f>4277000+137116.8</f>
        <v>4414116.8</v>
      </c>
      <c r="I26" s="10">
        <f>J26+O26+Q26+R26+S26</f>
        <v>4277000</v>
      </c>
      <c r="J26" s="10">
        <v>4277000</v>
      </c>
      <c r="K26" s="30">
        <v>4277000</v>
      </c>
      <c r="L26" s="30"/>
      <c r="M26" s="30"/>
      <c r="N26" s="30"/>
      <c r="O26" s="10"/>
      <c r="P26" s="30"/>
      <c r="Q26" s="10"/>
      <c r="R26" s="10"/>
      <c r="S26" s="10"/>
    </row>
    <row r="27" spans="1:19" s="5" customFormat="1" ht="220.5">
      <c r="A27" s="4" t="s">
        <v>14</v>
      </c>
      <c r="B27" s="17" t="s">
        <v>56</v>
      </c>
      <c r="C27" s="16" t="s">
        <v>51</v>
      </c>
      <c r="D27" s="4">
        <v>1516091</v>
      </c>
      <c r="E27" s="17" t="s">
        <v>43</v>
      </c>
      <c r="F27" s="14" t="s">
        <v>36</v>
      </c>
      <c r="G27" s="19" t="s">
        <v>54</v>
      </c>
      <c r="H27" s="21">
        <v>71059907.489999995</v>
      </c>
      <c r="I27" s="10">
        <f>J27+O27+Q27+R27+S27</f>
        <v>30334310</v>
      </c>
      <c r="J27" s="10">
        <f>31334310-1000000</f>
        <v>30334310</v>
      </c>
      <c r="K27" s="30">
        <f>31334310-1000000</f>
        <v>30334310</v>
      </c>
      <c r="L27" s="30"/>
      <c r="M27" s="30"/>
      <c r="N27" s="30"/>
      <c r="O27" s="10"/>
      <c r="P27" s="30"/>
      <c r="Q27" s="10"/>
      <c r="R27" s="10"/>
      <c r="S27" s="10"/>
    </row>
    <row r="28" spans="1:19" s="5" customFormat="1" ht="173.25">
      <c r="A28" s="4" t="s">
        <v>75</v>
      </c>
      <c r="B28" s="39" t="s">
        <v>71</v>
      </c>
      <c r="C28" s="38" t="s">
        <v>73</v>
      </c>
      <c r="D28" s="6">
        <v>1516091</v>
      </c>
      <c r="E28" s="14" t="s">
        <v>43</v>
      </c>
      <c r="F28" s="14" t="s">
        <v>77</v>
      </c>
      <c r="G28" s="19">
        <v>2026</v>
      </c>
      <c r="H28" s="21">
        <v>9418031</v>
      </c>
      <c r="I28" s="10">
        <f t="shared" ref="I28:I31" si="4">J28+O28+Q28+R28+S28</f>
        <v>500000</v>
      </c>
      <c r="J28" s="10">
        <v>500000</v>
      </c>
      <c r="K28" s="30">
        <v>500000</v>
      </c>
      <c r="L28" s="30"/>
      <c r="M28" s="30"/>
      <c r="N28" s="30"/>
      <c r="O28" s="10"/>
      <c r="P28" s="30"/>
      <c r="Q28" s="10"/>
      <c r="R28" s="10"/>
      <c r="S28" s="10"/>
    </row>
    <row r="29" spans="1:19" s="5" customFormat="1" ht="216" customHeight="1">
      <c r="A29" s="4" t="s">
        <v>76</v>
      </c>
      <c r="B29" s="39" t="s">
        <v>72</v>
      </c>
      <c r="C29" s="38" t="s">
        <v>74</v>
      </c>
      <c r="D29" s="6">
        <v>1516091</v>
      </c>
      <c r="E29" s="14" t="s">
        <v>43</v>
      </c>
      <c r="F29" s="14" t="s">
        <v>77</v>
      </c>
      <c r="G29" s="19">
        <v>2026</v>
      </c>
      <c r="H29" s="21">
        <v>7935915</v>
      </c>
      <c r="I29" s="10">
        <f t="shared" si="4"/>
        <v>1500000</v>
      </c>
      <c r="J29" s="10">
        <f>500000+1000000</f>
        <v>1500000</v>
      </c>
      <c r="K29" s="30">
        <f>500000+1000000</f>
        <v>1500000</v>
      </c>
      <c r="L29" s="30"/>
      <c r="M29" s="30"/>
      <c r="N29" s="30"/>
      <c r="O29" s="10"/>
      <c r="P29" s="30"/>
      <c r="Q29" s="10"/>
      <c r="R29" s="10"/>
      <c r="S29" s="10"/>
    </row>
    <row r="30" spans="1:19" s="9" customFormat="1">
      <c r="A30" s="7" t="s">
        <v>78</v>
      </c>
      <c r="B30" s="18" t="s">
        <v>79</v>
      </c>
      <c r="C30" s="23"/>
      <c r="D30" s="8"/>
      <c r="E30" s="8"/>
      <c r="F30" s="8"/>
      <c r="G30" s="23"/>
      <c r="H30" s="11">
        <f>H31</f>
        <v>2423054</v>
      </c>
      <c r="I30" s="11">
        <f>I31</f>
        <v>2333054</v>
      </c>
      <c r="J30" s="11">
        <f t="shared" ref="J30:S30" si="5">J31</f>
        <v>2333054</v>
      </c>
      <c r="K30" s="11">
        <f t="shared" si="5"/>
        <v>1264159</v>
      </c>
      <c r="L30" s="11">
        <f t="shared" si="5"/>
        <v>477657</v>
      </c>
      <c r="M30" s="11">
        <f t="shared" si="5"/>
        <v>591238</v>
      </c>
      <c r="N30" s="11">
        <f t="shared" si="5"/>
        <v>0</v>
      </c>
      <c r="O30" s="11">
        <f t="shared" si="5"/>
        <v>0</v>
      </c>
      <c r="P30" s="11">
        <f t="shared" si="5"/>
        <v>0</v>
      </c>
      <c r="Q30" s="11">
        <f t="shared" si="5"/>
        <v>0</v>
      </c>
      <c r="R30" s="11">
        <f t="shared" si="5"/>
        <v>0</v>
      </c>
      <c r="S30" s="11">
        <f t="shared" si="5"/>
        <v>0</v>
      </c>
    </row>
    <row r="31" spans="1:19" s="5" customFormat="1" ht="192" customHeight="1">
      <c r="A31" s="4" t="s">
        <v>80</v>
      </c>
      <c r="B31" s="14" t="s">
        <v>84</v>
      </c>
      <c r="C31" s="22" t="s">
        <v>81</v>
      </c>
      <c r="D31" s="15" t="s">
        <v>85</v>
      </c>
      <c r="E31" s="14" t="s">
        <v>82</v>
      </c>
      <c r="F31" s="14" t="s">
        <v>83</v>
      </c>
      <c r="G31" s="19" t="s">
        <v>53</v>
      </c>
      <c r="H31" s="21">
        <v>2423054</v>
      </c>
      <c r="I31" s="10">
        <f t="shared" si="4"/>
        <v>2333054</v>
      </c>
      <c r="J31" s="10">
        <f>1068895+1264159</f>
        <v>2333054</v>
      </c>
      <c r="K31" s="30">
        <v>1264159</v>
      </c>
      <c r="L31" s="30">
        <v>477657</v>
      </c>
      <c r="M31" s="30">
        <v>591238</v>
      </c>
      <c r="N31" s="30"/>
      <c r="O31" s="10"/>
      <c r="P31" s="30"/>
      <c r="Q31" s="10"/>
      <c r="R31" s="10"/>
      <c r="S31" s="10"/>
    </row>
    <row r="32" spans="1:19" s="9" customFormat="1">
      <c r="A32" s="7"/>
      <c r="B32" s="7"/>
      <c r="C32" s="8"/>
      <c r="D32" s="8"/>
      <c r="E32" s="8"/>
      <c r="F32" s="8"/>
      <c r="G32" s="31" t="s">
        <v>22</v>
      </c>
      <c r="H32" s="31">
        <f t="shared" ref="H32:S32" si="6">H17+H25+H30</f>
        <v>280292394.28999996</v>
      </c>
      <c r="I32" s="31">
        <f>I17+I25+I30</f>
        <v>119230824.5</v>
      </c>
      <c r="J32" s="31">
        <f t="shared" si="6"/>
        <v>68241770</v>
      </c>
      <c r="K32" s="31">
        <f t="shared" si="6"/>
        <v>58321675</v>
      </c>
      <c r="L32" s="31">
        <f t="shared" si="6"/>
        <v>477657</v>
      </c>
      <c r="M32" s="31">
        <f t="shared" si="6"/>
        <v>591238</v>
      </c>
      <c r="N32" s="31">
        <f t="shared" si="6"/>
        <v>8851200</v>
      </c>
      <c r="O32" s="31">
        <f t="shared" si="6"/>
        <v>50989054.5</v>
      </c>
      <c r="P32" s="31">
        <f t="shared" si="6"/>
        <v>50989054.5</v>
      </c>
      <c r="Q32" s="31">
        <f t="shared" si="6"/>
        <v>0</v>
      </c>
      <c r="R32" s="31">
        <f t="shared" si="6"/>
        <v>0</v>
      </c>
      <c r="S32" s="31">
        <f t="shared" si="6"/>
        <v>0</v>
      </c>
    </row>
    <row r="34" spans="4:10">
      <c r="D34" s="2" t="s">
        <v>24</v>
      </c>
      <c r="J34" s="2" t="s">
        <v>25</v>
      </c>
    </row>
  </sheetData>
  <mergeCells count="20">
    <mergeCell ref="G14:G15"/>
    <mergeCell ref="H14:H15"/>
    <mergeCell ref="I14:I15"/>
    <mergeCell ref="J14:S14"/>
    <mergeCell ref="A8:S8"/>
    <mergeCell ref="A9:S9"/>
    <mergeCell ref="A11:S11"/>
    <mergeCell ref="A10:S10"/>
    <mergeCell ref="A14:A15"/>
    <mergeCell ref="B14:B15"/>
    <mergeCell ref="C14:C15"/>
    <mergeCell ref="D14:D15"/>
    <mergeCell ref="E14:E15"/>
    <mergeCell ref="F14:F15"/>
    <mergeCell ref="H20:H21"/>
    <mergeCell ref="A20:A22"/>
    <mergeCell ref="B20:B22"/>
    <mergeCell ref="C20:C22"/>
    <mergeCell ref="F20:F22"/>
    <mergeCell ref="D22:E22"/>
  </mergeCells>
  <pageMargins left="0.51181102362204722" right="0.11811023622047245" top="0.59055118110236227" bottom="0.55118110236220474" header="0.31496062992125984" footer="0.31496062992125984"/>
  <pageSetup paperSize="9" scale="58" fitToWidth="4" fitToHeight="4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Admin</cp:lastModifiedBy>
  <cp:lastPrinted>2026-05-12T10:38:48Z</cp:lastPrinted>
  <dcterms:created xsi:type="dcterms:W3CDTF">2025-12-13T09:21:22Z</dcterms:created>
  <dcterms:modified xsi:type="dcterms:W3CDTF">2026-05-19T12:30:40Z</dcterms:modified>
</cp:coreProperties>
</file>