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da\Desktop\ДЛЯ АНИ\виконком 25.10.22\1.5\"/>
    </mc:Choice>
  </mc:AlternateContent>
  <bookViews>
    <workbookView xWindow="0" yWindow="0" windowWidth="16170" windowHeight="5790"/>
  </bookViews>
  <sheets>
    <sheet name="Лист1" sheetId="1" r:id="rId1"/>
  </sheets>
  <definedNames>
    <definedName name="_xlnm.Print_Titles" localSheetId="0">Лист1!$7:$9</definedName>
    <definedName name="_xlnm.Print_Area" localSheetId="0">Лист1!$A$1:$K$46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6" i="1" l="1"/>
  <c r="H31" i="1"/>
  <c r="H35" i="1" l="1"/>
  <c r="H34" i="1"/>
  <c r="H32" i="1" s="1"/>
  <c r="F39" i="1" l="1"/>
  <c r="K40" i="1"/>
  <c r="J40" i="1"/>
  <c r="I40" i="1"/>
  <c r="G40" i="1"/>
  <c r="H22" i="1" l="1"/>
  <c r="F25" i="1" l="1"/>
  <c r="F38" i="1" l="1"/>
  <c r="F27" i="1" l="1"/>
  <c r="G54" i="1" l="1"/>
  <c r="I54" i="1"/>
  <c r="J54" i="1"/>
  <c r="K54" i="1"/>
  <c r="H26" i="1"/>
  <c r="H18" i="1" l="1"/>
  <c r="F22" i="1" l="1"/>
  <c r="F34" i="1" l="1"/>
  <c r="F36" i="1"/>
  <c r="F37" i="1"/>
  <c r="F31" i="1"/>
  <c r="F35" i="1"/>
  <c r="F32" i="1" l="1"/>
  <c r="F20" i="1"/>
  <c r="H19" i="1"/>
  <c r="F23" i="1" l="1"/>
  <c r="F24" i="1"/>
  <c r="H21" i="1"/>
  <c r="F19" i="1"/>
  <c r="F18" i="1" l="1"/>
  <c r="F26" i="1" l="1"/>
  <c r="H29" i="1" l="1"/>
  <c r="H40" i="1" l="1"/>
  <c r="H54" i="1" s="1"/>
  <c r="F21" i="1"/>
  <c r="F30" i="1" l="1"/>
  <c r="F14" i="1" l="1"/>
  <c r="F29" i="1" l="1"/>
  <c r="F28" i="1" l="1"/>
  <c r="F17" i="1"/>
  <c r="F15" i="1" l="1"/>
  <c r="F11" i="1"/>
  <c r="F12" i="1"/>
  <c r="F13" i="1"/>
  <c r="F10" i="1"/>
  <c r="F40" i="1" l="1"/>
  <c r="F54" i="1" s="1"/>
</calcChain>
</file>

<file path=xl/sharedStrings.xml><?xml version="1.0" encoding="utf-8"?>
<sst xmlns="http://schemas.openxmlformats.org/spreadsheetml/2006/main" count="111" uniqueCount="87">
  <si>
    <t>Найменування завдань</t>
  </si>
  <si>
    <t>Найменування заходу</t>
  </si>
  <si>
    <t>Головний розпорядник коштів, відповідальний виконавець</t>
  </si>
  <si>
    <t>Джерела фінансування</t>
  </si>
  <si>
    <t>у тому числі за роками</t>
  </si>
  <si>
    <t>1.</t>
  </si>
  <si>
    <t>Здійснення організаційних та спеціальних заходів щодо запобігання виникненню пожеж, надзвичайних ситуацій, надзвичайних подій їх ліквідації, в тому числі проведення занять і навчань, відпрацювання документів оперативного реагування, перевірку джерел протипожежного водопостачання та виконання інших службових цілей і завдань підрозділу</t>
  </si>
  <si>
    <t>Придбання паливно-мастильних матеріалів для 22-ДПРЧ 7 ДПРЗ</t>
  </si>
  <si>
    <t>Придбання  комп’ютерної техніки, канцтоварів, журналів, наочної агітації для 22-ДПРЧ 7 ДПРЗ</t>
  </si>
  <si>
    <t>2.</t>
  </si>
  <si>
    <t>Технічне переоснащення оперативно-диспетчерських служб, органів управління та сил цивільного захисту</t>
  </si>
  <si>
    <t>3.</t>
  </si>
  <si>
    <t>Забезпечення ефективного управління у сфері цивільного захисту</t>
  </si>
  <si>
    <t>Кошти підприємств</t>
  </si>
  <si>
    <t>Не потребує фінансування з бюджету</t>
  </si>
  <si>
    <t>Разом</t>
  </si>
  <si>
    <t xml:space="preserve">К О Ш Т О Р И С
фінансування заходів, визначених Міською цільовою соціальною програмою розвитку цивільного захисту 
 Чорноморської міської територіальної громади на 2021-2025 роки (зі змінами та доповненнями)                             
</t>
  </si>
  <si>
    <t>Прогнозований обсяг фінансових ресурсів для виконання завдань, 
тис. грн</t>
  </si>
  <si>
    <t>№ з/п</t>
  </si>
  <si>
    <t>Бюджет Чорноморської міської територіальної громади</t>
  </si>
  <si>
    <t>Придбання шин, запчастин та агрегатів, матеріалів та інструменту для ремонту пожежних (службових) автомобілів 22-ДПРЧ 7 ДПРЗ</t>
  </si>
  <si>
    <t>Придбання рятувального обладнання та пристроїв, форменого (спеціального) одягу і взуття особовому складу  22-ДПРЧ  7 ДПРЗ</t>
  </si>
  <si>
    <t>Придбання автоцистерни пожежної підвищеної прохідності УРАЛ-4320  (6*6) (дизель) з запасом вогнегасної речовини до 5,3 тон та пожежне обладнання до автомобіля</t>
  </si>
  <si>
    <t>Проведення капітального та поточного ремонтів службово-побутових приміщень  пожежного   депо 22-ДПРЧ 7 ДПРЗ</t>
  </si>
  <si>
    <t>Розроблення та затвердження переліку документів з питань цивільного захисту обов'язкових  для використання на підприємствах, установах, організаціях</t>
  </si>
  <si>
    <t xml:space="preserve">Додаток </t>
  </si>
  <si>
    <t>Чорноморської міської ради</t>
  </si>
  <si>
    <t>до рішення виконавчого комітету</t>
  </si>
  <si>
    <t>4.</t>
  </si>
  <si>
    <t>5.</t>
  </si>
  <si>
    <t xml:space="preserve">Перевезення жителів Чорноморської міської територіальної громади шкільним автобусом </t>
  </si>
  <si>
    <t>Створення безпечних умов для евакуації жителів Чорноморської міської територіальної громади</t>
  </si>
  <si>
    <t>6.</t>
  </si>
  <si>
    <t xml:space="preserve">Відділ освіти Чорноморської міської ради Одеського району Одеської області
</t>
  </si>
  <si>
    <t xml:space="preserve">Створення, поповнення та
зберігання місцевого
матеріального резерву для
запобігання і ліквідації
наслідків надзвичайних
ситуацій </t>
  </si>
  <si>
    <t>Створення запасів будівельних і пально-мастильних матеріалів, лікарських засобів та виробів медичного призначення, продовольства, техніки, технічних засобів та інших матеріальних цінностей (далі - матеріальні цінності), призначених для запобігання і ліквідації наслідків надзвичайних ситуацій природного та воєнного характеру місцевого рівня, надання допомоги постраждалому населенню, проведення невідкладних відновлювальних робіт і заходів</t>
  </si>
  <si>
    <t>Виконавчий комітет  Чорноморської міської ради Одеського району Одеської області
Олександрівська селищна адміністрація  Чорноморської міської ради Одеського району Одеської області
Бурлачобалківська сільська адміністрація  Чорноморської міської ради Одеського району Одеської області
Малодолинська сільська адміністрація  Чорноморської міської ради Одеського району Одеської області
КНП "Чорноморська лікарня" Чорноморської міської ради Одеського району Одеської області
КП "МУЖКГ" Чорноморської міської ради Одеського району Одеської області
КП "Зеленгосп" Чорноморської міської ради Одеського району Одеської області
КП "Чорноморськводоканал" Чорноморської міської ради Одеського району Одеської області</t>
  </si>
  <si>
    <t>Фінансове управління Чорноморської міської ради,   ГУ ДСНС України в Одеській області, 22 ДПРЧ 7 ДПРЗ ГУ ДСНС України в Одеській області</t>
  </si>
  <si>
    <t>ГУ ДСНС України в Одеській області, 22 ДПРЧ 7 ДПРЗ ГУ ДСНС України в Одеській області, підприємства, установи та організації міста</t>
  </si>
  <si>
    <t>7.</t>
  </si>
  <si>
    <t>Заходи із запобігання та ліквідації надзвичайних ситуацій та наслідків стихійного лиха</t>
  </si>
  <si>
    <t>Ліквідація наслідків вибуху, який стався 09.04.2022 року, за адресою: Одеська область, Одеський район,
м. Чорноморськ, 
вул. Транспортна,10.</t>
  </si>
  <si>
    <t>Відділ комунального господарства та благоустрою Чорноморської міської ради Одеського району Одеської області; КП "МУЖКГ" Чорноморської міської ради Одеського району Одеської області</t>
  </si>
  <si>
    <t>Відділ комунального господарства та благоустрою Чорноморської міської ради Одеського району Одеської області;
КП "МУЖКГ" Чорноморської міської ради Одеського району Одеської області</t>
  </si>
  <si>
    <t>Керуюча справами</t>
  </si>
  <si>
    <t>Наталя КУШНІРЕНКО</t>
  </si>
  <si>
    <t>Управління капітального будівництва Чорноморської міської ради Одеського району Одеської області</t>
  </si>
  <si>
    <t>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</si>
  <si>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Створення безпечних умов в захисних спорудах цивільного захисту (цивільної оборони)  - бомбосховищах, укриттях тощо  для прийняття жителів Чорноморської міської територіальної громади  у разі такої необхідності</t>
  </si>
  <si>
    <t>Придбання матеріалів для ремонту тепло-, водо-, електромереж та придбання матеріалів, будівельних матеріалів, інвентарю та інструментів для проведення ремонтних робіт господарським способом вбудованої захисної споруди цивільного захисту (цивільної оборони) (сховища) в будівлі поліклініки за адресою: Одеська область, м.Чорноморськ, вул.1 Травня, 1</t>
  </si>
  <si>
    <t>Капітальний ремонт вбудованої захисної споруди цивільного захисту (цивільної оборони)  (сховища) в будівлі поліклініки за адресою: Одеська область, м.Чорноморськ, вул.1 Травня,1</t>
  </si>
  <si>
    <t xml:space="preserve">Придбання лавок,  життєвонеобхідних предметів та  засобів тощо для захисних споруд цивільного захисту (цивільної оборони) - укриттів 
</t>
  </si>
  <si>
    <t>Інженерно-геологічні вишукування будівлі (приміщення сховища) за адресою: Одеська область, Одеський район, м.Чорноморськ, вул.1 Травня, 2/198-Н</t>
  </si>
  <si>
    <t>Висновок про технічний стан і можливість експлуатації будівлі (приміщення сховища) за адресою: Одеська область, Одеський район, м.Чорноморськ, вул.1 Травня, 2/198-Н</t>
  </si>
  <si>
    <t xml:space="preserve">Придбання матеріалів для ремонту тепло-, водо-, електромереж та придбання матеріалів, будівельних матеріалів, інвентарю та інструментів для проведення ремонтних робіт господарським способом,  ремонт та облаштування захисних споруд цивільного захисту (укриття, бомбосховища тощо), які увійшли до фонду захисних споруд цивільного захисту Чорноморської міської територіальної громади як найпростіші укриття, забезпечення їх джерелами резервного живлення </t>
  </si>
  <si>
    <t>Відділ культури Чорноморської міської ради Одеського району Одеської області</t>
  </si>
  <si>
    <t>Підготовка об’єктів критичної інфраструктури до осінньо-зимового періоду 2022/2023 року в умовах особливого періоду, улаштування пунктів обігріву</t>
  </si>
  <si>
    <t>8.</t>
  </si>
  <si>
    <t xml:space="preserve"> КП "МУЖКГ" Чорноморської міської ради Одеського району Одеської області</t>
  </si>
  <si>
    <t>Відділ комунального господарства та благоустрою Чорноморської міської ради Одеського району Одеської області, всього -</t>
  </si>
  <si>
    <t>КП "Чорноморськводоканал" Чорноморської міської ради Одеського району Одеської області</t>
  </si>
  <si>
    <t>КП "Зеленгосп" Чорноморської міської ради Одеського району Одеської області</t>
  </si>
  <si>
    <t>КП "Чорноморськтеплоенерго" Чорноморської міської ради Одеського району Одеської області</t>
  </si>
  <si>
    <t>Капітальний ремонт приміщень підвального поверху адміністративної будівлі виконавчого комітету Чорноморської міської ради Одеського району Одеської області для облаштування укриття за адресою: Одеська область, м.Чорноморськ, проспект Миру, 33</t>
  </si>
  <si>
    <t xml:space="preserve">в тому числі за відповідальними виконавцями: </t>
  </si>
  <si>
    <t>діюча редакція</t>
  </si>
  <si>
    <t>зміни</t>
  </si>
  <si>
    <t>КНП "Чорноморська лікарня" Чорноморської міської ради Одеського району Одеської області</t>
  </si>
  <si>
    <t xml:space="preserve">49- додаткові кошти </t>
  </si>
  <si>
    <t>42,88268- з програми зд населення перерозподіл</t>
  </si>
  <si>
    <t>9.</t>
  </si>
  <si>
    <t>Безперешкодне управління виконавчими органами Чорноморської міської ради Одеського району Одеської області та об'єктами критичної інфраструктури Чорноморської міської ради в період дії правового режиму воєнного стану</t>
  </si>
  <si>
    <t>Виконавчий комітет  Чорноморської міської ради Одеського району Одеської області</t>
  </si>
  <si>
    <t>116,5 - виконком радиостанции и прочее</t>
  </si>
  <si>
    <t>Роботи з підсилення GSM сигналу в приміщенні захисної споруди цивільного захисту (сховища) будівлі  поліклініки за адресою: Одеська область, м.Чорноморськ, вул. 1 Травня, 1</t>
  </si>
  <si>
    <t xml:space="preserve">                                                                                                                                                                                          від                    р.  №     -VIIІ</t>
  </si>
  <si>
    <r>
      <t>Фінансове управління Чорноморської міської ради,   ГУ ДСНС України в Одеській області, 22 ДПРЧ 7 ДПРЗ ГУ ДСНС України в Одеській області,</t>
    </r>
    <r>
      <rPr>
        <b/>
        <sz val="10"/>
        <rFont val="Times New Roman"/>
        <family val="1"/>
        <charset val="204"/>
      </rPr>
      <t xml:space="preserve"> </t>
    </r>
  </si>
  <si>
    <t>Придбання радіостанцій, акумуляторної батареї, оренда ретранслятора і базової станції</t>
  </si>
  <si>
    <t>Реконструкція приміщення сховища в будівлі за адресою: Одеська область, Одеський район, м. Чорноморськ, вул. 1 Травня, 2/198-Н. Проєктні роботи</t>
  </si>
  <si>
    <t>950 - УКБ сховище 1 Травня, 2</t>
  </si>
  <si>
    <t>10.</t>
  </si>
  <si>
    <t>100,0 - "Повітряна тривога"</t>
  </si>
  <si>
    <t>2020,195 - капітальний ремонт підвального приміщення Миру,33</t>
  </si>
  <si>
    <t xml:space="preserve">Придбання наметів та джерел резервного живлення, пально-мастильних матеріалів, оплата інших енергоносіїв, які використовуються в процесі виробництва теплоенергії або іншого виду енергії (дрова) для створення пунктів обігріву в особливий період </t>
  </si>
  <si>
    <t>Забезпечення роботи систем та засобів оповіщення та інформування населення, запчастин та матеріалів для їх ремонту та модернізації, оплата послуг з їх впровадження (встановлення), ремонту та технічного обслуговування</t>
  </si>
  <si>
    <t>Розробка та встановлення комплексу автоматичної дистанційної системи управління оповіщення населення Чорноморської міської територіальної громади про початок та відбій сигналу "ПОВІТРЯНА ТРИВОГА"</t>
  </si>
  <si>
    <t>від 25.10. 2022р. № 269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</si>
</sst>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00"/>
    <numFmt numFmtId="167" formatCode="#,##0.00000"/>
  </numFmts>
  <fonts count="12" x14ac:knownFonts="1">
    <font>
      <sz val="10"/>
      <color theme="1"/>
      <name val="Calibri"/>
      <family val="2"/>
      <charset val="204"/>
      <scheme val="minor"/>
    </font>
    <font>
      <sz val="11"/>
      <color theme="1"/>
      <name val="Calibri"/>
      <family val="2"/>
      <scheme val="minor"/>
    </font>
    <font>
      <sz val="10"/>
      <name val="Times New Roman"/>
      <family val="1"/>
      <charset val="204"/>
    </font>
    <font>
      <sz val="10"/>
      <name val="Calibri"/>
      <family val="2"/>
      <charset val="204"/>
      <scheme val="minor"/>
    </font>
    <font>
      <sz val="12"/>
      <name val="Times New Roman"/>
      <family val="1"/>
      <charset val="204"/>
    </font>
    <font>
      <sz val="14"/>
      <name val="Times New Roman"/>
      <family val="1"/>
      <charset val="204"/>
    </font>
    <font>
      <b/>
      <sz val="10"/>
      <name val="Times New Roman"/>
      <family val="1"/>
      <charset val="204"/>
    </font>
    <font>
      <b/>
      <sz val="10"/>
      <name val="Calibri"/>
      <family val="2"/>
      <charset val="204"/>
      <scheme val="minor"/>
    </font>
    <font>
      <i/>
      <sz val="10"/>
      <name val="Times New Roman"/>
      <family val="1"/>
      <charset val="204"/>
    </font>
    <font>
      <b/>
      <i/>
      <sz val="10"/>
      <name val="Calibri"/>
      <family val="2"/>
      <charset val="204"/>
      <scheme val="minor"/>
    </font>
    <font>
      <sz val="26"/>
      <name val="Calibri"/>
      <family val="2"/>
      <charset val="204"/>
      <scheme val="minor"/>
    </font>
    <font>
      <sz val="10"/>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1">
    <xf numFmtId="0" fontId="0" fillId="0" borderId="0" xfId="0"/>
    <xf numFmtId="0" fontId="2" fillId="2" borderId="1" xfId="1"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0" borderId="0" xfId="0" applyFont="1"/>
    <xf numFmtId="0" fontId="4" fillId="0" borderId="0" xfId="0" applyFont="1" applyAlignment="1">
      <alignment horizontal="center" vertical="center"/>
    </xf>
    <xf numFmtId="0" fontId="2" fillId="0" borderId="0" xfId="0" applyFont="1"/>
    <xf numFmtId="0" fontId="4" fillId="0" borderId="0" xfId="0" applyFont="1" applyAlignment="1">
      <alignment vertical="center"/>
    </xf>
    <xf numFmtId="0" fontId="2" fillId="0" borderId="0" xfId="0" applyFont="1" applyAlignment="1">
      <alignment vertical="center"/>
    </xf>
    <xf numFmtId="0" fontId="6"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2" fillId="0" borderId="1" xfId="0" applyFont="1" applyBorder="1" applyAlignment="1">
      <alignment vertical="center" wrapText="1"/>
    </xf>
    <xf numFmtId="16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2" fillId="0" borderId="2" xfId="0" applyFont="1" applyBorder="1" applyAlignment="1">
      <alignment horizontal="center" vertical="center" wrapText="1"/>
    </xf>
    <xf numFmtId="165" fontId="2" fillId="0" borderId="1" xfId="0" applyNumberFormat="1" applyFont="1" applyBorder="1" applyAlignment="1">
      <alignment horizontal="center" vertical="center" wrapText="1"/>
    </xf>
    <xf numFmtId="0" fontId="2" fillId="0" borderId="2" xfId="0" applyFont="1" applyBorder="1" applyAlignment="1">
      <alignment vertical="center" wrapText="1"/>
    </xf>
    <xf numFmtId="167" fontId="2"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0" fontId="7" fillId="0" borderId="0" xfId="0" applyFont="1"/>
    <xf numFmtId="0" fontId="8" fillId="0" borderId="1" xfId="0" applyFont="1" applyBorder="1" applyAlignment="1">
      <alignment horizontal="center" vertical="center" wrapText="1"/>
    </xf>
    <xf numFmtId="166"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9" fillId="0" borderId="0" xfId="0" applyFont="1"/>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167" fontId="6" fillId="0" borderId="1" xfId="0" applyNumberFormat="1" applyFont="1" applyBorder="1" applyAlignment="1">
      <alignment horizontal="center" vertical="center" wrapText="1"/>
    </xf>
    <xf numFmtId="166" fontId="6" fillId="0" borderId="1" xfId="0" applyNumberFormat="1" applyFont="1" applyBorder="1" applyAlignment="1">
      <alignment horizontal="center" vertical="center" wrapText="1"/>
    </xf>
    <xf numFmtId="166" fontId="6" fillId="0" borderId="0" xfId="0" applyNumberFormat="1" applyFont="1" applyBorder="1" applyAlignment="1">
      <alignment horizontal="center" vertical="center" wrapText="1"/>
    </xf>
    <xf numFmtId="0" fontId="4" fillId="0" borderId="0" xfId="0" applyFont="1"/>
    <xf numFmtId="166" fontId="3" fillId="0" borderId="0" xfId="0" applyNumberFormat="1" applyFont="1"/>
    <xf numFmtId="0" fontId="10" fillId="0" borderId="0" xfId="0" applyFont="1"/>
    <xf numFmtId="0" fontId="2" fillId="0" borderId="1" xfId="0" applyFont="1" applyBorder="1" applyAlignment="1">
      <alignment horizontal="center" vertical="center" wrapText="1"/>
    </xf>
    <xf numFmtId="0" fontId="11" fillId="3" borderId="1" xfId="0" applyFont="1" applyFill="1" applyBorder="1" applyAlignment="1">
      <alignmen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Alignment="1">
      <alignment horizontal="center" vertical="top"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cellXfs>
  <cellStyles count="2">
    <cellStyle name="Обычный" xfId="0" builtinId="0"/>
    <cellStyle name="Обычный 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tabSelected="1" view="pageBreakPreview" zoomScale="64" zoomScaleNormal="86" zoomScaleSheetLayoutView="64" workbookViewId="0">
      <selection activeCell="H4" sqref="H4"/>
    </sheetView>
  </sheetViews>
  <sheetFormatPr defaultColWidth="9.140625" defaultRowHeight="12.75" x14ac:dyDescent="0.2"/>
  <cols>
    <col min="1" max="1" width="3.85546875" style="3" customWidth="1"/>
    <col min="2" max="2" width="33.85546875" style="3" customWidth="1"/>
    <col min="3" max="3" width="41" style="3" customWidth="1"/>
    <col min="4" max="4" width="36.28515625" style="3" customWidth="1"/>
    <col min="5" max="5" width="16.7109375" style="3" customWidth="1"/>
    <col min="6" max="6" width="14.5703125" style="3" customWidth="1"/>
    <col min="7" max="7" width="10.7109375" style="3" customWidth="1"/>
    <col min="8" max="8" width="15.28515625" style="3" customWidth="1"/>
    <col min="9" max="9" width="10.42578125" style="3" customWidth="1"/>
    <col min="10" max="10" width="10.7109375" style="3" customWidth="1"/>
    <col min="11" max="11" width="11.28515625" style="3" customWidth="1"/>
    <col min="12" max="16384" width="9.140625" style="3"/>
  </cols>
  <sheetData>
    <row r="1" spans="1:11" ht="15.75" x14ac:dyDescent="0.2">
      <c r="G1" s="4"/>
      <c r="H1" s="5" t="s">
        <v>25</v>
      </c>
    </row>
    <row r="2" spans="1:11" x14ac:dyDescent="0.2">
      <c r="H2" s="5" t="s">
        <v>27</v>
      </c>
    </row>
    <row r="3" spans="1:11" ht="15.75" x14ac:dyDescent="0.2">
      <c r="G3" s="4"/>
      <c r="H3" s="5" t="s">
        <v>26</v>
      </c>
    </row>
    <row r="4" spans="1:11" ht="15.75" x14ac:dyDescent="0.2">
      <c r="G4" s="6" t="s">
        <v>75</v>
      </c>
      <c r="H4" s="5" t="s">
        <v>86</v>
      </c>
    </row>
    <row r="5" spans="1:11" s="7" customFormat="1" ht="54" customHeight="1" x14ac:dyDescent="0.2">
      <c r="A5" s="48" t="s">
        <v>16</v>
      </c>
      <c r="B5" s="48"/>
      <c r="C5" s="48"/>
      <c r="D5" s="48"/>
      <c r="E5" s="48"/>
      <c r="F5" s="48"/>
      <c r="G5" s="48"/>
      <c r="H5" s="48"/>
      <c r="I5" s="48"/>
      <c r="J5" s="48"/>
      <c r="K5" s="48"/>
    </row>
    <row r="6" spans="1:11" ht="9.6" customHeight="1" x14ac:dyDescent="0.2"/>
    <row r="7" spans="1:11" ht="58.9" customHeight="1" x14ac:dyDescent="0.2">
      <c r="A7" s="47" t="s">
        <v>18</v>
      </c>
      <c r="B7" s="47" t="s">
        <v>0</v>
      </c>
      <c r="C7" s="47" t="s">
        <v>1</v>
      </c>
      <c r="D7" s="47" t="s">
        <v>2</v>
      </c>
      <c r="E7" s="47" t="s">
        <v>3</v>
      </c>
      <c r="F7" s="47" t="s">
        <v>17</v>
      </c>
      <c r="G7" s="47" t="s">
        <v>4</v>
      </c>
      <c r="H7" s="47"/>
      <c r="I7" s="47"/>
      <c r="J7" s="47"/>
      <c r="K7" s="47"/>
    </row>
    <row r="8" spans="1:11" ht="36.6" customHeight="1" x14ac:dyDescent="0.2">
      <c r="A8" s="47"/>
      <c r="B8" s="47"/>
      <c r="C8" s="47"/>
      <c r="D8" s="47"/>
      <c r="E8" s="47"/>
      <c r="F8" s="47"/>
      <c r="G8" s="8">
        <v>2021</v>
      </c>
      <c r="H8" s="8">
        <v>2022</v>
      </c>
      <c r="I8" s="8">
        <v>2023</v>
      </c>
      <c r="J8" s="8">
        <v>2024</v>
      </c>
      <c r="K8" s="8">
        <v>2025</v>
      </c>
    </row>
    <row r="9" spans="1:11" x14ac:dyDescent="0.2">
      <c r="A9" s="9">
        <v>1</v>
      </c>
      <c r="B9" s="9">
        <v>2</v>
      </c>
      <c r="C9" s="9">
        <v>3</v>
      </c>
      <c r="D9" s="9">
        <v>4</v>
      </c>
      <c r="E9" s="9">
        <v>5</v>
      </c>
      <c r="F9" s="9">
        <v>6</v>
      </c>
      <c r="G9" s="9">
        <v>7</v>
      </c>
      <c r="H9" s="9">
        <v>8</v>
      </c>
      <c r="I9" s="9">
        <v>9</v>
      </c>
      <c r="J9" s="9">
        <v>10</v>
      </c>
      <c r="K9" s="9">
        <v>11</v>
      </c>
    </row>
    <row r="10" spans="1:11" ht="43.15" customHeight="1" x14ac:dyDescent="0.2">
      <c r="A10" s="50" t="s">
        <v>5</v>
      </c>
      <c r="B10" s="49" t="s">
        <v>6</v>
      </c>
      <c r="C10" s="10" t="s">
        <v>7</v>
      </c>
      <c r="D10" s="49" t="s">
        <v>76</v>
      </c>
      <c r="E10" s="49" t="s">
        <v>19</v>
      </c>
      <c r="F10" s="11">
        <f>G10+H10+I10+J10+K10</f>
        <v>2000</v>
      </c>
      <c r="G10" s="11">
        <v>400</v>
      </c>
      <c r="H10" s="11">
        <v>400</v>
      </c>
      <c r="I10" s="11">
        <v>400</v>
      </c>
      <c r="J10" s="11">
        <v>400</v>
      </c>
      <c r="K10" s="11">
        <v>400</v>
      </c>
    </row>
    <row r="11" spans="1:11" ht="51.6" customHeight="1" x14ac:dyDescent="0.2">
      <c r="A11" s="50"/>
      <c r="B11" s="49"/>
      <c r="C11" s="10" t="s">
        <v>20</v>
      </c>
      <c r="D11" s="49"/>
      <c r="E11" s="49"/>
      <c r="F11" s="11">
        <f t="shared" ref="F11:F15" si="0">G11+H11+I11+J11+K11</f>
        <v>850</v>
      </c>
      <c r="G11" s="11">
        <v>200</v>
      </c>
      <c r="H11" s="11">
        <v>50</v>
      </c>
      <c r="I11" s="11">
        <v>200</v>
      </c>
      <c r="J11" s="11">
        <v>200</v>
      </c>
      <c r="K11" s="11">
        <v>200</v>
      </c>
    </row>
    <row r="12" spans="1:11" ht="58.9" customHeight="1" x14ac:dyDescent="0.2">
      <c r="A12" s="50"/>
      <c r="B12" s="49"/>
      <c r="C12" s="10" t="s">
        <v>21</v>
      </c>
      <c r="D12" s="49"/>
      <c r="E12" s="49"/>
      <c r="F12" s="11">
        <f t="shared" si="0"/>
        <v>2500</v>
      </c>
      <c r="G12" s="11">
        <v>500</v>
      </c>
      <c r="H12" s="11">
        <v>500</v>
      </c>
      <c r="I12" s="11">
        <v>500</v>
      </c>
      <c r="J12" s="11">
        <v>500</v>
      </c>
      <c r="K12" s="11">
        <v>500</v>
      </c>
    </row>
    <row r="13" spans="1:11" ht="43.15" customHeight="1" x14ac:dyDescent="0.2">
      <c r="A13" s="50"/>
      <c r="B13" s="49"/>
      <c r="C13" s="10" t="s">
        <v>8</v>
      </c>
      <c r="D13" s="49"/>
      <c r="E13" s="49"/>
      <c r="F13" s="11">
        <f t="shared" si="0"/>
        <v>250</v>
      </c>
      <c r="G13" s="11">
        <v>50</v>
      </c>
      <c r="H13" s="11">
        <v>50</v>
      </c>
      <c r="I13" s="11">
        <v>50</v>
      </c>
      <c r="J13" s="11">
        <v>50</v>
      </c>
      <c r="K13" s="11">
        <v>50</v>
      </c>
    </row>
    <row r="14" spans="1:11" ht="66.75" customHeight="1" x14ac:dyDescent="0.2">
      <c r="A14" s="50"/>
      <c r="B14" s="49"/>
      <c r="C14" s="10" t="s">
        <v>22</v>
      </c>
      <c r="D14" s="49"/>
      <c r="E14" s="49"/>
      <c r="F14" s="11">
        <f>G14+H14+I14+J14+K14</f>
        <v>1000</v>
      </c>
      <c r="G14" s="11">
        <v>1000</v>
      </c>
      <c r="H14" s="11">
        <v>0</v>
      </c>
      <c r="I14" s="11">
        <v>0</v>
      </c>
      <c r="J14" s="11">
        <v>0</v>
      </c>
      <c r="K14" s="11">
        <v>0</v>
      </c>
    </row>
    <row r="15" spans="1:11" ht="75.599999999999994" customHeight="1" x14ac:dyDescent="0.2">
      <c r="A15" s="10" t="s">
        <v>9</v>
      </c>
      <c r="B15" s="10" t="s">
        <v>10</v>
      </c>
      <c r="C15" s="10" t="s">
        <v>23</v>
      </c>
      <c r="D15" s="12" t="s">
        <v>37</v>
      </c>
      <c r="E15" s="12" t="s">
        <v>19</v>
      </c>
      <c r="F15" s="11">
        <f t="shared" si="0"/>
        <v>700</v>
      </c>
      <c r="G15" s="11">
        <v>200</v>
      </c>
      <c r="H15" s="11">
        <v>0</v>
      </c>
      <c r="I15" s="11">
        <v>200</v>
      </c>
      <c r="J15" s="11">
        <v>100</v>
      </c>
      <c r="K15" s="11">
        <v>200</v>
      </c>
    </row>
    <row r="16" spans="1:11" ht="70.5" customHeight="1" x14ac:dyDescent="0.2">
      <c r="A16" s="13" t="s">
        <v>11</v>
      </c>
      <c r="B16" s="14" t="s">
        <v>12</v>
      </c>
      <c r="C16" s="10" t="s">
        <v>24</v>
      </c>
      <c r="D16" s="12" t="s">
        <v>38</v>
      </c>
      <c r="E16" s="12" t="s">
        <v>13</v>
      </c>
      <c r="F16" s="49" t="s">
        <v>14</v>
      </c>
      <c r="G16" s="49"/>
      <c r="H16" s="49"/>
      <c r="I16" s="49"/>
      <c r="J16" s="49"/>
      <c r="K16" s="49"/>
    </row>
    <row r="17" spans="1:11" ht="110.25" customHeight="1" x14ac:dyDescent="0.2">
      <c r="A17" s="44" t="s">
        <v>28</v>
      </c>
      <c r="B17" s="44" t="s">
        <v>48</v>
      </c>
      <c r="C17" s="10" t="s">
        <v>51</v>
      </c>
      <c r="D17" s="15" t="s">
        <v>43</v>
      </c>
      <c r="E17" s="44" t="s">
        <v>19</v>
      </c>
      <c r="F17" s="16">
        <f t="shared" ref="F17:F38" si="1">G17+H17+I17+J17+K17</f>
        <v>200</v>
      </c>
      <c r="G17" s="16">
        <v>0</v>
      </c>
      <c r="H17" s="16">
        <v>200</v>
      </c>
      <c r="I17" s="16">
        <v>0</v>
      </c>
      <c r="J17" s="16">
        <v>0</v>
      </c>
      <c r="K17" s="16">
        <v>0</v>
      </c>
    </row>
    <row r="18" spans="1:11" ht="76.900000000000006" customHeight="1" x14ac:dyDescent="0.2">
      <c r="A18" s="46"/>
      <c r="B18" s="46"/>
      <c r="C18" s="41" t="s">
        <v>54</v>
      </c>
      <c r="D18" s="15" t="s">
        <v>43</v>
      </c>
      <c r="E18" s="46"/>
      <c r="F18" s="11">
        <f t="shared" si="1"/>
        <v>3440</v>
      </c>
      <c r="G18" s="11"/>
      <c r="H18" s="11">
        <f>2000+1440</f>
        <v>3440</v>
      </c>
      <c r="I18" s="11"/>
      <c r="J18" s="11"/>
      <c r="K18" s="11"/>
    </row>
    <row r="19" spans="1:11" ht="54" customHeight="1" x14ac:dyDescent="0.2">
      <c r="A19" s="46"/>
      <c r="B19" s="46"/>
      <c r="C19" s="42"/>
      <c r="D19" s="12" t="s">
        <v>33</v>
      </c>
      <c r="E19" s="46"/>
      <c r="F19" s="11">
        <f t="shared" si="1"/>
        <v>5547.8</v>
      </c>
      <c r="G19" s="11"/>
      <c r="H19" s="11">
        <f>6656-1656+547.8</f>
        <v>5547.8</v>
      </c>
      <c r="I19" s="16"/>
      <c r="J19" s="16"/>
      <c r="K19" s="16"/>
    </row>
    <row r="20" spans="1:11" ht="48" customHeight="1" x14ac:dyDescent="0.2">
      <c r="A20" s="46"/>
      <c r="B20" s="46"/>
      <c r="C20" s="43"/>
      <c r="D20" s="12" t="s">
        <v>55</v>
      </c>
      <c r="E20" s="45"/>
      <c r="F20" s="11">
        <f t="shared" si="1"/>
        <v>110.3</v>
      </c>
      <c r="G20" s="11"/>
      <c r="H20" s="11">
        <v>110.3</v>
      </c>
      <c r="I20" s="16"/>
      <c r="J20" s="16"/>
      <c r="K20" s="16"/>
    </row>
    <row r="21" spans="1:11" ht="76.900000000000006" customHeight="1" x14ac:dyDescent="0.2">
      <c r="A21" s="46"/>
      <c r="B21" s="46"/>
      <c r="C21" s="10" t="s">
        <v>50</v>
      </c>
      <c r="D21" s="12" t="s">
        <v>46</v>
      </c>
      <c r="E21" s="12" t="s">
        <v>19</v>
      </c>
      <c r="F21" s="11">
        <f t="shared" si="1"/>
        <v>3550</v>
      </c>
      <c r="G21" s="11">
        <v>0</v>
      </c>
      <c r="H21" s="11">
        <f>1000-650+3200</f>
        <v>3550</v>
      </c>
      <c r="I21" s="11">
        <v>0</v>
      </c>
      <c r="J21" s="11">
        <v>0</v>
      </c>
      <c r="K21" s="11">
        <v>0</v>
      </c>
    </row>
    <row r="22" spans="1:11" ht="110.25" customHeight="1" x14ac:dyDescent="0.2">
      <c r="A22" s="46"/>
      <c r="B22" s="46"/>
      <c r="C22" s="2" t="s">
        <v>63</v>
      </c>
      <c r="D22" s="12" t="s">
        <v>46</v>
      </c>
      <c r="E22" s="12" t="s">
        <v>19</v>
      </c>
      <c r="F22" s="11">
        <f t="shared" si="1"/>
        <v>3489.1949999999997</v>
      </c>
      <c r="G22" s="11"/>
      <c r="H22" s="11">
        <f>300+1169+2020.195</f>
        <v>3489.1949999999997</v>
      </c>
      <c r="I22" s="11"/>
      <c r="J22" s="11"/>
      <c r="K22" s="11"/>
    </row>
    <row r="23" spans="1:11" ht="69" customHeight="1" x14ac:dyDescent="0.2">
      <c r="A23" s="46"/>
      <c r="B23" s="46"/>
      <c r="C23" s="1" t="s">
        <v>52</v>
      </c>
      <c r="D23" s="12" t="s">
        <v>46</v>
      </c>
      <c r="E23" s="12" t="s">
        <v>19</v>
      </c>
      <c r="F23" s="11">
        <f t="shared" si="1"/>
        <v>50</v>
      </c>
      <c r="G23" s="11"/>
      <c r="H23" s="11">
        <v>50</v>
      </c>
      <c r="I23" s="11"/>
      <c r="J23" s="11"/>
      <c r="K23" s="11"/>
    </row>
    <row r="24" spans="1:11" ht="72" customHeight="1" x14ac:dyDescent="0.2">
      <c r="A24" s="46"/>
      <c r="B24" s="46"/>
      <c r="C24" s="1" t="s">
        <v>53</v>
      </c>
      <c r="D24" s="12" t="s">
        <v>46</v>
      </c>
      <c r="E24" s="12" t="s">
        <v>19</v>
      </c>
      <c r="F24" s="11">
        <f t="shared" si="1"/>
        <v>50</v>
      </c>
      <c r="G24" s="11"/>
      <c r="H24" s="11">
        <v>50</v>
      </c>
      <c r="I24" s="11"/>
      <c r="J24" s="11"/>
      <c r="K24" s="11"/>
    </row>
    <row r="25" spans="1:11" ht="72" customHeight="1" x14ac:dyDescent="0.2">
      <c r="A25" s="46"/>
      <c r="B25" s="46"/>
      <c r="C25" s="34" t="s">
        <v>78</v>
      </c>
      <c r="D25" s="33" t="s">
        <v>46</v>
      </c>
      <c r="E25" s="33" t="s">
        <v>19</v>
      </c>
      <c r="F25" s="11">
        <f t="shared" si="1"/>
        <v>950</v>
      </c>
      <c r="G25" s="11"/>
      <c r="H25" s="11">
        <v>950</v>
      </c>
      <c r="I25" s="11"/>
      <c r="J25" s="11"/>
      <c r="K25" s="11"/>
    </row>
    <row r="26" spans="1:11" ht="119.45" customHeight="1" x14ac:dyDescent="0.2">
      <c r="A26" s="46"/>
      <c r="B26" s="46"/>
      <c r="C26" s="10" t="s">
        <v>49</v>
      </c>
      <c r="D26" s="17" t="s">
        <v>47</v>
      </c>
      <c r="E26" s="12" t="s">
        <v>19</v>
      </c>
      <c r="F26" s="18">
        <f t="shared" si="1"/>
        <v>204.08868000000001</v>
      </c>
      <c r="G26" s="11">
        <v>0</v>
      </c>
      <c r="H26" s="18">
        <f>350-145.91132</f>
        <v>204.08868000000001</v>
      </c>
      <c r="I26" s="11">
        <v>0</v>
      </c>
      <c r="J26" s="11">
        <v>0</v>
      </c>
      <c r="K26" s="11">
        <v>0</v>
      </c>
    </row>
    <row r="27" spans="1:11" ht="119.45" customHeight="1" x14ac:dyDescent="0.2">
      <c r="A27" s="46"/>
      <c r="B27" s="46"/>
      <c r="C27" s="10" t="s">
        <v>74</v>
      </c>
      <c r="D27" s="17" t="s">
        <v>47</v>
      </c>
      <c r="E27" s="12" t="s">
        <v>19</v>
      </c>
      <c r="F27" s="11">
        <f t="shared" si="1"/>
        <v>49</v>
      </c>
      <c r="G27" s="11"/>
      <c r="H27" s="11">
        <v>49</v>
      </c>
      <c r="I27" s="11"/>
      <c r="J27" s="11"/>
      <c r="K27" s="11"/>
    </row>
    <row r="28" spans="1:11" ht="85.15" customHeight="1" x14ac:dyDescent="0.2">
      <c r="A28" s="13" t="s">
        <v>29</v>
      </c>
      <c r="B28" s="14" t="s">
        <v>31</v>
      </c>
      <c r="C28" s="10" t="s">
        <v>30</v>
      </c>
      <c r="D28" s="12" t="s">
        <v>67</v>
      </c>
      <c r="E28" s="12" t="s">
        <v>19</v>
      </c>
      <c r="F28" s="16">
        <f t="shared" si="1"/>
        <v>100</v>
      </c>
      <c r="G28" s="16">
        <v>0</v>
      </c>
      <c r="H28" s="16">
        <v>100</v>
      </c>
      <c r="I28" s="16">
        <v>0</v>
      </c>
      <c r="J28" s="16">
        <v>0</v>
      </c>
      <c r="K28" s="16">
        <v>0</v>
      </c>
    </row>
    <row r="29" spans="1:11" ht="339.75" customHeight="1" x14ac:dyDescent="0.2">
      <c r="A29" s="13" t="s">
        <v>32</v>
      </c>
      <c r="B29" s="14" t="s">
        <v>34</v>
      </c>
      <c r="C29" s="10" t="s">
        <v>35</v>
      </c>
      <c r="D29" s="12" t="s">
        <v>36</v>
      </c>
      <c r="E29" s="12" t="s">
        <v>19</v>
      </c>
      <c r="F29" s="11">
        <f t="shared" si="1"/>
        <v>10257.5</v>
      </c>
      <c r="G29" s="11">
        <v>0</v>
      </c>
      <c r="H29" s="11">
        <f>1197.5+4200+360+1500+3000</f>
        <v>10257.5</v>
      </c>
      <c r="I29" s="11">
        <v>0</v>
      </c>
      <c r="J29" s="11">
        <v>0</v>
      </c>
      <c r="K29" s="11">
        <v>0</v>
      </c>
    </row>
    <row r="30" spans="1:11" s="20" customFormat="1" ht="108.6" customHeight="1" x14ac:dyDescent="0.2">
      <c r="A30" s="13" t="s">
        <v>39</v>
      </c>
      <c r="B30" s="14" t="s">
        <v>40</v>
      </c>
      <c r="C30" s="10" t="s">
        <v>41</v>
      </c>
      <c r="D30" s="12" t="s">
        <v>42</v>
      </c>
      <c r="E30" s="12" t="s">
        <v>19</v>
      </c>
      <c r="F30" s="19">
        <f t="shared" si="1"/>
        <v>216.11799999999999</v>
      </c>
      <c r="G30" s="11">
        <v>0</v>
      </c>
      <c r="H30" s="19">
        <v>216.11799999999999</v>
      </c>
      <c r="I30" s="11">
        <v>0</v>
      </c>
      <c r="J30" s="11">
        <v>0</v>
      </c>
      <c r="K30" s="11">
        <v>0</v>
      </c>
    </row>
    <row r="31" spans="1:11" s="20" customFormat="1" ht="83.45" customHeight="1" x14ac:dyDescent="0.2">
      <c r="A31" s="44" t="s">
        <v>57</v>
      </c>
      <c r="B31" s="41" t="s">
        <v>56</v>
      </c>
      <c r="C31" s="41" t="s">
        <v>83</v>
      </c>
      <c r="D31" s="12" t="s">
        <v>46</v>
      </c>
      <c r="E31" s="12" t="s">
        <v>19</v>
      </c>
      <c r="F31" s="19">
        <f t="shared" si="1"/>
        <v>4185.558</v>
      </c>
      <c r="G31" s="11"/>
      <c r="H31" s="19">
        <f>5257.958-1169+96.6</f>
        <v>4185.558</v>
      </c>
      <c r="I31" s="11"/>
      <c r="J31" s="11"/>
      <c r="K31" s="11"/>
    </row>
    <row r="32" spans="1:11" s="20" customFormat="1" ht="68.45" customHeight="1" x14ac:dyDescent="0.2">
      <c r="A32" s="45"/>
      <c r="B32" s="43"/>
      <c r="C32" s="43"/>
      <c r="D32" s="12" t="s">
        <v>59</v>
      </c>
      <c r="E32" s="12" t="s">
        <v>19</v>
      </c>
      <c r="F32" s="19">
        <f t="shared" si="1"/>
        <v>942.4</v>
      </c>
      <c r="G32" s="11"/>
      <c r="H32" s="19">
        <f>H34+H35+H36+H37</f>
        <v>942.4</v>
      </c>
      <c r="I32" s="11"/>
      <c r="J32" s="11"/>
      <c r="K32" s="11"/>
    </row>
    <row r="33" spans="1:12" s="20" customFormat="1" ht="35.450000000000003" customHeight="1" x14ac:dyDescent="0.2">
      <c r="A33" s="44"/>
      <c r="B33" s="44"/>
      <c r="C33" s="44"/>
      <c r="D33" s="13" t="s">
        <v>64</v>
      </c>
      <c r="E33" s="12"/>
      <c r="F33" s="19"/>
      <c r="G33" s="11"/>
      <c r="H33" s="19"/>
      <c r="I33" s="11"/>
      <c r="J33" s="11"/>
      <c r="K33" s="11"/>
    </row>
    <row r="34" spans="1:12" s="24" customFormat="1" ht="44.45" customHeight="1" x14ac:dyDescent="0.2">
      <c r="A34" s="46"/>
      <c r="B34" s="46"/>
      <c r="C34" s="46"/>
      <c r="D34" s="21" t="s">
        <v>60</v>
      </c>
      <c r="E34" s="21"/>
      <c r="F34" s="22">
        <f t="shared" ref="F34" si="2">G34+H34+I34+J34+K34</f>
        <v>301</v>
      </c>
      <c r="G34" s="23"/>
      <c r="H34" s="22">
        <f>101+200</f>
        <v>301</v>
      </c>
      <c r="I34" s="23"/>
      <c r="J34" s="23"/>
      <c r="K34" s="23"/>
    </row>
    <row r="35" spans="1:12" s="24" customFormat="1" ht="40.15" customHeight="1" x14ac:dyDescent="0.2">
      <c r="A35" s="46"/>
      <c r="B35" s="46"/>
      <c r="C35" s="46"/>
      <c r="D35" s="21" t="s">
        <v>62</v>
      </c>
      <c r="E35" s="21"/>
      <c r="F35" s="22">
        <f t="shared" si="1"/>
        <v>300</v>
      </c>
      <c r="G35" s="23"/>
      <c r="H35" s="22">
        <f>100+200</f>
        <v>300</v>
      </c>
      <c r="I35" s="23"/>
      <c r="J35" s="23"/>
      <c r="K35" s="23"/>
    </row>
    <row r="36" spans="1:12" s="24" customFormat="1" ht="40.15" customHeight="1" x14ac:dyDescent="0.2">
      <c r="A36" s="46"/>
      <c r="B36" s="46"/>
      <c r="C36" s="46"/>
      <c r="D36" s="21" t="s">
        <v>58</v>
      </c>
      <c r="E36" s="21"/>
      <c r="F36" s="22">
        <f t="shared" ref="F36" si="3">G36+H36+I36+J36+K36</f>
        <v>291.39999999999998</v>
      </c>
      <c r="G36" s="23"/>
      <c r="H36" s="22">
        <f>50+200+41.4</f>
        <v>291.39999999999998</v>
      </c>
      <c r="I36" s="23"/>
      <c r="J36" s="23"/>
      <c r="K36" s="23"/>
    </row>
    <row r="37" spans="1:12" s="24" customFormat="1" ht="37.15" customHeight="1" x14ac:dyDescent="0.2">
      <c r="A37" s="45"/>
      <c r="B37" s="45"/>
      <c r="C37" s="45"/>
      <c r="D37" s="21" t="s">
        <v>61</v>
      </c>
      <c r="E37" s="21"/>
      <c r="F37" s="22">
        <f t="shared" si="1"/>
        <v>50</v>
      </c>
      <c r="G37" s="23"/>
      <c r="H37" s="22">
        <v>50</v>
      </c>
      <c r="I37" s="23"/>
      <c r="J37" s="23"/>
      <c r="K37" s="23"/>
    </row>
    <row r="38" spans="1:12" s="24" customFormat="1" ht="113.25" customHeight="1" x14ac:dyDescent="0.2">
      <c r="A38" s="25" t="s">
        <v>70</v>
      </c>
      <c r="B38" s="26" t="s">
        <v>71</v>
      </c>
      <c r="C38" s="26" t="s">
        <v>77</v>
      </c>
      <c r="D38" s="12" t="s">
        <v>72</v>
      </c>
      <c r="E38" s="12" t="s">
        <v>19</v>
      </c>
      <c r="F38" s="19">
        <f t="shared" si="1"/>
        <v>116.5</v>
      </c>
      <c r="G38" s="23"/>
      <c r="H38" s="19">
        <v>116.5</v>
      </c>
      <c r="I38" s="23"/>
      <c r="J38" s="23"/>
      <c r="K38" s="23"/>
    </row>
    <row r="39" spans="1:12" s="24" customFormat="1" ht="113.25" customHeight="1" x14ac:dyDescent="0.2">
      <c r="A39" s="35" t="s">
        <v>80</v>
      </c>
      <c r="B39" s="37" t="s">
        <v>84</v>
      </c>
      <c r="C39" s="37" t="s">
        <v>85</v>
      </c>
      <c r="D39" s="36" t="s">
        <v>43</v>
      </c>
      <c r="E39" s="36" t="s">
        <v>19</v>
      </c>
      <c r="F39" s="19">
        <f>G39+H39+I39+J39+K39</f>
        <v>100</v>
      </c>
      <c r="G39" s="23"/>
      <c r="H39" s="19">
        <v>100</v>
      </c>
      <c r="I39" s="23"/>
      <c r="J39" s="23"/>
      <c r="K39" s="23"/>
    </row>
    <row r="40" spans="1:12" s="20" customFormat="1" ht="20.45" customHeight="1" x14ac:dyDescent="0.2">
      <c r="A40" s="9"/>
      <c r="B40" s="38" t="s">
        <v>15</v>
      </c>
      <c r="C40" s="39"/>
      <c r="D40" s="39"/>
      <c r="E40" s="40"/>
      <c r="F40" s="27">
        <f>F10+F11+F12+F13+F14+F15+F17+F18+F19+F20+F21+F22+F23+F24+F25+F26+F28+F29+F30+F31+F32+F27+F38+F39</f>
        <v>40858.45968</v>
      </c>
      <c r="G40" s="28">
        <f>G10+G11+G12+G13+G14+G15+G17+G18+G19+G20+G21+G22+G23+G24+G26+G28+G29+G30+G31+G32+G27+G38</f>
        <v>2350</v>
      </c>
      <c r="H40" s="27">
        <f>H10+H11+H12+H13+H14+H15+H17+H18+H19+H20+H21+H22+H23+H24+H25+H26+H28+H29+H30+H31+H32+H27+H38+H39</f>
        <v>34558.45968</v>
      </c>
      <c r="I40" s="28">
        <f>I10+I11+I12+I13+I14+I15+I17+I18+I19+I20+I21+I22+I23+I24+I26+I28+I29+I30+I31+I32+I27+I38</f>
        <v>1350</v>
      </c>
      <c r="J40" s="28">
        <f>J10+J11+J12+J13+J14+J15+J17+J18+J19+J20+J21+J22+J23+J24+J26+J28+J29+J30+J31+J32+J27+J38</f>
        <v>1250</v>
      </c>
      <c r="K40" s="28">
        <f>K10+K11+K12+K13+K14+K15+K17+K18+K19+K20+K21+K22+K23+K24+K26+K28+K29+K30+K31+K32+K27+K38</f>
        <v>1350</v>
      </c>
      <c r="L40" s="29"/>
    </row>
    <row r="42" spans="1:12" s="30" customFormat="1" ht="15.75" x14ac:dyDescent="0.25">
      <c r="B42" s="30" t="s">
        <v>44</v>
      </c>
      <c r="G42" s="30" t="s">
        <v>45</v>
      </c>
    </row>
    <row r="50" spans="5:11" x14ac:dyDescent="0.2">
      <c r="E50" s="3" t="s">
        <v>65</v>
      </c>
      <c r="F50" s="3">
        <v>37030.675999999999</v>
      </c>
      <c r="G50" s="3">
        <v>2350</v>
      </c>
      <c r="H50" s="3">
        <v>30730.675999999996</v>
      </c>
      <c r="I50" s="3">
        <v>1350</v>
      </c>
      <c r="J50" s="3">
        <v>1250</v>
      </c>
      <c r="K50" s="3">
        <v>1350</v>
      </c>
    </row>
    <row r="54" spans="5:11" x14ac:dyDescent="0.2">
      <c r="E54" s="3" t="s">
        <v>66</v>
      </c>
      <c r="F54" s="31">
        <f>F40-F50</f>
        <v>3827.7836800000005</v>
      </c>
      <c r="G54" s="31">
        <f t="shared" ref="G54:K54" si="4">G40-G50</f>
        <v>0</v>
      </c>
      <c r="H54" s="31">
        <f>H40-H50</f>
        <v>3827.7836800000041</v>
      </c>
      <c r="I54" s="31">
        <f t="shared" si="4"/>
        <v>0</v>
      </c>
      <c r="J54" s="31">
        <f t="shared" si="4"/>
        <v>0</v>
      </c>
      <c r="K54" s="31">
        <f t="shared" si="4"/>
        <v>0</v>
      </c>
    </row>
    <row r="59" spans="5:11" ht="33.75" x14ac:dyDescent="0.5">
      <c r="H59" s="32" t="s">
        <v>68</v>
      </c>
    </row>
    <row r="60" spans="5:11" ht="33.75" x14ac:dyDescent="0.5">
      <c r="H60" s="32" t="s">
        <v>69</v>
      </c>
    </row>
    <row r="61" spans="5:11" ht="33.75" x14ac:dyDescent="0.5">
      <c r="H61" s="32" t="s">
        <v>73</v>
      </c>
    </row>
    <row r="62" spans="5:11" ht="33.75" x14ac:dyDescent="0.5">
      <c r="H62" s="32" t="s">
        <v>79</v>
      </c>
    </row>
    <row r="63" spans="5:11" ht="45.75" customHeight="1" x14ac:dyDescent="0.5">
      <c r="H63" s="32"/>
    </row>
    <row r="64" spans="5:11" ht="33.75" x14ac:dyDescent="0.5">
      <c r="H64" s="32" t="s">
        <v>81</v>
      </c>
    </row>
    <row r="65" spans="8:8" ht="33.75" x14ac:dyDescent="0.5">
      <c r="H65" s="32" t="s">
        <v>82</v>
      </c>
    </row>
  </sheetData>
  <mergeCells count="24">
    <mergeCell ref="A7:A8"/>
    <mergeCell ref="A5:K5"/>
    <mergeCell ref="F16:K16"/>
    <mergeCell ref="B7:B8"/>
    <mergeCell ref="C7:C8"/>
    <mergeCell ref="D7:D8"/>
    <mergeCell ref="E7:E8"/>
    <mergeCell ref="F7:F8"/>
    <mergeCell ref="G7:K7"/>
    <mergeCell ref="A10:A14"/>
    <mergeCell ref="B10:B14"/>
    <mergeCell ref="E10:E14"/>
    <mergeCell ref="D10:D14"/>
    <mergeCell ref="B40:E40"/>
    <mergeCell ref="C18:C20"/>
    <mergeCell ref="A31:A32"/>
    <mergeCell ref="B31:B32"/>
    <mergeCell ref="C31:C32"/>
    <mergeCell ref="E17:E20"/>
    <mergeCell ref="A33:A37"/>
    <mergeCell ref="B33:B37"/>
    <mergeCell ref="C33:C37"/>
    <mergeCell ref="B17:B27"/>
    <mergeCell ref="A17:A27"/>
  </mergeCells>
  <pageMargins left="0.19685039370078741" right="0.19685039370078741" top="0.19685039370078741" bottom="0.19685039370078741" header="0.19685039370078741" footer="0.19685039370078741"/>
  <pageSetup paperSize="9" scale="70" fitToWidth="5" fitToHeight="4" orientation="landscape" r:id="rId1"/>
  <rowBreaks count="1" manualBreakCount="1">
    <brk id="1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220FU11</dc:creator>
  <cp:lastModifiedBy>Lida</cp:lastModifiedBy>
  <cp:lastPrinted>2022-10-24T13:51:04Z</cp:lastPrinted>
  <dcterms:created xsi:type="dcterms:W3CDTF">2022-01-28T07:03:37Z</dcterms:created>
  <dcterms:modified xsi:type="dcterms:W3CDTF">2022-10-26T10:51:21Z</dcterms:modified>
</cp:coreProperties>
</file>