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a\Desktop\ДЛЯ АНИ\виконком 25.10.22\296\"/>
    </mc:Choice>
  </mc:AlternateContent>
  <bookViews>
    <workbookView xWindow="-28920" yWindow="-4905" windowWidth="29040" windowHeight="15990" activeTab="6"/>
  </bookViews>
  <sheets>
    <sheet name="D1- 2022-2023" sheetId="1" r:id="rId1"/>
    <sheet name="D2- 2022-2023" sheetId="2" r:id="rId2"/>
    <sheet name="D3- 2022-2023" sheetId="3" r:id="rId3"/>
    <sheet name="D4- 2022-2023" sheetId="4" r:id="rId4"/>
    <sheet name="D5- 2022-2023" sheetId="5" r:id="rId5"/>
    <sheet name="D6- 2022-2023" sheetId="6" r:id="rId6"/>
    <sheet name="D7- 2022-2023" sheetId="7" r:id="rId7"/>
  </sheets>
  <externalReferences>
    <externalReference r:id="rId8"/>
  </externalReferences>
  <definedNames>
    <definedName name="_xlnm.Print_Area" localSheetId="0">'D1- 2022-2023'!$A$1:$G$107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7" i="1" l="1"/>
  <c r="G109" i="1"/>
  <c r="D109" i="1"/>
  <c r="E7" i="1"/>
  <c r="C107" i="2"/>
  <c r="G109" i="2"/>
  <c r="F109" i="2"/>
  <c r="J16" i="3"/>
  <c r="J14" i="3"/>
  <c r="I12" i="3"/>
  <c r="L10" i="3"/>
  <c r="K10" i="3"/>
  <c r="J10" i="3"/>
  <c r="I10" i="3"/>
  <c r="L9" i="3"/>
  <c r="K16" i="3"/>
  <c r="J9" i="3"/>
  <c r="I16" i="3"/>
  <c r="K14" i="4"/>
  <c r="I14" i="4"/>
  <c r="I12" i="4"/>
  <c r="G10" i="4"/>
  <c r="L10" i="4" s="1"/>
  <c r="F10" i="4"/>
  <c r="K10" i="4" s="1"/>
  <c r="E10" i="4"/>
  <c r="J10" i="4" s="1"/>
  <c r="D10" i="4"/>
  <c r="I10" i="4" s="1"/>
  <c r="G9" i="4"/>
  <c r="L9" i="4" s="1"/>
  <c r="F9" i="4"/>
  <c r="K9" i="4" s="1"/>
  <c r="E9" i="4"/>
  <c r="J16" i="4" s="1"/>
  <c r="D9" i="4"/>
  <c r="I9" i="4" s="1"/>
  <c r="H24" i="5"/>
  <c r="H23" i="5"/>
  <c r="H16" i="5"/>
  <c r="H15" i="5"/>
  <c r="H14" i="5"/>
  <c r="H13" i="5"/>
  <c r="H11" i="5"/>
  <c r="H10" i="5"/>
  <c r="H9" i="5"/>
  <c r="H8" i="5"/>
  <c r="B149" i="6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H24" i="7"/>
  <c r="F24" i="7"/>
  <c r="H23" i="7"/>
  <c r="F23" i="7"/>
  <c r="F21" i="7"/>
  <c r="F20" i="7"/>
  <c r="F19" i="7"/>
  <c r="F18" i="7"/>
  <c r="H16" i="7"/>
  <c r="F16" i="7"/>
  <c r="H15" i="7"/>
  <c r="F15" i="7"/>
  <c r="H14" i="7"/>
  <c r="F14" i="7"/>
  <c r="H13" i="7"/>
  <c r="F13" i="7"/>
  <c r="H11" i="7"/>
  <c r="F11" i="7"/>
  <c r="H10" i="7"/>
  <c r="F10" i="7"/>
  <c r="H9" i="7"/>
  <c r="F9" i="7"/>
  <c r="H8" i="7"/>
  <c r="F8" i="7"/>
  <c r="F109" i="1" l="1"/>
  <c r="F8" i="1"/>
  <c r="E8" i="1"/>
  <c r="E109" i="1"/>
  <c r="K16" i="4"/>
  <c r="I16" i="4"/>
  <c r="E109" i="2"/>
  <c r="K9" i="3"/>
  <c r="I9" i="3"/>
  <c r="L16" i="3"/>
  <c r="L15" i="3"/>
  <c r="K15" i="3"/>
  <c r="F138" i="3"/>
  <c r="F141" i="3" s="1"/>
  <c r="J15" i="3"/>
  <c r="E138" i="3"/>
  <c r="E141" i="3" s="1"/>
  <c r="I15" i="3"/>
  <c r="D138" i="3"/>
  <c r="D141" i="3" s="1"/>
  <c r="J9" i="4"/>
  <c r="L16" i="4"/>
  <c r="L15" i="4"/>
  <c r="G138" i="4"/>
  <c r="G141" i="4" s="1"/>
  <c r="K15" i="4"/>
  <c r="F138" i="4"/>
  <c r="F141" i="4" s="1"/>
  <c r="J15" i="4"/>
  <c r="E138" i="4"/>
  <c r="E141" i="4" s="1"/>
  <c r="I15" i="4"/>
  <c r="D138" i="4"/>
  <c r="D141" i="4" s="1"/>
  <c r="G8" i="1" l="1"/>
  <c r="G138" i="3"/>
  <c r="G141" i="3" s="1"/>
  <c r="F137" i="3"/>
  <c r="F140" i="3" s="1"/>
  <c r="K14" i="3"/>
  <c r="G137" i="3"/>
  <c r="G140" i="3" s="1"/>
  <c r="L14" i="3"/>
  <c r="E137" i="3"/>
  <c r="E140" i="3" s="1"/>
  <c r="I13" i="3"/>
  <c r="J13" i="3"/>
  <c r="K13" i="3"/>
  <c r="L13" i="3"/>
  <c r="D137" i="3"/>
  <c r="D140" i="3" s="1"/>
  <c r="I14" i="3"/>
  <c r="F137" i="4"/>
  <c r="F140" i="4" s="1"/>
  <c r="D137" i="4"/>
  <c r="D140" i="4" s="1"/>
  <c r="E137" i="4"/>
  <c r="E140" i="4" s="1"/>
  <c r="J14" i="4"/>
  <c r="G137" i="4"/>
  <c r="G140" i="4" s="1"/>
  <c r="L14" i="4"/>
  <c r="I13" i="4"/>
  <c r="K13" i="4"/>
  <c r="J13" i="4"/>
  <c r="L13" i="4"/>
  <c r="C109" i="1" l="1"/>
  <c r="F7" i="1"/>
  <c r="G7" i="1"/>
  <c r="G8" i="2"/>
  <c r="G7" i="2" s="1"/>
  <c r="F8" i="2"/>
  <c r="F7" i="2" s="1"/>
  <c r="D109" i="2"/>
  <c r="E8" i="2"/>
  <c r="E7" i="2" s="1"/>
  <c r="C8" i="1" l="1"/>
  <c r="D8" i="2"/>
  <c r="D7" i="2" s="1"/>
  <c r="C109" i="2"/>
  <c r="C8" i="2"/>
  <c r="D8" i="1" l="1"/>
  <c r="D7" i="1" s="1"/>
</calcChain>
</file>

<file path=xl/sharedStrings.xml><?xml version="1.0" encoding="utf-8"?>
<sst xmlns="http://schemas.openxmlformats.org/spreadsheetml/2006/main" count="1913" uniqueCount="532">
  <si>
    <t>ТАРИФИ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</si>
  <si>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на рівні тарифів, що застосовувалися до споживачів станом на </t>
    </r>
    <r>
      <rPr>
        <b/>
        <u/>
        <sz val="12"/>
        <color rgb="FF333333"/>
        <rFont val="Times New Roman"/>
        <family val="1"/>
        <charset val="204"/>
      </rPr>
      <t xml:space="preserve">24.02.2022 </t>
    </r>
    <r>
      <rPr>
        <b/>
        <sz val="12"/>
        <color rgb="FF333333"/>
        <rFont val="Times New Roman"/>
        <family val="1"/>
        <charset val="204"/>
      </rPr>
      <t xml:space="preserve">для комунального підприємства «Чорноморськтеплоенерго» Чорноморської міської ради Одеського району Одеської області </t>
    </r>
  </si>
  <si>
    <t>Вид послуг</t>
  </si>
  <si>
    <t>Складова тарифу</t>
  </si>
  <si>
    <t>Од. виміру</t>
  </si>
  <si>
    <t>Тариф
 (без ПДВ)</t>
  </si>
  <si>
    <t>Тариф 
(з ПДВ)</t>
  </si>
  <si>
    <t>Для потреб населення</t>
  </si>
  <si>
    <t xml:space="preserve">   з урахуванням витрат на обслуговування та ремонт центральних теплових пунктів</t>
  </si>
  <si>
    <t xml:space="preserve"> умовно -змінна</t>
  </si>
  <si>
    <t>грн./1 Гкал</t>
  </si>
  <si>
    <t xml:space="preserve"> умовно - постійна</t>
  </si>
  <si>
    <t>грн./Гкал/год. в місяць</t>
  </si>
  <si>
    <t xml:space="preserve">   без урахування витрат на обслуговування та ремонт центральних теплових пунктів</t>
  </si>
  <si>
    <t>Для потреб бюджетних організацій</t>
  </si>
  <si>
    <t>Для потреб інших споживачів</t>
  </si>
  <si>
    <t>Для потреб релігійних організацій</t>
  </si>
  <si>
    <t>Керуюча справами</t>
  </si>
  <si>
    <t>Наталя КУШНІРЕНКО</t>
  </si>
  <si>
    <t>ІНФОРМАЦІЯ</t>
  </si>
  <si>
    <t xml:space="preserve"> щодо переліку житлових та нежитлових будівель,</t>
  </si>
  <si>
    <t xml:space="preserve">теплопостачання яким здійснює комунальне підприємство "Чорноморськтеплоенерго" </t>
  </si>
  <si>
    <t>(найменування суб’єкта господарювання - виконавця послуг)</t>
  </si>
  <si>
    <t>на території Черноморської міської ради Одеського району Одеської області</t>
  </si>
  <si>
    <t>(найменування територіальної громади)</t>
  </si>
  <si>
    <t>№ з/п</t>
  </si>
  <si>
    <t>Адреса житлового та нежитлового приміщення (вулиця, будинок, корпус)</t>
  </si>
  <si>
    <t>Наявність будинкових приладів обліку теплової енергії на постачання теплової енергії (наявний/відсутній)</t>
  </si>
  <si>
    <t>З ЦТП/ без ЦТП</t>
  </si>
  <si>
    <t>ВІТАЛІЯ ШУМА 11</t>
  </si>
  <si>
    <t>наявний</t>
  </si>
  <si>
    <t>Без ЦТП</t>
  </si>
  <si>
    <t>ВІТАЛІЯ ШУМА 13</t>
  </si>
  <si>
    <t>ВІТАЛІЯ ШУМА 13-А</t>
  </si>
  <si>
    <t>ВІТАЛІЯ ШУМА 15</t>
  </si>
  <si>
    <t>ВІТАЛІЯ ШУМА 17</t>
  </si>
  <si>
    <t>ВІТАЛІЯ ШУМА 17-А</t>
  </si>
  <si>
    <t>ВІТАЛІЯ ШУМА 19</t>
  </si>
  <si>
    <t>ВІТАЛІЯ ШУМА 21</t>
  </si>
  <si>
    <t>ВІТАЛІЯ ШУМА 6</t>
  </si>
  <si>
    <t>ВІТАЛІЯ ШУМА 6-А</t>
  </si>
  <si>
    <t>ВІТАЛІЯ ШУМА 6-Ж</t>
  </si>
  <si>
    <t>ВІТАЛІЯ ШУМА 9</t>
  </si>
  <si>
    <t>ДАНЧЕНКА 1</t>
  </si>
  <si>
    <t>ДАНЧЕНКА 10</t>
  </si>
  <si>
    <t>ДАНЧЕНКА 11</t>
  </si>
  <si>
    <t>ДАНЧЕНКА 12</t>
  </si>
  <si>
    <t>ДАНЧЕНКА 13</t>
  </si>
  <si>
    <t>ДАНЧЕНКА 14</t>
  </si>
  <si>
    <t>З ЦТП</t>
  </si>
  <si>
    <t>ДАНЧЕНКА 15</t>
  </si>
  <si>
    <t>ДАНЧЕНКА 16</t>
  </si>
  <si>
    <t>ДАНЧЕНКА 17</t>
  </si>
  <si>
    <t>ДАНЧЕНКА 19</t>
  </si>
  <si>
    <t>ДАНЧЕНКА 1-А</t>
  </si>
  <si>
    <t>ДАНЧЕНКА 2</t>
  </si>
  <si>
    <t>ДАНЧЕНКА 20</t>
  </si>
  <si>
    <t>ДАНЧЕНКА 21</t>
  </si>
  <si>
    <t>ДАНЧЕНКА 22</t>
  </si>
  <si>
    <t>ДАНЧЕНКА 24</t>
  </si>
  <si>
    <t>ДАНЧЕНКА 26</t>
  </si>
  <si>
    <t>ДАНЧЕНКА 3</t>
  </si>
  <si>
    <t>ДАНЧЕНКА 3-А</t>
  </si>
  <si>
    <t>ДАНЧЕНКА 3-Б</t>
  </si>
  <si>
    <t>ДАНЧЕНКА 3-В</t>
  </si>
  <si>
    <t>ДАНЧЕНКА 4</t>
  </si>
  <si>
    <t>ДАНЧЕНКА 5</t>
  </si>
  <si>
    <t>ДАНЧЕНКА 5-А</t>
  </si>
  <si>
    <t>ДАНЧЕНКА 6</t>
  </si>
  <si>
    <t>ДАНЧЕНКА 7</t>
  </si>
  <si>
    <t>ДАНЧЕНКА 8</t>
  </si>
  <si>
    <t>ДАНЧЕНКА 9</t>
  </si>
  <si>
    <t>ЗЕЛЕНА 2-Б</t>
  </si>
  <si>
    <t>КОРАБЕЛЬНА 12</t>
  </si>
  <si>
    <t>КОРАБЕЛЬНА 2</t>
  </si>
  <si>
    <t>КОРАБЕЛЬНА 2-А</t>
  </si>
  <si>
    <t>КОРАБЕЛЬНА 3</t>
  </si>
  <si>
    <t>КОРАБЕЛЬНА 4</t>
  </si>
  <si>
    <t>КОРАБЕЛЬНА 4-А</t>
  </si>
  <si>
    <t>КОРАБЕЛЬНА 4-Б</t>
  </si>
  <si>
    <t>КОРАБЕЛЬНА 5</t>
  </si>
  <si>
    <t>КОРАБЕЛЬНА 6</t>
  </si>
  <si>
    <t>КОРАБЕЛЬНА 6-А</t>
  </si>
  <si>
    <t>КОРАБЕЛЬНА 7</t>
  </si>
  <si>
    <t>КОРАБЕЛЬНА 7-А</t>
  </si>
  <si>
    <t>КОРАБЕЛЬНА 8</t>
  </si>
  <si>
    <t>КОРАБЕЛЬНА 9</t>
  </si>
  <si>
    <t>ЛАЗУРНА 1</t>
  </si>
  <si>
    <t>ЛАЗУРНА 3</t>
  </si>
  <si>
    <t>ЛАЗУРНА 5</t>
  </si>
  <si>
    <t>ЛАЗУРНА 7</t>
  </si>
  <si>
    <t>ОЛЕКСАНДРІЙСЬКА 1</t>
  </si>
  <si>
    <t>ОЛЕКСАНДРІЙСЬКА 10</t>
  </si>
  <si>
    <t>ОЛЕКСАНДРІЙСЬКА 11</t>
  </si>
  <si>
    <t>ОЛЕКСАНДРІЙСЬКА 12</t>
  </si>
  <si>
    <t>ОЛЕКСАНДРІЙСЬКА 13</t>
  </si>
  <si>
    <t>ОЛЕКСАНДРІЙСЬКА 15</t>
  </si>
  <si>
    <t>ОЛЕКСАНДРІЙСЬКА 16</t>
  </si>
  <si>
    <t>ОЛЕКСАНДРІЙСЬКА 17</t>
  </si>
  <si>
    <t>ОЛЕКСАНДРІЙСЬКА 18</t>
  </si>
  <si>
    <t>ОЛЕКСАНДРІЙСЬКА 18-А</t>
  </si>
  <si>
    <t>ОЛЕКСАНДРІЙСЬКА 19</t>
  </si>
  <si>
    <t>ОЛЕКСАНДРІЙСЬКА 19-В</t>
  </si>
  <si>
    <t>ОЛЕКСАНДРІЙСЬКА 1-А</t>
  </si>
  <si>
    <t>ОЛЕКСАНДРІЙСЬКА 2</t>
  </si>
  <si>
    <t>ОЛЕКСАНДРІЙСЬКА 20</t>
  </si>
  <si>
    <t>ОЛЕКСАНДРІЙСЬКА 21</t>
  </si>
  <si>
    <t>ОЛЕКСАНДРІЙСЬКА 22</t>
  </si>
  <si>
    <t>ОЛЕКСАНДРІЙСЬКА 24</t>
  </si>
  <si>
    <t>ОЛЕКСАНДРІЙСЬКА 2-А</t>
  </si>
  <si>
    <t>ОЛЕКСАНДРІЙСЬКА 3</t>
  </si>
  <si>
    <t>ОЛЕКСАНДРІЙСЬКА 4</t>
  </si>
  <si>
    <t>ОЛЕКСАНДРІЙСЬКА 4-А</t>
  </si>
  <si>
    <t>ОЛЕКСАНДРІЙСЬКА 5</t>
  </si>
  <si>
    <t>ОЛЕКСАНДРІЙСЬКА 7</t>
  </si>
  <si>
    <t>ОЛЕКСАНДРІЙСЬКА 9</t>
  </si>
  <si>
    <t>ПАРКОВА 10</t>
  </si>
  <si>
    <t>ПАРКОВА 12</t>
  </si>
  <si>
    <t>ПАРКОВА 14</t>
  </si>
  <si>
    <t>ПАРКОВА 14-А</t>
  </si>
  <si>
    <t>ПАРКОВА 16</t>
  </si>
  <si>
    <t>ПАРКОВА 18</t>
  </si>
  <si>
    <t>ПАРКОВА 2</t>
  </si>
  <si>
    <t>ПАРКОВА 20</t>
  </si>
  <si>
    <t>ПАРКОВА 20-А</t>
  </si>
  <si>
    <t>ПАРКОВА 22</t>
  </si>
  <si>
    <t>ПАРКОВА 24</t>
  </si>
  <si>
    <t>ПАРКОВА 26</t>
  </si>
  <si>
    <t>ПАРКОВА 2-А</t>
  </si>
  <si>
    <t>ПАРКОВА 34</t>
  </si>
  <si>
    <t>ПАРКОВА 34-Б</t>
  </si>
  <si>
    <t>ПАРКОВА 36</t>
  </si>
  <si>
    <t>ПАРКОВА 4</t>
  </si>
  <si>
    <t>ПАРКОВА 44</t>
  </si>
  <si>
    <t>ПАРКОВА 46-А</t>
  </si>
  <si>
    <t>ПАРКОВА 46-Б</t>
  </si>
  <si>
    <t>ПАРКОВА 6</t>
  </si>
  <si>
    <t>ПАРКОВА 8</t>
  </si>
  <si>
    <t>ПАРКОВА 8-А</t>
  </si>
  <si>
    <t>ПАРУСНА 10</t>
  </si>
  <si>
    <t>ПАРУСНА 11</t>
  </si>
  <si>
    <t>ПАРУСНА 12</t>
  </si>
  <si>
    <t>ПАРУСНА 13</t>
  </si>
  <si>
    <t>ПАРУСНА 13/1</t>
  </si>
  <si>
    <t>ПАРУСНА 14</t>
  </si>
  <si>
    <t>ПАРУСНА 16</t>
  </si>
  <si>
    <t>ПАРУСНА 2</t>
  </si>
  <si>
    <t>ПАРУСНА 2-А</t>
  </si>
  <si>
    <t>ПАРУСНА 3</t>
  </si>
  <si>
    <t>ПАРУСНА 4</t>
  </si>
  <si>
    <t>ПАРУСНА 4-А</t>
  </si>
  <si>
    <t>ПАРУСНА 5</t>
  </si>
  <si>
    <t>ПАРУСНА 6</t>
  </si>
  <si>
    <t>ПАРУСНА 7</t>
  </si>
  <si>
    <t>ПАРУСНА 8</t>
  </si>
  <si>
    <t>ПАРУСНА 9</t>
  </si>
  <si>
    <t>ПЕРШОГО ТРАВНЯ  19</t>
  </si>
  <si>
    <t>ПЕРШОГО ТРАВНЯ 10</t>
  </si>
  <si>
    <t>ПЕРШОГО ТРАВНЯ 10-Б</t>
  </si>
  <si>
    <t>ПЕРШОГО ТРАВНЯ 11</t>
  </si>
  <si>
    <t>ПЕРШОГО ТРАВНЯ 13</t>
  </si>
  <si>
    <t>ПЕРШОГО ТРАВНЯ 15-А</t>
  </si>
  <si>
    <t>ПЕРШОГО ТРАВНЯ 17</t>
  </si>
  <si>
    <t>ПЕРШОГО ТРАВНЯ 2</t>
  </si>
  <si>
    <t>ПЕРШОГО ТРАВНЯ 2-А</t>
  </si>
  <si>
    <t>ПЕРШОГО ТРАВНЯ 4</t>
  </si>
  <si>
    <t>ПЕРШОГО ТРАВНЯ 40</t>
  </si>
  <si>
    <t>ПЕРШОГО ТРАВНЯ 40-Б</t>
  </si>
  <si>
    <t>ПЕРШОГО ТРАВНЯ 42</t>
  </si>
  <si>
    <t>ПЕРШОГО ТРАВНЯ 42-А</t>
  </si>
  <si>
    <t>ПЕРШОГО ТРАВНЯ 42-Б</t>
  </si>
  <si>
    <t>ПЕРШОГО ТРАВНЯ 4-А</t>
  </si>
  <si>
    <t>ПЕРШОГО ТРАВНЯ 5</t>
  </si>
  <si>
    <t>ПЕРШОГО ТРАВНЯ 6</t>
  </si>
  <si>
    <t>ПЕРШОГО ТРАВНЯ 6-Б</t>
  </si>
  <si>
    <t>ПЕРШОГО ТРАВНЯ 7</t>
  </si>
  <si>
    <t>ПЕРШОГО ТРАВНЯ 7-А</t>
  </si>
  <si>
    <t>ПЕРШОГО ТРАВНЯ 8</t>
  </si>
  <si>
    <t>ПЕРШОГО ТРАВНЯ 8-А</t>
  </si>
  <si>
    <t>ПЕРШОГО ТРАВНЯ 9</t>
  </si>
  <si>
    <t>ПРАЦІ 11</t>
  </si>
  <si>
    <t>ПРАЦІ 11-А</t>
  </si>
  <si>
    <t>ПРАЦІ 3</t>
  </si>
  <si>
    <t>ПРАЦІ 7-А</t>
  </si>
  <si>
    <t>ПРАЦІ 9</t>
  </si>
  <si>
    <t>ПРАЦІ 9-А</t>
  </si>
  <si>
    <t>ПРОВУЛОК ХАНТАДЗЕ 3</t>
  </si>
  <si>
    <t>ПРОСПЕКТ МИРУ 1</t>
  </si>
  <si>
    <t>ПРОСПЕКТ МИРУ 10</t>
  </si>
  <si>
    <t>ПРОСПЕКТ МИРУ 10-А</t>
  </si>
  <si>
    <t>ПРОСПЕКТ МИРУ 11</t>
  </si>
  <si>
    <t>ПРОСПЕКТ МИРУ 12</t>
  </si>
  <si>
    <t>ПРОСПЕКТ МИРУ 13-А</t>
  </si>
  <si>
    <t>ПРОСПЕКТ МИРУ 14-А</t>
  </si>
  <si>
    <t>ПРОСПЕКТ МИРУ 15-А</t>
  </si>
  <si>
    <t>ПРОСПЕКТ МИРУ 15-Б</t>
  </si>
  <si>
    <t>ПРОСПЕКТ МИРУ 16</t>
  </si>
  <si>
    <t>ПРОСПЕКТ МИРУ 17</t>
  </si>
  <si>
    <t>ПРОСПЕКТ МИРУ 18</t>
  </si>
  <si>
    <t>ПРОСПЕКТ МИРУ 18-А</t>
  </si>
  <si>
    <t>ПРОСПЕКТ МИРУ 19</t>
  </si>
  <si>
    <t>ПРОСПЕКТ МИРУ 2</t>
  </si>
  <si>
    <t>ПРОСПЕКТ МИРУ 20-А</t>
  </si>
  <si>
    <t>ПРОСПЕКТ МИРУ 21</t>
  </si>
  <si>
    <t>ПРОСПЕКТ МИРУ 22</t>
  </si>
  <si>
    <t>ПРОСПЕКТ МИРУ 23</t>
  </si>
  <si>
    <t>ПРОСПЕКТ МИРУ 24</t>
  </si>
  <si>
    <t>ПРОСПЕКТ МИРУ 25</t>
  </si>
  <si>
    <t>ПРОСПЕКТ МИРУ 26</t>
  </si>
  <si>
    <t>ПРОСПЕКТ МИРУ 27</t>
  </si>
  <si>
    <t>ПРОСПЕКТ МИРУ 28</t>
  </si>
  <si>
    <t>ПРОСПЕКТ МИРУ 29</t>
  </si>
  <si>
    <t>ПРОСПЕКТ МИРУ 3</t>
  </si>
  <si>
    <t>ПРОСПЕКТ МИРУ 30</t>
  </si>
  <si>
    <t>ПРОСПЕКТ МИРУ 32</t>
  </si>
  <si>
    <t>ПРОСПЕКТ МИРУ 35-А</t>
  </si>
  <si>
    <t>ПРОСПЕКТ МИРУ 35-Б</t>
  </si>
  <si>
    <t>ПРОСПЕКТ МИРУ 35-Г</t>
  </si>
  <si>
    <t>ПРОСПЕКТ МИРУ 39</t>
  </si>
  <si>
    <t>ПРОСПЕКТ МИРУ 3-А</t>
  </si>
  <si>
    <t>ПРОСПЕКТ МИРУ 4</t>
  </si>
  <si>
    <t>ПРОСПЕКТ МИРУ 41</t>
  </si>
  <si>
    <t>ПРОСПЕКТ МИРУ 43</t>
  </si>
  <si>
    <t>ПРОСПЕКТ МИРУ 4-А</t>
  </si>
  <si>
    <t>ПРОСПЕКТ МИРУ 4-Б</t>
  </si>
  <si>
    <t>ПРОСПЕКТ МИРУ 5-А</t>
  </si>
  <si>
    <t>ПРОСПЕКТ МИРУ 6</t>
  </si>
  <si>
    <t>ПРОСПЕКТ МИРУ 6-А</t>
  </si>
  <si>
    <t>ПРОСПЕКТ МИРУ 7</t>
  </si>
  <si>
    <t>ПРОСПЕКТ МИРУ 7-А</t>
  </si>
  <si>
    <t>ПРОСПЕКТ МИРУ 8</t>
  </si>
  <si>
    <t>ПРОСПЕКТ МИРУ 9</t>
  </si>
  <si>
    <t>СПОРТИВНА 10</t>
  </si>
  <si>
    <t>СПОРТИВНА 12</t>
  </si>
  <si>
    <t>СПОРТИВНА 12-А</t>
  </si>
  <si>
    <t>СПОРТИВНА 14</t>
  </si>
  <si>
    <t>СПОРТИВНА 3</t>
  </si>
  <si>
    <t>СПОРТИВНА 4</t>
  </si>
  <si>
    <t>СПОРТИВНА 5</t>
  </si>
  <si>
    <t>СПОРТИВНА 6</t>
  </si>
  <si>
    <t>СПОРТИВНА 6-А</t>
  </si>
  <si>
    <t>СПОРТИВНА 8</t>
  </si>
  <si>
    <t>ТОРГОВА 1</t>
  </si>
  <si>
    <t>ТОРГОВА 2-А</t>
  </si>
  <si>
    <t>ХАНТАДЗЕ 10</t>
  </si>
  <si>
    <t>ХАНТАДЗЕ 12</t>
  </si>
  <si>
    <t>ХАНТАДЗЕ 12-А</t>
  </si>
  <si>
    <t>ХАНТАДЗЕ 14</t>
  </si>
  <si>
    <t>ХАНТАДЗЕ 16</t>
  </si>
  <si>
    <t>ХАНТАДЗЕ 2</t>
  </si>
  <si>
    <t>ХАНТАДЗЕ 4</t>
  </si>
  <si>
    <t>ХАНТАДЗЕ 8</t>
  </si>
  <si>
    <t>ШЕВЧЕНКА 10</t>
  </si>
  <si>
    <t>ШЕВЧЕНКА 11</t>
  </si>
  <si>
    <t>ШЕВЧЕНКА 13</t>
  </si>
  <si>
    <t>ШЕВЧЕНКА 2-А</t>
  </si>
  <si>
    <t>ШЕВЧЕНКА 5-А</t>
  </si>
  <si>
    <t>ШЕВЧЕНКА 6</t>
  </si>
  <si>
    <t>ШЕВЧЕНКА 7</t>
  </si>
  <si>
    <t>ШКІЛЬНИЙ ПРОВУЛОК 2</t>
  </si>
  <si>
    <t>ШКІЛЬНИЙ ПРОВУЛОК 4</t>
  </si>
  <si>
    <t>ШКІЛЬНИЙ ПРОВУЛОК 4-А</t>
  </si>
  <si>
    <t>ШКІЛЬНИЙ ПРОВУЛОК 4-Б</t>
  </si>
  <si>
    <t>ШКІЛЬНИЙ ПРОВУЛОК 6</t>
  </si>
  <si>
    <t>Керуюча справами                                                                                Наталя КУШНІРЕНКО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</si>
  <si>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
для комунального підприємства «Чорноморськтеплоенерго» Чорноморської міської ради Одеського району Одеської області </t>
    </r>
  </si>
  <si>
    <t>Структура двоставкових тарифів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</si>
  <si>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 xml:space="preserve">теплову енергію, її виробництво, транспортування 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u/>
        <sz val="12"/>
        <color rgb="FF333333"/>
        <rFont val="Times New Roman"/>
        <family val="1"/>
        <charset val="204"/>
      </rPr>
      <t>без урахування витрат на обслуговування та ремонт центральних теплових пунктів та постачання</t>
    </r>
    <r>
      <rPr>
        <b/>
        <sz val="12"/>
        <color rgb="FF333333"/>
        <rFont val="Times New Roman"/>
        <family val="1"/>
        <charset val="204"/>
      </rPr>
      <t xml:space="preserve">
для комунального підприємства «Чорноморськтеплоенерго» Чорноморської міської ради Одеського району Одеської області </t>
    </r>
  </si>
  <si>
    <t>Без ПДВ</t>
  </si>
  <si>
    <t>№ зп</t>
  </si>
  <si>
    <t>Найменування показника</t>
  </si>
  <si>
    <t>Од. вим.</t>
  </si>
  <si>
    <t>Тарифи, грн/Гкал (грн/Гкал/год)</t>
  </si>
  <si>
    <t>Для потреб бюджетних установ</t>
  </si>
  <si>
    <t>А</t>
  </si>
  <si>
    <t>Двоставкові тарифи на теплову енергію</t>
  </si>
  <si>
    <t>Умовно-змінна частина двоставкового тарифу на теплову енергію на одиницю спожитої теплової енергії</t>
  </si>
  <si>
    <t>грн./Гкал</t>
  </si>
  <si>
    <t>Умовно-постійна частина двоставкового тарифу на теплову енергію - місячна абонентська плата на одиницю теплового навантаження</t>
  </si>
  <si>
    <t>грн./Гкал/год</t>
  </si>
  <si>
    <t>Технічні показники</t>
  </si>
  <si>
    <t>Загальний обсяг відпуску теплової енергії з колекторів,  у тому числі:</t>
  </si>
  <si>
    <t>тис. Гкал</t>
  </si>
  <si>
    <t>3.1.</t>
  </si>
  <si>
    <t>Обсяг реалізації теплової енергії власним споживачам всього, у тому числі</t>
  </si>
  <si>
    <t>3.1.1.</t>
  </si>
  <si>
    <t>з ЦТП</t>
  </si>
  <si>
    <t>3.1.2.</t>
  </si>
  <si>
    <t>без ЦТП</t>
  </si>
  <si>
    <t xml:space="preserve">Приєднане теплове навантаження  </t>
  </si>
  <si>
    <t>Гкал/год</t>
  </si>
  <si>
    <t>4.1.</t>
  </si>
  <si>
    <t>4.2.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</si>
  <si>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умовно-змінні складові двоставкового тарифу</t>
    </r>
  </si>
  <si>
    <t>Виробнича собівартість УЗС тарифу, зокрема:</t>
  </si>
  <si>
    <t>5.1.</t>
  </si>
  <si>
    <t>прямі матеріальні витрати, зокрема:</t>
  </si>
  <si>
    <t>5.1.1.</t>
  </si>
  <si>
    <t>паливо всього, у т.ч.:</t>
  </si>
  <si>
    <t>5.1.1.1.</t>
  </si>
  <si>
    <t>природний газ</t>
  </si>
  <si>
    <t>5.1.1.2.</t>
  </si>
  <si>
    <t>транспортування природного газу</t>
  </si>
  <si>
    <t>5.2.</t>
  </si>
  <si>
    <t>електроенергія</t>
  </si>
  <si>
    <t>5.3.</t>
  </si>
  <si>
    <t>Коригування витрат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</si>
  <si>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умовно-постійні складові двоставкового тарифу</t>
    </r>
  </si>
  <si>
    <t>Вартість УПС тарифу виробництва теплової енергії за відповідними тарифами, у тому числі</t>
  </si>
  <si>
    <t>Виробнича собівартість, зокрема:</t>
  </si>
  <si>
    <t>ˮ-ˮ</t>
  </si>
  <si>
    <t>7.1.</t>
  </si>
  <si>
    <t>7.1.1.</t>
  </si>
  <si>
    <t>розподіл природного газу</t>
  </si>
  <si>
    <t>7.1.2.</t>
  </si>
  <si>
    <t>холодна вода для технологічних потреб та водовідведення</t>
  </si>
  <si>
    <t>7.1.3.</t>
  </si>
  <si>
    <t>інші прямі матеріальні витрати</t>
  </si>
  <si>
    <t>7.2.</t>
  </si>
  <si>
    <t>прямі витрати на оплату праці</t>
  </si>
  <si>
    <t>7.3.</t>
  </si>
  <si>
    <t>інші прямі витрати, зокрема:</t>
  </si>
  <si>
    <t>7.3.1.</t>
  </si>
  <si>
    <t>єдиний внесок на загальнообов’язкове державне соціальне страхування працівників</t>
  </si>
  <si>
    <t>7.3.2.</t>
  </si>
  <si>
    <t xml:space="preserve"> амортизація</t>
  </si>
  <si>
    <t>7.3.3.</t>
  </si>
  <si>
    <t xml:space="preserve"> інші прямі витрати</t>
  </si>
  <si>
    <t>7.4.</t>
  </si>
  <si>
    <t>загальновиробничі витрати, зокрема:</t>
  </si>
  <si>
    <t>7.4.1.</t>
  </si>
  <si>
    <t>витрати на оплату праці</t>
  </si>
  <si>
    <t>7.4.2.</t>
  </si>
  <si>
    <t>7.4.3.</t>
  </si>
  <si>
    <t>інші витрати</t>
  </si>
  <si>
    <t>Адміністративні витрати, зокрема:</t>
  </si>
  <si>
    <t>8.1.</t>
  </si>
  <si>
    <t>8.2.</t>
  </si>
  <si>
    <t>8.3.</t>
  </si>
  <si>
    <t>Фінансові витрати</t>
  </si>
  <si>
    <t>Повна собівартість</t>
  </si>
  <si>
    <t>Витрати на відшкодування втрат</t>
  </si>
  <si>
    <t>Kоригування витрат</t>
  </si>
  <si>
    <t>Розрахунковий прибуток, зокрема:</t>
  </si>
  <si>
    <t>13.1.</t>
  </si>
  <si>
    <t xml:space="preserve"> податок на прибуток</t>
  </si>
  <si>
    <t>13.2.</t>
  </si>
  <si>
    <t xml:space="preserve"> дивіденди</t>
  </si>
  <si>
    <t>13.3.</t>
  </si>
  <si>
    <t xml:space="preserve"> резервний фонд (капітал)</t>
  </si>
  <si>
    <t>13.4.</t>
  </si>
  <si>
    <t xml:space="preserve"> на розвиток виробництва (виробничі інвестиції)</t>
  </si>
  <si>
    <t>13.5.</t>
  </si>
  <si>
    <t xml:space="preserve"> інше використання  прибутку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</si>
  <si>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умовно-змінні складові двоставкового тарифу</t>
    </r>
  </si>
  <si>
    <t>14.</t>
  </si>
  <si>
    <t>14.1.</t>
  </si>
  <si>
    <t>14.1.1.</t>
  </si>
  <si>
    <t>14.2.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</si>
  <si>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умовно-постійні складові двоставкового тарифу</t>
    </r>
  </si>
  <si>
    <t>Вартість УПС тарифу транспортування теплової енергії за відповідними тарифами, у тому числі</t>
  </si>
  <si>
    <t>16</t>
  </si>
  <si>
    <t>16.1</t>
  </si>
  <si>
    <t>16.1.1</t>
  </si>
  <si>
    <t>16.1.2</t>
  </si>
  <si>
    <t>транспортування теплової енергії іншими субєктами господарювання</t>
  </si>
  <si>
    <t>16.1.3</t>
  </si>
  <si>
    <t>холодна вода для технологічних потреб  та водовідведення</t>
  </si>
  <si>
    <t>16.1.4</t>
  </si>
  <si>
    <t>16.1.4.1</t>
  </si>
  <si>
    <t>у т.ч. витрати на покриття втрат теплової енергії в теплових мережах</t>
  </si>
  <si>
    <t>16.2</t>
  </si>
  <si>
    <t>16.3</t>
  </si>
  <si>
    <t>16.3.1</t>
  </si>
  <si>
    <t>16.3.2</t>
  </si>
  <si>
    <t>амортизація</t>
  </si>
  <si>
    <t>16.3.3</t>
  </si>
  <si>
    <t>інші прямі витрати</t>
  </si>
  <si>
    <t>16.4</t>
  </si>
  <si>
    <t>16.4.1</t>
  </si>
  <si>
    <t>16.4.2</t>
  </si>
  <si>
    <t>16.4.3</t>
  </si>
  <si>
    <t>17</t>
  </si>
  <si>
    <t>17.1</t>
  </si>
  <si>
    <t>17.2</t>
  </si>
  <si>
    <t>17.3</t>
  </si>
  <si>
    <t>18</t>
  </si>
  <si>
    <t>Витрати на збут, зокрема:</t>
  </si>
  <si>
    <t>18.1</t>
  </si>
  <si>
    <t>18.2</t>
  </si>
  <si>
    <t>18.3</t>
  </si>
  <si>
    <t>19</t>
  </si>
  <si>
    <t xml:space="preserve">Інші операційні витрати </t>
  </si>
  <si>
    <t>20</t>
  </si>
  <si>
    <t>21</t>
  </si>
  <si>
    <t>22</t>
  </si>
  <si>
    <t xml:space="preserve">Витрати на відшкодування втрат </t>
  </si>
  <si>
    <t>23</t>
  </si>
  <si>
    <t>Розрахунковий прибуток,  зокрема:</t>
  </si>
  <si>
    <t>23.1</t>
  </si>
  <si>
    <t>податок на прибуток</t>
  </si>
  <si>
    <t>23.2</t>
  </si>
  <si>
    <t>дивіденди</t>
  </si>
  <si>
    <t>23.3</t>
  </si>
  <si>
    <t>резервний фонд (капітал)</t>
  </si>
  <si>
    <t>23.4</t>
  </si>
  <si>
    <t>на розвиток виробництва (виробничі інвестиції)</t>
  </si>
  <si>
    <t>23.5</t>
  </si>
  <si>
    <t>інше використання  прибутку</t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</si>
  <si>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умовно-постійні витрати двоставкового тарифу</t>
    </r>
  </si>
  <si>
    <t>24</t>
  </si>
  <si>
    <t>Вартість УПС тарифу постачання теплової енергії за відповідними тарифами, у тому числі</t>
  </si>
  <si>
    <t>25</t>
  </si>
  <si>
    <t>25.1</t>
  </si>
  <si>
    <t>прямі матеріальні витрати</t>
  </si>
  <si>
    <t>25.2</t>
  </si>
  <si>
    <t>25.3</t>
  </si>
  <si>
    <t>25.3.1</t>
  </si>
  <si>
    <t>25.3.2</t>
  </si>
  <si>
    <t>25.3.3</t>
  </si>
  <si>
    <t>25.4</t>
  </si>
  <si>
    <t>25.4.1</t>
  </si>
  <si>
    <t>25.4.2</t>
  </si>
  <si>
    <t>25.4.3</t>
  </si>
  <si>
    <t>26</t>
  </si>
  <si>
    <t>26.1</t>
  </si>
  <si>
    <t>26.2</t>
  </si>
  <si>
    <t>26.3</t>
  </si>
  <si>
    <t>27</t>
  </si>
  <si>
    <t>27.1</t>
  </si>
  <si>
    <t>27.2</t>
  </si>
  <si>
    <t>27.3</t>
  </si>
  <si>
    <t>28</t>
  </si>
  <si>
    <t>Інші  операційні витрати</t>
  </si>
  <si>
    <t>29</t>
  </si>
  <si>
    <t>30</t>
  </si>
  <si>
    <t>31</t>
  </si>
  <si>
    <t>32</t>
  </si>
  <si>
    <t>32.1</t>
  </si>
  <si>
    <t>32.2</t>
  </si>
  <si>
    <t>32.3</t>
  </si>
  <si>
    <t>32.4</t>
  </si>
  <si>
    <t>32.5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</si>
  <si>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>теплову енергію, її виробництво, транспортування з урахуванням витрат на обслуговування та ремонт центральних теплових пунктів та постачання</t>
    </r>
    <r>
      <rPr>
        <b/>
        <sz val="12"/>
        <color rgb="FF333333"/>
        <rFont val="Times New Roman"/>
        <family val="1"/>
        <charset val="204"/>
      </rPr>
      <t xml:space="preserve">
для комунального підприємства «Чорноморськтеплоенерго» Чорноморської міської ради Одеського району Одеської області  на плановий період 2022-2023 років</t>
    </r>
  </si>
  <si>
    <t>Загальний обсяг відпуску теплової енергії з колекторів, тис. Гкал, у тому числі: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</si>
  <si>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умовно-змінні складові  двоставкового тарифу</t>
    </r>
  </si>
  <si>
    <t>7.1.1.1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</si>
  <si>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умовно-змінні складові  двоставкового тарифу</t>
    </r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</si>
  <si>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умовно-постійні складові  двоставкового тарифу</t>
    </r>
  </si>
  <si>
    <t>Інші операційні витрати</t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</si>
  <si>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умовно-постійні складові  двоставкового тарифу</t>
    </r>
  </si>
  <si>
    <r>
      <t xml:space="preserve">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 без урахування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>Комунального підприємства"Чорноморськтеплоенерго" Чорноморської міської ради Одеського району Одеської області  на плановий період 2022-2023 років</t>
    </r>
  </si>
  <si>
    <t>Найменування показників</t>
  </si>
  <si>
    <t>Сумарні тарифні витрати, тис. грн. на рік</t>
  </si>
  <si>
    <t>Тарифи, грн/Гкал:</t>
  </si>
  <si>
    <t>х</t>
  </si>
  <si>
    <t xml:space="preserve">І </t>
  </si>
  <si>
    <t>Тарифи на виробництво теплової енергії</t>
  </si>
  <si>
    <t>Структура тарифів на виробництво теплової енергії</t>
  </si>
  <si>
    <t>1.</t>
  </si>
  <si>
    <t xml:space="preserve"> Виробнича собівартість виробництва теплової енергії власними котельнами, у тому числі:  </t>
  </si>
  <si>
    <t>1.1.</t>
  </si>
  <si>
    <t>прямі матеріальні витрати, у тому числі:</t>
  </si>
  <si>
    <t>1.1.1.</t>
  </si>
  <si>
    <t>витрати на паливо для виробництва теплової енергії</t>
  </si>
  <si>
    <t>1.1.2.</t>
  </si>
  <si>
    <t>витрати на електричну енергію для технологічних потреб</t>
  </si>
  <si>
    <t>1.1.3.</t>
  </si>
  <si>
    <t>витрати на воду для технологічних потреб та водовідведення</t>
  </si>
  <si>
    <t>1.1.4.</t>
  </si>
  <si>
    <t>матеріали, запасні частини та інші матеріальні ресурси</t>
  </si>
  <si>
    <t>1.2.</t>
  </si>
  <si>
    <t xml:space="preserve">прямі витрати на оплату праці </t>
  </si>
  <si>
    <t>1.3.</t>
  </si>
  <si>
    <t xml:space="preserve">інші прямі витрати, у тому числі: </t>
  </si>
  <si>
    <t>1.3.1.</t>
  </si>
  <si>
    <t xml:space="preserve">відрахування на соціальні заходи </t>
  </si>
  <si>
    <t>1.3.2.</t>
  </si>
  <si>
    <t xml:space="preserve">амортизаційні відрахування </t>
  </si>
  <si>
    <t>1.3.3.</t>
  </si>
  <si>
    <t>1.4.</t>
  </si>
  <si>
    <t xml:space="preserve">загальновиробничі витрати, у тому числі: </t>
  </si>
  <si>
    <t>1.4.1.</t>
  </si>
  <si>
    <t xml:space="preserve">витрати на оплату праці </t>
  </si>
  <si>
    <t>1.4.2.</t>
  </si>
  <si>
    <t>відрахування на соціальні заходи</t>
  </si>
  <si>
    <t>1.4.3.</t>
  </si>
  <si>
    <t>1.4.4.</t>
  </si>
  <si>
    <t>2.</t>
  </si>
  <si>
    <t xml:space="preserve">Адміністративні витрати, у тому числі: </t>
  </si>
  <si>
    <t>2.1.</t>
  </si>
  <si>
    <t>2.2.</t>
  </si>
  <si>
    <t>2.3.</t>
  </si>
  <si>
    <t>2.4.</t>
  </si>
  <si>
    <t xml:space="preserve">інші витрати </t>
  </si>
  <si>
    <t>3.</t>
  </si>
  <si>
    <t>4.</t>
  </si>
  <si>
    <t xml:space="preserve">Фінансові витрати </t>
  </si>
  <si>
    <t>5.</t>
  </si>
  <si>
    <t>6.</t>
  </si>
  <si>
    <t>Витрати на покриття втрат</t>
  </si>
  <si>
    <t>7.</t>
  </si>
  <si>
    <t xml:space="preserve">Коригування витрат </t>
  </si>
  <si>
    <t>8.</t>
  </si>
  <si>
    <t xml:space="preserve">Розрахунковий прибуток, усього, у тому числі: </t>
  </si>
  <si>
    <t>8.4.</t>
  </si>
  <si>
    <t>інше використання прибутку</t>
  </si>
  <si>
    <t>9.</t>
  </si>
  <si>
    <t>Обсяг відпуску теплової енергії з колекторів власних генеруючих джерел, тис. Гкал</t>
  </si>
  <si>
    <t>ІІ</t>
  </si>
  <si>
    <t>Тарифи на транспортування без  урахування витрат на утримання та ремонт центральних теплових пунктівтеплової енергії</t>
  </si>
  <si>
    <t>Структура тарифів на транспортування  теплової енергії без урахування витрат на утримання та ремонт центральних теплових пунктів</t>
  </si>
  <si>
    <t xml:space="preserve"> Виробнича собівартість, у тому числі:  </t>
  </si>
  <si>
    <t xml:space="preserve">прямі матеріальні витрати </t>
  </si>
  <si>
    <t>витрати на покриття втрат теплової енергії в теплових мережах</t>
  </si>
  <si>
    <t>Річний обсяг реалізації теплової енергії власним споживачам, тис. Гкал</t>
  </si>
  <si>
    <t>ІІІ</t>
  </si>
  <si>
    <t>Тарифи на постачання теплової енергії</t>
  </si>
  <si>
    <t>Структура тарифів на постачання теплової енергії</t>
  </si>
  <si>
    <t xml:space="preserve"> відрахування на соціальні заходи </t>
  </si>
  <si>
    <t>Одноставкові тарифи на теплову енергію без урахування витрат на утримання та ремонт центральних теплових пунктів, у тому числі</t>
  </si>
  <si>
    <r>
      <t xml:space="preserve">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 з урахуванням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>Комунального підприємства"Чорноморськтеплоенерго" Чорноморської міської ради Одеського району Одеської області  на плановий період 2022-2023 років</t>
    </r>
  </si>
  <si>
    <t>Тарифи на теплову енергію з урахуванням витрат на утримання та ремонт центральних теплових пунктів, у тому числі</t>
  </si>
  <si>
    <t>Тарифи на транспортування з  урахуванням витрат на утримання та ремонт центральних теплових пунктівтеплової енергії</t>
  </si>
  <si>
    <t>Структура тарифів на транспортування  теплової енергії з урахуванням витрат на утримання та ремонт центральних теплових пунктів</t>
  </si>
  <si>
    <t xml:space="preserve">Додаток 1                                        до рішення виконавчого комітету Чорноморської міської ради    
                                                    від 25.10.2022  № 296
</t>
  </si>
  <si>
    <t xml:space="preserve">Додаток 2                                        до рішення виконавчого комітету Чорноморської міської ради    
                                                    від 25.10.2022 № 296
</t>
  </si>
  <si>
    <t xml:space="preserve">Додаток 3                                        до рішення виконавчого комітету Чорноморської міської ради    
                                                    від 25.10.2022 № 296 
</t>
  </si>
  <si>
    <t xml:space="preserve">Додаток 4
 до рішення виконавчого комітету Чорноморської міської ради    
 від 25.10.2022 №296 
</t>
  </si>
  <si>
    <t xml:space="preserve">Додаток 5                                        до рішення виконавчого комітету Чорноморської міської ради    
                                                    від 25.10.2022 № 296 
</t>
  </si>
  <si>
    <t xml:space="preserve">Додаток 6                                        до рішення виконавчого комітету Чорноморської міської ради    
                                                від 25.10.2022 № 296 
</t>
  </si>
  <si>
    <t xml:space="preserve">Додаток 7                                        до рішення виконавчого комітету Чорноморської міської ради    
                                                       від 25.10.2022 № 296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</si>
</sst>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"/>
  </numFmts>
  <fonts count="34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u/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8"/>
      <color rgb="FF333333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197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wrapText="1"/>
    </xf>
    <xf numFmtId="4" fontId="6" fillId="0" borderId="10" xfId="0" applyNumberFormat="1" applyFont="1" applyBorder="1" applyAlignment="1">
      <alignment horizontal="right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wrapText="1"/>
    </xf>
    <xf numFmtId="4" fontId="6" fillId="0" borderId="13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0" fontId="8" fillId="0" borderId="0" xfId="0" applyFont="1"/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0" xfId="0" applyFont="1"/>
    <xf numFmtId="0" fontId="12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13" fillId="3" borderId="26" xfId="0" applyFont="1" applyFill="1" applyBorder="1" applyAlignment="1">
      <alignment vertical="top" wrapText="1"/>
    </xf>
    <xf numFmtId="4" fontId="6" fillId="0" borderId="28" xfId="0" applyNumberFormat="1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1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top" wrapText="1"/>
    </xf>
    <xf numFmtId="0" fontId="16" fillId="0" borderId="34" xfId="0" applyFont="1" applyBorder="1" applyAlignment="1">
      <alignment vertical="top" wrapText="1"/>
    </xf>
    <xf numFmtId="2" fontId="16" fillId="0" borderId="34" xfId="0" applyNumberFormat="1" applyFont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164" fontId="16" fillId="0" borderId="34" xfId="0" applyNumberFormat="1" applyFont="1" applyBorder="1" applyAlignment="1">
      <alignment horizontal="right" vertical="center"/>
    </xf>
    <xf numFmtId="165" fontId="15" fillId="0" borderId="0" xfId="0" applyNumberFormat="1" applyFont="1"/>
    <xf numFmtId="16" fontId="16" fillId="0" borderId="34" xfId="0" applyNumberFormat="1" applyFont="1" applyBorder="1" applyAlignment="1">
      <alignment horizontal="center" vertical="center"/>
    </xf>
    <xf numFmtId="0" fontId="18" fillId="0" borderId="34" xfId="2" applyFont="1" applyBorder="1" applyAlignment="1">
      <alignment vertical="top" wrapText="1"/>
    </xf>
    <xf numFmtId="0" fontId="18" fillId="0" borderId="34" xfId="2" applyFont="1" applyBorder="1" applyAlignment="1">
      <alignment horizontal="center" vertical="center" wrapText="1"/>
    </xf>
    <xf numFmtId="2" fontId="15" fillId="0" borderId="0" xfId="0" applyNumberFormat="1" applyFont="1"/>
    <xf numFmtId="0" fontId="18" fillId="0" borderId="34" xfId="2" applyFont="1" applyBorder="1" applyAlignment="1">
      <alignment horizontal="left" vertical="top" wrapText="1"/>
    </xf>
    <xf numFmtId="0" fontId="19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165" fontId="16" fillId="0" borderId="3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34" xfId="0" applyFont="1" applyBorder="1" applyAlignment="1">
      <alignment vertical="center" wrapText="1"/>
    </xf>
    <xf numFmtId="14" fontId="11" fillId="0" borderId="34" xfId="0" applyNumberFormat="1" applyFont="1" applyBorder="1" applyAlignment="1">
      <alignment horizontal="center" vertical="center"/>
    </xf>
    <xf numFmtId="0" fontId="16" fillId="0" borderId="34" xfId="3" applyFont="1" applyBorder="1" applyAlignment="1">
      <alignment vertical="center" wrapText="1"/>
    </xf>
    <xf numFmtId="0" fontId="16" fillId="0" borderId="34" xfId="3" applyFont="1" applyBorder="1" applyAlignment="1">
      <alignment horizontal="left" vertical="center" wrapText="1"/>
    </xf>
    <xf numFmtId="16" fontId="11" fillId="0" borderId="3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vertical="center" wrapText="1"/>
    </xf>
    <xf numFmtId="165" fontId="16" fillId="0" borderId="34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 wrapText="1"/>
    </xf>
    <xf numFmtId="0" fontId="16" fillId="0" borderId="34" xfId="0" applyFont="1" applyBorder="1" applyAlignment="1">
      <alignment wrapText="1"/>
    </xf>
    <xf numFmtId="0" fontId="19" fillId="0" borderId="32" xfId="0" applyFont="1" applyBorder="1" applyAlignment="1">
      <alignment vertical="center" wrapText="1"/>
    </xf>
    <xf numFmtId="165" fontId="16" fillId="0" borderId="34" xfId="0" applyNumberFormat="1" applyFont="1" applyBorder="1"/>
    <xf numFmtId="49" fontId="11" fillId="3" borderId="34" xfId="2" applyNumberFormat="1" applyFont="1" applyFill="1" applyBorder="1" applyAlignment="1">
      <alignment horizontal="center" vertical="center"/>
    </xf>
    <xf numFmtId="49" fontId="11" fillId="0" borderId="34" xfId="2" applyNumberFormat="1" applyFont="1" applyBorder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16" fillId="0" borderId="34" xfId="0" applyFont="1" applyBorder="1"/>
    <xf numFmtId="10" fontId="23" fillId="0" borderId="0" xfId="1" applyNumberFormat="1" applyFont="1"/>
    <xf numFmtId="49" fontId="12" fillId="3" borderId="34" xfId="2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0" fontId="16" fillId="0" borderId="32" xfId="3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top" wrapText="1"/>
    </xf>
    <xf numFmtId="2" fontId="23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6" fillId="0" borderId="34" xfId="3" applyFont="1" applyBorder="1" applyAlignment="1">
      <alignment horizontal="left" vertical="center" wrapText="1" indent="1"/>
    </xf>
    <xf numFmtId="0" fontId="19" fillId="0" borderId="34" xfId="0" applyFont="1" applyBorder="1" applyAlignment="1">
      <alignment vertical="top" wrapText="1"/>
    </xf>
    <xf numFmtId="2" fontId="16" fillId="0" borderId="34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32" fillId="0" borderId="11" xfId="2" applyFont="1" applyBorder="1" applyAlignment="1">
      <alignment horizontal="left" vertical="center" wrapText="1"/>
    </xf>
    <xf numFmtId="165" fontId="21" fillId="0" borderId="24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  <xf numFmtId="165" fontId="20" fillId="0" borderId="44" xfId="0" applyNumberFormat="1" applyFont="1" applyBorder="1" applyAlignment="1">
      <alignment horizontal="center" vertical="center"/>
    </xf>
    <xf numFmtId="165" fontId="21" fillId="0" borderId="44" xfId="0" applyNumberFormat="1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9" fillId="0" borderId="0" xfId="0" applyFont="1"/>
    <xf numFmtId="0" fontId="21" fillId="0" borderId="0" xfId="0" applyFont="1"/>
    <xf numFmtId="0" fontId="20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wrapText="1"/>
    </xf>
    <xf numFmtId="0" fontId="29" fillId="0" borderId="5" xfId="0" applyFont="1" applyBorder="1" applyAlignment="1">
      <alignment horizontal="center" vertical="center"/>
    </xf>
    <xf numFmtId="2" fontId="31" fillId="0" borderId="24" xfId="0" applyNumberFormat="1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44" xfId="0" applyFont="1" applyBorder="1" applyAlignment="1">
      <alignment wrapText="1"/>
    </xf>
    <xf numFmtId="16" fontId="20" fillId="0" borderId="44" xfId="0" applyNumberFormat="1" applyFont="1" applyBorder="1" applyAlignment="1">
      <alignment horizontal="center" vertical="center"/>
    </xf>
    <xf numFmtId="0" fontId="20" fillId="0" borderId="44" xfId="0" applyFont="1" applyBorder="1" applyAlignment="1">
      <alignment wrapText="1"/>
    </xf>
    <xf numFmtId="16" fontId="21" fillId="0" borderId="44" xfId="0" applyNumberFormat="1" applyFont="1" applyBorder="1" applyAlignment="1">
      <alignment horizontal="center" vertical="center"/>
    </xf>
    <xf numFmtId="165" fontId="21" fillId="0" borderId="44" xfId="0" applyNumberFormat="1" applyFont="1" applyBorder="1" applyAlignment="1">
      <alignment horizontal="center"/>
    </xf>
    <xf numFmtId="165" fontId="21" fillId="0" borderId="22" xfId="0" applyNumberFormat="1" applyFont="1" applyBorder="1" applyAlignment="1">
      <alignment horizontal="center" vertical="center"/>
    </xf>
    <xf numFmtId="165" fontId="21" fillId="0" borderId="39" xfId="0" applyNumberFormat="1" applyFont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164" fontId="20" fillId="0" borderId="45" xfId="0" applyNumberFormat="1" applyFont="1" applyBorder="1" applyAlignment="1">
      <alignment horizontal="center" vertical="center"/>
    </xf>
    <xf numFmtId="164" fontId="20" fillId="0" borderId="40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165" fontId="28" fillId="0" borderId="24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wrapText="1"/>
    </xf>
    <xf numFmtId="0" fontId="28" fillId="0" borderId="42" xfId="0" applyFont="1" applyBorder="1" applyAlignment="1">
      <alignment vertical="center" wrapText="1"/>
    </xf>
    <xf numFmtId="0" fontId="21" fillId="0" borderId="44" xfId="0" applyFont="1" applyBorder="1"/>
    <xf numFmtId="0" fontId="20" fillId="0" borderId="44" xfId="0" applyFont="1" applyBorder="1"/>
    <xf numFmtId="0" fontId="21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wrapText="1"/>
    </xf>
    <xf numFmtId="2" fontId="33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 vertical="center"/>
    </xf>
    <xf numFmtId="0" fontId="21" fillId="0" borderId="4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6" fillId="0" borderId="3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vertical="top"/>
    </xf>
    <xf numFmtId="0" fontId="10" fillId="0" borderId="21" xfId="0" applyFont="1" applyBorder="1" applyAlignment="1">
      <alignment horizontal="center"/>
    </xf>
  </cellXfs>
  <cellStyles count="4">
    <cellStyle name="Обычный" xfId="0" builtinId="0"/>
    <cellStyle name="Обычный 3 11" xfId="3"/>
    <cellStyle name="Обычный 33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58;&#1040;&#1056;&#1048;&#1060;%202022-2023/&#1058;&#1072;&#1088;&#1080;&#1092;%202022-2023/&#1058;&#1072;&#1088;&#1080;&#1092;_&#1050;&#1055;&#1063;&#1058;&#1045;_2022_2023_&#1076;&#1083;&#1103;%20&#1074;&#1089;&#1090;&#1072;&#1085;&#1086;&#1074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ідні дані"/>
      <sheetName val="Д 1_Заява"/>
      <sheetName val="КОНТРОЛЬ 1"/>
      <sheetName val="Д 2_Т на В"/>
      <sheetName val="Д 3_Т на Т з ЦТП"/>
      <sheetName val="D1_2022-2023"/>
      <sheetName val="D2_2022-2023"/>
      <sheetName val="D3_2022-2023"/>
      <sheetName val="D4_2022-2023"/>
      <sheetName val="D5_2022-2023"/>
      <sheetName val="D6_2022-2023"/>
      <sheetName val="D7_2022-2023"/>
      <sheetName val="Д 3.1_Т на Т без ЦТП"/>
      <sheetName val="Д 4_Т на П"/>
      <sheetName val="Д 5 Т на ТЕ з ЦТП"/>
      <sheetName val="Д 5.1 Т на ТЕ без ЦТП"/>
      <sheetName val="КОНТРОЛЬ 3"/>
      <sheetName val="Виробництво_1ст"/>
      <sheetName val="Транспортування_1ст"/>
      <sheetName val="Постачання_1ст"/>
      <sheetName val="ТЕ_2ст_тариф_з ЦТП"/>
      <sheetName val="ТЕ_2ст_тариф_без ЦТП"/>
      <sheetName val="Виробництво_2ст"/>
      <sheetName val="Транспортування_2ст"/>
      <sheetName val="Постачання_2ст"/>
      <sheetName val="Покриття втрат в мережах"/>
      <sheetName val="Д 6_Втрати"/>
      <sheetName val="Д 7_РП"/>
      <sheetName val="Д 8_Паливо"/>
      <sheetName val="Д 9_ЕЕ"/>
      <sheetName val="Д 10"/>
      <sheetName val="Д 11"/>
      <sheetName val="Д12_11"/>
      <sheetName val="Д 13_12"/>
      <sheetName val="Д 14"/>
      <sheetName val="Д 15_13_Реєстр"/>
      <sheetName val="Розрахунки Річного плану"/>
      <sheetName val="Ср. за 5 лет"/>
      <sheetName val="ТР_КА 1-2"/>
      <sheetName val="ЗВВ_1ст"/>
      <sheetName val="ЗВВ_2ст"/>
      <sheetName val="Адміністративні_1ст"/>
      <sheetName val="Адміністративні_2ст"/>
      <sheetName val="БАЗИ РОЗПОДІЛУ"/>
      <sheetName val="БАЗИ РОЗПОДІЛУ_2ст"/>
      <sheetName val="ТЕ_2ст_вих"/>
      <sheetName val="2-х став на одиницю"/>
      <sheetName val="распределение"/>
      <sheetName val="Рішення 1Д"/>
      <sheetName val="Рішення 2Д"/>
      <sheetName val="Рішення 3Д"/>
      <sheetName val="Рішення 4Д"/>
      <sheetName val="Рішення 5Д"/>
      <sheetName val="Рішення 6Д"/>
      <sheetName val="Рішення 7Д"/>
      <sheetName val="Структура тарифу"/>
      <sheetName val="Порівняння"/>
      <sheetName val="Порівняння структур"/>
      <sheetName val="Зв'язок"/>
      <sheetName val="РКО"/>
      <sheetName val="ПММ"/>
      <sheetName val="ОП"/>
      <sheetName val="ФОП"/>
      <sheetName val="Амортизація"/>
      <sheetName val="Утилизація"/>
      <sheetName val="Страхування"/>
      <sheetName val="ТО"/>
      <sheetName val="Періодичні видання"/>
      <sheetName val="Котел-повірка Юст"/>
      <sheetName val="Абон обсл 2022-23"/>
      <sheetName val="АО-прямые"/>
      <sheetName val="гран розмір"/>
      <sheetName val="Профпослуги2"/>
      <sheetName val="Запчастини"/>
      <sheetName val="по городам"/>
      <sheetName val="СВЕДЕНО_И"/>
      <sheetName val="сведено"/>
      <sheetName val="стр_тар_1 Гкал"/>
      <sheetName val="структури %"/>
      <sheetName val="інвестпрограма"/>
      <sheetName val="Сравнение 1 и 2 "/>
      <sheetName val="прибуток"/>
      <sheetName val="АО"/>
      <sheetName val="ВКО"/>
      <sheetName val="Примечания"/>
      <sheetName val="Ремонт"/>
      <sheetName val="Профпослуги"/>
      <sheetName val="Картріджі"/>
      <sheetName val="Ціна ее"/>
      <sheetName val="Ціна газ"/>
      <sheetName val="Коригування витрат"/>
      <sheetName val="КОНТРОЛЬ 2"/>
      <sheetName val="ВОДА"/>
      <sheetName val="ТО ТЗ"/>
      <sheetName val="Техконтроль ТЗ"/>
      <sheetName val="Для звіту по тарифам"/>
      <sheetName val="Додаток 1 до рішення"/>
      <sheetName val="Додаток 2 до рішення"/>
      <sheetName val="Додаток 3 до рішення"/>
      <sheetName val="Додаток 4 до рішення"/>
      <sheetName val="Додаток 5 до рішення"/>
      <sheetName val="Додаток 6 до рішення"/>
      <sheetName val="Додаток 7 до рішення"/>
      <sheetName val="Додаток 8 до рішення"/>
      <sheetName val="Додаток 9 до рішення"/>
      <sheetName val="Додаток 10 до рішення"/>
      <sheetName val="Додаток 11 до рішення"/>
      <sheetName val="По квартирам 1-3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0">
          <cell r="E30">
            <v>112.80595148704356</v>
          </cell>
        </row>
        <row r="120">
          <cell r="E120">
            <v>12948.31062193373</v>
          </cell>
        </row>
      </sheetData>
      <sheetData sheetId="21">
        <row r="30">
          <cell r="E30">
            <v>112.80595148704356</v>
          </cell>
        </row>
        <row r="214">
          <cell r="I214">
            <v>1904.9686674104116</v>
          </cell>
          <cell r="L214">
            <v>2795.191629839625</v>
          </cell>
          <cell r="O214">
            <v>2524.0416298396244</v>
          </cell>
          <cell r="R214">
            <v>4405.9808323422276</v>
          </cell>
        </row>
        <row r="224">
          <cell r="J224">
            <v>1370716.3698882656</v>
          </cell>
          <cell r="M224">
            <v>1580911.3180304966</v>
          </cell>
          <cell r="P224">
            <v>1532339.6124625113</v>
          </cell>
          <cell r="S224">
            <v>1925612.9316437147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6">
          <cell r="D16">
            <v>93.169877383797555</v>
          </cell>
          <cell r="E16">
            <v>1.5074073961200384E-2</v>
          </cell>
          <cell r="F16">
            <v>14.049856575930015</v>
          </cell>
          <cell r="G16">
            <v>5.5711434533547797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workbookViewId="0">
      <selection activeCell="F1" sqref="F1:G1"/>
    </sheetView>
  </sheetViews>
  <sheetFormatPr defaultColWidth="8.25" defaultRowHeight="15" x14ac:dyDescent="0.25"/>
  <cols>
    <col min="1" max="1" width="7.125" style="88" customWidth="1"/>
    <col min="2" max="2" width="41.125" style="104" customWidth="1"/>
    <col min="3" max="3" width="11.375" style="81" customWidth="1"/>
    <col min="4" max="4" width="10" style="88" customWidth="1"/>
    <col min="5" max="7" width="10.5" style="81" customWidth="1"/>
    <col min="8" max="16384" width="8.25" style="81"/>
  </cols>
  <sheetData>
    <row r="1" spans="1:7" ht="85.9" customHeight="1" x14ac:dyDescent="0.25">
      <c r="F1" s="148" t="s">
        <v>525</v>
      </c>
      <c r="G1" s="148"/>
    </row>
    <row r="2" spans="1:7" ht="42" customHeight="1" x14ac:dyDescent="0.25">
      <c r="A2" s="149" t="s">
        <v>521</v>
      </c>
      <c r="B2" s="149"/>
      <c r="C2" s="149"/>
      <c r="D2" s="149"/>
      <c r="E2" s="149"/>
      <c r="F2" s="149"/>
      <c r="G2" s="149"/>
    </row>
    <row r="3" spans="1:7" ht="15.75" thickBot="1" x14ac:dyDescent="0.3">
      <c r="G3" s="81" t="s">
        <v>268</v>
      </c>
    </row>
    <row r="4" spans="1:7" ht="15.75" thickBot="1" x14ac:dyDescent="0.3">
      <c r="A4" s="150" t="s">
        <v>25</v>
      </c>
      <c r="B4" s="150" t="s">
        <v>452</v>
      </c>
      <c r="C4" s="150" t="s">
        <v>453</v>
      </c>
      <c r="D4" s="153" t="s">
        <v>454</v>
      </c>
      <c r="E4" s="154"/>
      <c r="F4" s="154"/>
      <c r="G4" s="155"/>
    </row>
    <row r="5" spans="1:7" ht="45.75" thickBot="1" x14ac:dyDescent="0.3">
      <c r="A5" s="151"/>
      <c r="B5" s="152"/>
      <c r="C5" s="152"/>
      <c r="D5" s="107" t="s">
        <v>7</v>
      </c>
      <c r="E5" s="107" t="s">
        <v>16</v>
      </c>
      <c r="F5" s="107" t="s">
        <v>14</v>
      </c>
      <c r="G5" s="107" t="s">
        <v>15</v>
      </c>
    </row>
    <row r="6" spans="1:7" ht="15.75" thickBot="1" x14ac:dyDescent="0.3">
      <c r="A6" s="108">
        <v>1</v>
      </c>
      <c r="B6" s="109">
        <v>2</v>
      </c>
      <c r="C6" s="110">
        <v>3</v>
      </c>
      <c r="D6" s="108">
        <v>4</v>
      </c>
      <c r="E6" s="110">
        <v>5</v>
      </c>
      <c r="F6" s="111">
        <v>6</v>
      </c>
      <c r="G6" s="112">
        <v>7</v>
      </c>
    </row>
    <row r="7" spans="1:7" s="105" customFormat="1" ht="75.75" thickBot="1" x14ac:dyDescent="0.35">
      <c r="A7" s="113"/>
      <c r="B7" s="114" t="s">
        <v>522</v>
      </c>
      <c r="C7" s="115" t="s">
        <v>455</v>
      </c>
      <c r="D7" s="116">
        <f>D8+D42+D76</f>
        <v>3073.7166902708582</v>
      </c>
      <c r="E7" s="116">
        <f>IF(E42=0,0,E8+E42+E76)</f>
        <v>0</v>
      </c>
      <c r="F7" s="116">
        <f>F8+F42+F76</f>
        <v>3872.6363183029989</v>
      </c>
      <c r="G7" s="116">
        <f>G8+G42+G76</f>
        <v>5989.0407459837052</v>
      </c>
    </row>
    <row r="8" spans="1:7" ht="15.75" thickBot="1" x14ac:dyDescent="0.3">
      <c r="A8" s="117" t="s">
        <v>456</v>
      </c>
      <c r="B8" s="118" t="s">
        <v>457</v>
      </c>
      <c r="C8" s="100">
        <f>C33+C34+C35+C36</f>
        <v>280297.66667298845</v>
      </c>
      <c r="D8" s="100">
        <f t="shared" ref="D8:G8" si="0">D33+D34+D35+D36</f>
        <v>2278.3285993689506</v>
      </c>
      <c r="E8" s="100">
        <f t="shared" si="0"/>
        <v>3167.2114709868697</v>
      </c>
      <c r="F8" s="100">
        <f t="shared" si="0"/>
        <v>2896.0614709868692</v>
      </c>
      <c r="G8" s="100">
        <f t="shared" si="0"/>
        <v>4898.2913428767924</v>
      </c>
    </row>
    <row r="9" spans="1:7" ht="15.75" thickBot="1" x14ac:dyDescent="0.3">
      <c r="A9" s="119"/>
      <c r="B9" s="141" t="s">
        <v>458</v>
      </c>
      <c r="C9" s="142"/>
      <c r="D9" s="142"/>
      <c r="E9" s="142"/>
      <c r="F9" s="142"/>
      <c r="G9" s="143"/>
    </row>
    <row r="10" spans="1:7" s="106" customFormat="1" ht="42.75" x14ac:dyDescent="0.2">
      <c r="A10" s="97" t="s">
        <v>459</v>
      </c>
      <c r="B10" s="120" t="s">
        <v>460</v>
      </c>
      <c r="C10" s="103">
        <v>269690.11206915439</v>
      </c>
      <c r="D10" s="103">
        <v>2120.5256721538435</v>
      </c>
      <c r="E10" s="103">
        <v>3297.1186345830561</v>
      </c>
      <c r="F10" s="103">
        <v>3297.1186345830556</v>
      </c>
      <c r="G10" s="103">
        <v>4621.5378370856597</v>
      </c>
    </row>
    <row r="11" spans="1:7" x14ac:dyDescent="0.25">
      <c r="A11" s="121" t="s">
        <v>461</v>
      </c>
      <c r="B11" s="122" t="s">
        <v>462</v>
      </c>
      <c r="C11" s="102">
        <v>247349.40255608206</v>
      </c>
      <c r="D11" s="102">
        <v>1922.4801859133568</v>
      </c>
      <c r="E11" s="102">
        <v>3099.0731483425693</v>
      </c>
      <c r="F11" s="102">
        <v>3099.0731483425689</v>
      </c>
      <c r="G11" s="102">
        <v>4423.492350845172</v>
      </c>
    </row>
    <row r="12" spans="1:7" ht="30" x14ac:dyDescent="0.25">
      <c r="A12" s="121" t="s">
        <v>463</v>
      </c>
      <c r="B12" s="122" t="s">
        <v>464</v>
      </c>
      <c r="C12" s="102">
        <v>243029.48255653607</v>
      </c>
      <c r="D12" s="102">
        <v>1884.1850433025329</v>
      </c>
      <c r="E12" s="102">
        <v>3060.7780057317468</v>
      </c>
      <c r="F12" s="102">
        <v>3060.7780057317459</v>
      </c>
      <c r="G12" s="102">
        <v>4385.1972082343491</v>
      </c>
    </row>
    <row r="13" spans="1:7" ht="30" x14ac:dyDescent="0.25">
      <c r="A13" s="121" t="s">
        <v>465</v>
      </c>
      <c r="B13" s="122" t="s">
        <v>466</v>
      </c>
      <c r="C13" s="102">
        <v>3835.5365105267629</v>
      </c>
      <c r="D13" s="102">
        <v>34.001189298663007</v>
      </c>
      <c r="E13" s="102">
        <v>34.001189298663</v>
      </c>
      <c r="F13" s="102">
        <v>34.001189298663</v>
      </c>
      <c r="G13" s="102">
        <v>34.001189298663</v>
      </c>
    </row>
    <row r="14" spans="1:7" ht="30" x14ac:dyDescent="0.25">
      <c r="A14" s="121" t="s">
        <v>467</v>
      </c>
      <c r="B14" s="122" t="s">
        <v>468</v>
      </c>
      <c r="C14" s="102">
        <v>37.583397437391703</v>
      </c>
      <c r="D14" s="102">
        <v>0.33316856905114961</v>
      </c>
      <c r="E14" s="102">
        <v>0.33316856905114955</v>
      </c>
      <c r="F14" s="102">
        <v>0.33316856905114961</v>
      </c>
      <c r="G14" s="102">
        <v>0.33316856905114961</v>
      </c>
    </row>
    <row r="15" spans="1:7" ht="30" x14ac:dyDescent="0.25">
      <c r="A15" s="121" t="s">
        <v>469</v>
      </c>
      <c r="B15" s="122" t="s">
        <v>470</v>
      </c>
      <c r="C15" s="102">
        <v>446.80009158186749</v>
      </c>
      <c r="D15" s="102">
        <v>3.9607847431096745</v>
      </c>
      <c r="E15" s="102">
        <v>3.9607847431084813</v>
      </c>
      <c r="F15" s="102">
        <v>3.9607847431091012</v>
      </c>
      <c r="G15" s="102">
        <v>3.9607847431088663</v>
      </c>
    </row>
    <row r="16" spans="1:7" x14ac:dyDescent="0.25">
      <c r="A16" s="121" t="s">
        <v>471</v>
      </c>
      <c r="B16" s="122" t="s">
        <v>472</v>
      </c>
      <c r="C16" s="102">
        <v>10366.7803628</v>
      </c>
      <c r="D16" s="102">
        <v>91.899232497415611</v>
      </c>
      <c r="E16" s="102">
        <v>91.899232497415596</v>
      </c>
      <c r="F16" s="102">
        <v>91.899232497415596</v>
      </c>
      <c r="G16" s="102">
        <v>91.899232497415611</v>
      </c>
    </row>
    <row r="17" spans="1:7" x14ac:dyDescent="0.25">
      <c r="A17" s="121" t="s">
        <v>473</v>
      </c>
      <c r="B17" s="122" t="s">
        <v>474</v>
      </c>
      <c r="C17" s="102">
        <v>6736.8331267553576</v>
      </c>
      <c r="D17" s="102">
        <v>59.720546991965456</v>
      </c>
      <c r="E17" s="102">
        <v>59.720546991965406</v>
      </c>
      <c r="F17" s="102">
        <v>59.720546991965406</v>
      </c>
      <c r="G17" s="102">
        <v>59.720546991965442</v>
      </c>
    </row>
    <row r="18" spans="1:7" x14ac:dyDescent="0.25">
      <c r="A18" s="121" t="s">
        <v>475</v>
      </c>
      <c r="B18" s="122" t="s">
        <v>476</v>
      </c>
      <c r="C18" s="102">
        <v>2280.691679816</v>
      </c>
      <c r="D18" s="102">
        <v>20.217831149431433</v>
      </c>
      <c r="E18" s="102">
        <v>20.217831149431433</v>
      </c>
      <c r="F18" s="102">
        <v>20.217831149431433</v>
      </c>
      <c r="G18" s="102">
        <v>20.217831149431433</v>
      </c>
    </row>
    <row r="19" spans="1:7" x14ac:dyDescent="0.25">
      <c r="A19" s="121" t="s">
        <v>477</v>
      </c>
      <c r="B19" s="122" t="s">
        <v>478</v>
      </c>
      <c r="C19" s="102">
        <v>2299.5848500000002</v>
      </c>
      <c r="D19" s="102">
        <v>20.385314956224821</v>
      </c>
      <c r="E19" s="102">
        <v>20.385314956224818</v>
      </c>
      <c r="F19" s="102">
        <v>20.385314956224821</v>
      </c>
      <c r="G19" s="102">
        <v>20.385314956224818</v>
      </c>
    </row>
    <row r="20" spans="1:7" x14ac:dyDescent="0.25">
      <c r="A20" s="121" t="s">
        <v>479</v>
      </c>
      <c r="B20" s="122" t="s">
        <v>377</v>
      </c>
      <c r="C20" s="102">
        <v>2156.5565969393574</v>
      </c>
      <c r="D20" s="102">
        <v>19.117400886309202</v>
      </c>
      <c r="E20" s="102">
        <v>19.117400886309163</v>
      </c>
      <c r="F20" s="102">
        <v>19.117400886309159</v>
      </c>
      <c r="G20" s="102">
        <v>19.117400886309191</v>
      </c>
    </row>
    <row r="21" spans="1:7" s="106" customFormat="1" ht="14.25" x14ac:dyDescent="0.2">
      <c r="A21" s="123" t="s">
        <v>480</v>
      </c>
      <c r="B21" s="120" t="s">
        <v>481</v>
      </c>
      <c r="C21" s="103">
        <v>5237.096023516955</v>
      </c>
      <c r="D21" s="124">
        <v>46.425706751105835</v>
      </c>
      <c r="E21" s="124">
        <v>46.425706751105835</v>
      </c>
      <c r="F21" s="124">
        <v>46.425706751105835</v>
      </c>
      <c r="G21" s="124">
        <v>46.425706751105835</v>
      </c>
    </row>
    <row r="22" spans="1:7" x14ac:dyDescent="0.25">
      <c r="A22" s="98" t="s">
        <v>482</v>
      </c>
      <c r="B22" s="122" t="s">
        <v>483</v>
      </c>
      <c r="C22" s="102">
        <v>4016.3370727998795</v>
      </c>
      <c r="D22" s="102">
        <v>35.603946599051383</v>
      </c>
      <c r="E22" s="102">
        <v>35.603946599051383</v>
      </c>
      <c r="F22" s="102">
        <v>35.603946599051383</v>
      </c>
      <c r="G22" s="102">
        <v>35.603946599051383</v>
      </c>
    </row>
    <row r="23" spans="1:7" x14ac:dyDescent="0.25">
      <c r="A23" s="98" t="s">
        <v>484</v>
      </c>
      <c r="B23" s="122" t="s">
        <v>485</v>
      </c>
      <c r="C23" s="102">
        <v>844.82291697097696</v>
      </c>
      <c r="D23" s="102">
        <v>7.4891697276097178</v>
      </c>
      <c r="E23" s="102">
        <v>7.4891697276097169</v>
      </c>
      <c r="F23" s="102">
        <v>7.4891697276097169</v>
      </c>
      <c r="G23" s="102">
        <v>7.4891697276097178</v>
      </c>
    </row>
    <row r="24" spans="1:7" x14ac:dyDescent="0.25">
      <c r="A24" s="98" t="s">
        <v>486</v>
      </c>
      <c r="B24" s="122" t="s">
        <v>478</v>
      </c>
      <c r="C24" s="102">
        <v>74.867976873100872</v>
      </c>
      <c r="D24" s="102">
        <v>0.66368818210535563</v>
      </c>
      <c r="E24" s="102">
        <v>0.66368818210535563</v>
      </c>
      <c r="F24" s="102">
        <v>0.66368818210535563</v>
      </c>
      <c r="G24" s="102">
        <v>0.66368818210535563</v>
      </c>
    </row>
    <row r="25" spans="1:7" x14ac:dyDescent="0.25">
      <c r="A25" s="98" t="s">
        <v>487</v>
      </c>
      <c r="B25" s="122" t="s">
        <v>334</v>
      </c>
      <c r="C25" s="102">
        <v>301.06805687299749</v>
      </c>
      <c r="D25" s="102">
        <v>2.6689022423393767</v>
      </c>
      <c r="E25" s="102">
        <v>2.6689022423393767</v>
      </c>
      <c r="F25" s="102">
        <v>2.6689022423393767</v>
      </c>
      <c r="G25" s="102">
        <v>2.6689022423393767</v>
      </c>
    </row>
    <row r="26" spans="1:7" s="106" customFormat="1" ht="14.25" x14ac:dyDescent="0.2">
      <c r="A26" s="97" t="s">
        <v>488</v>
      </c>
      <c r="B26" s="120" t="s">
        <v>489</v>
      </c>
      <c r="C26" s="103">
        <v>6132.4807225737113</v>
      </c>
      <c r="D26" s="124">
        <v>54.363095579031253</v>
      </c>
      <c r="E26" s="124">
        <v>54.363095579031246</v>
      </c>
      <c r="F26" s="124">
        <v>54.363095579031253</v>
      </c>
      <c r="G26" s="124">
        <v>54.363095579031246</v>
      </c>
    </row>
    <row r="27" spans="1:7" x14ac:dyDescent="0.25">
      <c r="A27" s="98" t="s">
        <v>490</v>
      </c>
      <c r="B27" s="122" t="s">
        <v>331</v>
      </c>
      <c r="C27" s="102">
        <v>4437.1388023393156</v>
      </c>
      <c r="D27" s="102">
        <v>39.334261569071096</v>
      </c>
      <c r="E27" s="102">
        <v>39.334261569071089</v>
      </c>
      <c r="F27" s="102">
        <v>39.334261569071096</v>
      </c>
      <c r="G27" s="102">
        <v>39.334261569071089</v>
      </c>
    </row>
    <row r="28" spans="1:7" x14ac:dyDescent="0.25">
      <c r="A28" s="98" t="s">
        <v>491</v>
      </c>
      <c r="B28" s="122" t="s">
        <v>476</v>
      </c>
      <c r="C28" s="102">
        <v>976.17053651464937</v>
      </c>
      <c r="D28" s="102">
        <v>8.6535375451956416</v>
      </c>
      <c r="E28" s="102">
        <v>8.6535375451956398</v>
      </c>
      <c r="F28" s="102">
        <v>8.6535375451956398</v>
      </c>
      <c r="G28" s="102">
        <v>8.6535375451956416</v>
      </c>
    </row>
    <row r="29" spans="1:7" x14ac:dyDescent="0.25">
      <c r="A29" s="98" t="s">
        <v>492</v>
      </c>
      <c r="B29" s="122" t="s">
        <v>478</v>
      </c>
      <c r="C29" s="102">
        <v>96.536846377763126</v>
      </c>
      <c r="D29" s="102">
        <v>0.85577795413436997</v>
      </c>
      <c r="E29" s="102">
        <v>0.85577795413436997</v>
      </c>
      <c r="F29" s="102">
        <v>0.85577795413436997</v>
      </c>
      <c r="G29" s="102">
        <v>0.85577795413436997</v>
      </c>
    </row>
    <row r="30" spans="1:7" x14ac:dyDescent="0.25">
      <c r="A30" s="98" t="s">
        <v>493</v>
      </c>
      <c r="B30" s="122" t="s">
        <v>494</v>
      </c>
      <c r="C30" s="102">
        <v>622.63453734198379</v>
      </c>
      <c r="D30" s="102">
        <v>5.5195185106301512</v>
      </c>
      <c r="E30" s="102">
        <v>5.5195185106301512</v>
      </c>
      <c r="F30" s="102">
        <v>5.5195185106301512</v>
      </c>
      <c r="G30" s="102">
        <v>5.5195185106301512</v>
      </c>
    </row>
    <row r="31" spans="1:7" s="106" customFormat="1" ht="14.25" x14ac:dyDescent="0.2">
      <c r="A31" s="97" t="s">
        <v>495</v>
      </c>
      <c r="B31" s="120" t="s">
        <v>392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</row>
    <row r="32" spans="1:7" s="106" customFormat="1" ht="14.25" x14ac:dyDescent="0.2">
      <c r="A32" s="97" t="s">
        <v>496</v>
      </c>
      <c r="B32" s="120" t="s">
        <v>497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</row>
    <row r="33" spans="1:7" s="106" customFormat="1" ht="14.25" x14ac:dyDescent="0.2">
      <c r="A33" s="97" t="s">
        <v>498</v>
      </c>
      <c r="B33" s="120" t="s">
        <v>340</v>
      </c>
      <c r="C33" s="103">
        <v>275822.58999999997</v>
      </c>
      <c r="D33" s="103">
        <v>2174.8887677328748</v>
      </c>
      <c r="E33" s="103">
        <v>3351.4817301620874</v>
      </c>
      <c r="F33" s="103">
        <v>3351.4817301620869</v>
      </c>
      <c r="G33" s="103">
        <v>4675.900932664691</v>
      </c>
    </row>
    <row r="34" spans="1:7" s="106" customFormat="1" ht="14.25" x14ac:dyDescent="0.2">
      <c r="A34" s="97" t="s">
        <v>499</v>
      </c>
      <c r="B34" s="120" t="s">
        <v>500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</row>
    <row r="35" spans="1:7" s="106" customFormat="1" ht="14.25" x14ac:dyDescent="0.2">
      <c r="A35" s="97" t="s">
        <v>501</v>
      </c>
      <c r="B35" s="120" t="s">
        <v>502</v>
      </c>
      <c r="C35" s="125">
        <v>-8643.3133270115377</v>
      </c>
      <c r="D35" s="126">
        <v>0</v>
      </c>
      <c r="E35" s="126">
        <v>-343.67</v>
      </c>
      <c r="F35" s="126">
        <v>-614.82000000000005</v>
      </c>
      <c r="G35" s="126">
        <v>0</v>
      </c>
    </row>
    <row r="36" spans="1:7" s="106" customFormat="1" ht="28.5" x14ac:dyDescent="0.2">
      <c r="A36" s="97" t="s">
        <v>503</v>
      </c>
      <c r="B36" s="120" t="s">
        <v>504</v>
      </c>
      <c r="C36" s="103">
        <v>13118.39</v>
      </c>
      <c r="D36" s="103">
        <v>103.43983163607575</v>
      </c>
      <c r="E36" s="103">
        <v>159.39974082478221</v>
      </c>
      <c r="F36" s="103">
        <v>159.39974082478219</v>
      </c>
      <c r="G36" s="103">
        <v>222.3904102121011</v>
      </c>
    </row>
    <row r="37" spans="1:7" x14ac:dyDescent="0.25">
      <c r="A37" s="98" t="s">
        <v>336</v>
      </c>
      <c r="B37" s="122" t="s">
        <v>400</v>
      </c>
      <c r="C37" s="102">
        <v>2361.31</v>
      </c>
      <c r="D37" s="102">
        <v>18.619169694493639</v>
      </c>
      <c r="E37" s="102">
        <v>28.6919533484608</v>
      </c>
      <c r="F37" s="102">
        <v>28.691953348460771</v>
      </c>
      <c r="G37" s="102">
        <v>40.030273838178168</v>
      </c>
    </row>
    <row r="38" spans="1:7" x14ac:dyDescent="0.25">
      <c r="A38" s="98" t="s">
        <v>337</v>
      </c>
      <c r="B38" s="122" t="s">
        <v>402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</row>
    <row r="39" spans="1:7" x14ac:dyDescent="0.25">
      <c r="A39" s="98" t="s">
        <v>338</v>
      </c>
      <c r="B39" s="122" t="s">
        <v>406</v>
      </c>
      <c r="C39" s="102">
        <v>0</v>
      </c>
      <c r="D39" s="102">
        <v>0</v>
      </c>
      <c r="E39" s="102">
        <v>0</v>
      </c>
      <c r="F39" s="102">
        <v>0</v>
      </c>
      <c r="G39" s="102">
        <v>0</v>
      </c>
    </row>
    <row r="40" spans="1:7" x14ac:dyDescent="0.25">
      <c r="A40" s="98" t="s">
        <v>505</v>
      </c>
      <c r="B40" s="122" t="s">
        <v>506</v>
      </c>
      <c r="C40" s="102">
        <v>10757.08</v>
      </c>
      <c r="D40" s="102">
        <v>84.820661941582117</v>
      </c>
      <c r="E40" s="102">
        <v>130.70778747632141</v>
      </c>
      <c r="F40" s="102">
        <v>130.70778747632141</v>
      </c>
      <c r="G40" s="102">
        <v>182.36013637392293</v>
      </c>
    </row>
    <row r="41" spans="1:7" s="106" customFormat="1" ht="33.75" customHeight="1" thickBot="1" x14ac:dyDescent="0.25">
      <c r="A41" s="127" t="s">
        <v>507</v>
      </c>
      <c r="B41" s="99" t="s">
        <v>508</v>
      </c>
      <c r="C41" s="128">
        <v>112.80595148704356</v>
      </c>
      <c r="D41" s="129">
        <v>93.169877383797555</v>
      </c>
      <c r="E41" s="129">
        <v>1.5074073961200384E-2</v>
      </c>
      <c r="F41" s="129">
        <v>14.049856575930015</v>
      </c>
      <c r="G41" s="129">
        <v>5.5711434533547797</v>
      </c>
    </row>
    <row r="42" spans="1:7" ht="57.75" thickBot="1" x14ac:dyDescent="0.3">
      <c r="A42" s="119" t="s">
        <v>509</v>
      </c>
      <c r="B42" s="130" t="s">
        <v>523</v>
      </c>
      <c r="C42" s="100">
        <v>13830.49390605685</v>
      </c>
      <c r="D42" s="131">
        <v>777.25061276436713</v>
      </c>
      <c r="E42" s="131">
        <v>0</v>
      </c>
      <c r="F42" s="131">
        <v>958.43736917858951</v>
      </c>
      <c r="G42" s="131">
        <v>1072.6119249693731</v>
      </c>
    </row>
    <row r="43" spans="1:7" ht="31.9" customHeight="1" thickBot="1" x14ac:dyDescent="0.3">
      <c r="A43" s="119"/>
      <c r="B43" s="144" t="s">
        <v>524</v>
      </c>
      <c r="C43" s="145"/>
      <c r="D43" s="145"/>
      <c r="E43" s="145"/>
      <c r="F43" s="145"/>
      <c r="G43" s="146"/>
    </row>
    <row r="44" spans="1:7" s="106" customFormat="1" ht="14.25" x14ac:dyDescent="0.2">
      <c r="A44" s="97" t="s">
        <v>459</v>
      </c>
      <c r="B44" s="120" t="s">
        <v>512</v>
      </c>
      <c r="C44" s="103">
        <v>12847.328458552634</v>
      </c>
      <c r="D44" s="103">
        <v>733.17189210776041</v>
      </c>
      <c r="E44" s="103">
        <v>0</v>
      </c>
      <c r="F44" s="103">
        <v>799.78762432058238</v>
      </c>
      <c r="G44" s="103">
        <v>1015.7059674839791</v>
      </c>
    </row>
    <row r="45" spans="1:7" x14ac:dyDescent="0.25">
      <c r="A45" s="121" t="s">
        <v>461</v>
      </c>
      <c r="B45" s="122" t="s">
        <v>513</v>
      </c>
      <c r="C45" s="102">
        <v>6670.0501463625251</v>
      </c>
      <c r="D45" s="102">
        <v>369.51375009313222</v>
      </c>
      <c r="E45" s="102">
        <v>0</v>
      </c>
      <c r="F45" s="102">
        <v>436.12948230595441</v>
      </c>
      <c r="G45" s="102">
        <v>652.0478254693511</v>
      </c>
    </row>
    <row r="46" spans="1:7" ht="30" x14ac:dyDescent="0.25">
      <c r="A46" s="121" t="s">
        <v>463</v>
      </c>
      <c r="B46" s="122" t="s">
        <v>466</v>
      </c>
      <c r="C46" s="102">
        <v>1785.6019030991283</v>
      </c>
      <c r="D46" s="102">
        <v>105.11889502815535</v>
      </c>
      <c r="E46" s="102">
        <v>0</v>
      </c>
      <c r="F46" s="102">
        <v>105.11889502815535</v>
      </c>
      <c r="G46" s="102">
        <v>105.11889502815535</v>
      </c>
    </row>
    <row r="47" spans="1:7" ht="30" x14ac:dyDescent="0.25">
      <c r="A47" s="121" t="s">
        <v>465</v>
      </c>
      <c r="B47" s="122" t="s">
        <v>468</v>
      </c>
      <c r="C47" s="102">
        <v>139.97656864960766</v>
      </c>
      <c r="D47" s="102">
        <v>8.2404606540468208</v>
      </c>
      <c r="E47" s="102">
        <v>0</v>
      </c>
      <c r="F47" s="102">
        <v>8.2404606540468208</v>
      </c>
      <c r="G47" s="102">
        <v>8.2404606540468208</v>
      </c>
    </row>
    <row r="48" spans="1:7" x14ac:dyDescent="0.25">
      <c r="A48" s="121" t="s">
        <v>467</v>
      </c>
      <c r="B48" s="101" t="s">
        <v>317</v>
      </c>
      <c r="C48" s="102">
        <v>177.71160422774301</v>
      </c>
      <c r="D48" s="102">
        <v>10.46193299731496</v>
      </c>
      <c r="E48" s="102">
        <v>0</v>
      </c>
      <c r="F48" s="102">
        <v>10.461932997315046</v>
      </c>
      <c r="G48" s="102">
        <v>10.461932997315103</v>
      </c>
    </row>
    <row r="49" spans="1:7" ht="30" x14ac:dyDescent="0.25">
      <c r="A49" s="121" t="s">
        <v>469</v>
      </c>
      <c r="B49" s="101" t="s">
        <v>514</v>
      </c>
      <c r="C49" s="102">
        <v>4566.7600703860462</v>
      </c>
      <c r="D49" s="102">
        <v>245.69246141361512</v>
      </c>
      <c r="E49" s="102">
        <v>0</v>
      </c>
      <c r="F49" s="102">
        <v>312.30819362643717</v>
      </c>
      <c r="G49" s="102">
        <v>528.22653678983386</v>
      </c>
    </row>
    <row r="50" spans="1:7" x14ac:dyDescent="0.25">
      <c r="A50" s="121" t="s">
        <v>471</v>
      </c>
      <c r="B50" s="122" t="s">
        <v>472</v>
      </c>
      <c r="C50" s="102">
        <v>3094.7781571875962</v>
      </c>
      <c r="D50" s="102">
        <v>182.19047575845397</v>
      </c>
      <c r="E50" s="102">
        <v>0</v>
      </c>
      <c r="F50" s="102">
        <v>182.19047575845397</v>
      </c>
      <c r="G50" s="102">
        <v>182.19047575845397</v>
      </c>
    </row>
    <row r="51" spans="1:7" x14ac:dyDescent="0.25">
      <c r="A51" s="121" t="s">
        <v>473</v>
      </c>
      <c r="B51" s="122" t="s">
        <v>474</v>
      </c>
      <c r="C51" s="102">
        <v>2921.7002968044962</v>
      </c>
      <c r="D51" s="102">
        <v>172.00133258732984</v>
      </c>
      <c r="E51" s="102">
        <v>0</v>
      </c>
      <c r="F51" s="102">
        <v>172.0013325873297</v>
      </c>
      <c r="G51" s="102">
        <v>172.00133258732973</v>
      </c>
    </row>
    <row r="52" spans="1:7" x14ac:dyDescent="0.25">
      <c r="A52" s="121" t="s">
        <v>475</v>
      </c>
      <c r="B52" s="122" t="s">
        <v>476</v>
      </c>
      <c r="C52" s="102">
        <v>677.89619216044139</v>
      </c>
      <c r="D52" s="102">
        <v>39.907942828700968</v>
      </c>
      <c r="E52" s="102">
        <v>0</v>
      </c>
      <c r="F52" s="102">
        <v>39.907942828700968</v>
      </c>
      <c r="G52" s="102">
        <v>39.907942828700975</v>
      </c>
    </row>
    <row r="53" spans="1:7" x14ac:dyDescent="0.25">
      <c r="A53" s="121" t="s">
        <v>477</v>
      </c>
      <c r="B53" s="122" t="s">
        <v>478</v>
      </c>
      <c r="C53" s="102">
        <v>1517.9775103277914</v>
      </c>
      <c r="D53" s="102">
        <v>89.36377043858316</v>
      </c>
      <c r="E53" s="102">
        <v>0</v>
      </c>
      <c r="F53" s="102">
        <v>89.36377043858316</v>
      </c>
      <c r="G53" s="102">
        <v>89.36377043858316</v>
      </c>
    </row>
    <row r="54" spans="1:7" x14ac:dyDescent="0.25">
      <c r="A54" s="121" t="s">
        <v>479</v>
      </c>
      <c r="B54" s="122" t="s">
        <v>377</v>
      </c>
      <c r="C54" s="102">
        <v>725.82659431626337</v>
      </c>
      <c r="D54" s="102">
        <v>42.729619320045686</v>
      </c>
      <c r="E54" s="102">
        <v>0</v>
      </c>
      <c r="F54" s="102">
        <v>42.729619320045558</v>
      </c>
      <c r="G54" s="102">
        <v>42.729619320045607</v>
      </c>
    </row>
    <row r="55" spans="1:7" s="106" customFormat="1" ht="14.25" x14ac:dyDescent="0.2">
      <c r="A55" s="123" t="s">
        <v>480</v>
      </c>
      <c r="B55" s="120" t="s">
        <v>481</v>
      </c>
      <c r="C55" s="103">
        <v>160.79985819801743</v>
      </c>
      <c r="D55" s="103">
        <v>9.4663336688442588</v>
      </c>
      <c r="E55" s="103">
        <v>0</v>
      </c>
      <c r="F55" s="103">
        <v>9.4663336688442588</v>
      </c>
      <c r="G55" s="103">
        <v>9.4663336688442588</v>
      </c>
    </row>
    <row r="56" spans="1:7" x14ac:dyDescent="0.25">
      <c r="A56" s="98" t="s">
        <v>482</v>
      </c>
      <c r="B56" s="122" t="s">
        <v>483</v>
      </c>
      <c r="C56" s="102">
        <v>123.31766094828222</v>
      </c>
      <c r="D56" s="102">
        <v>7.2597459903247454</v>
      </c>
      <c r="E56" s="102">
        <v>0</v>
      </c>
      <c r="F56" s="102">
        <v>7.2597459903247454</v>
      </c>
      <c r="G56" s="102">
        <v>7.2597459903247454</v>
      </c>
    </row>
    <row r="57" spans="1:7" x14ac:dyDescent="0.25">
      <c r="A57" s="98" t="s">
        <v>484</v>
      </c>
      <c r="B57" s="122" t="s">
        <v>485</v>
      </c>
      <c r="C57" s="102">
        <v>25.939452826786368</v>
      </c>
      <c r="D57" s="102">
        <v>1.5270630111080075</v>
      </c>
      <c r="E57" s="102">
        <v>0</v>
      </c>
      <c r="F57" s="102">
        <v>1.5270630111080077</v>
      </c>
      <c r="G57" s="102">
        <v>1.5270630111080077</v>
      </c>
    </row>
    <row r="58" spans="1:7" x14ac:dyDescent="0.25">
      <c r="A58" s="98" t="s">
        <v>486</v>
      </c>
      <c r="B58" s="122" t="s">
        <v>478</v>
      </c>
      <c r="C58" s="102">
        <v>2.2987472467007537</v>
      </c>
      <c r="D58" s="102">
        <v>0.13532790825480143</v>
      </c>
      <c r="E58" s="102">
        <v>0</v>
      </c>
      <c r="F58" s="102">
        <v>0.13532790825480143</v>
      </c>
      <c r="G58" s="102">
        <v>0.13532790825480143</v>
      </c>
    </row>
    <row r="59" spans="1:7" x14ac:dyDescent="0.25">
      <c r="A59" s="98" t="s">
        <v>487</v>
      </c>
      <c r="B59" s="122" t="s">
        <v>334</v>
      </c>
      <c r="C59" s="102">
        <v>9.2439971762480866</v>
      </c>
      <c r="D59" s="102">
        <v>0.54419675915670285</v>
      </c>
      <c r="E59" s="102">
        <v>0</v>
      </c>
      <c r="F59" s="102">
        <v>0.54419675915670296</v>
      </c>
      <c r="G59" s="102">
        <v>0.54419675915670296</v>
      </c>
    </row>
    <row r="60" spans="1:7" s="106" customFormat="1" ht="14.25" x14ac:dyDescent="0.2">
      <c r="A60" s="97" t="s">
        <v>488</v>
      </c>
      <c r="B60" s="120" t="s">
        <v>489</v>
      </c>
      <c r="C60" s="103">
        <v>188.29176057950426</v>
      </c>
      <c r="D60" s="103">
        <v>11.084789829508068</v>
      </c>
      <c r="E60" s="103">
        <v>0</v>
      </c>
      <c r="F60" s="103">
        <v>11.084789829508068</v>
      </c>
      <c r="G60" s="103">
        <v>11.084789829508068</v>
      </c>
    </row>
    <row r="61" spans="1:7" x14ac:dyDescent="0.25">
      <c r="A61" s="98" t="s">
        <v>490</v>
      </c>
      <c r="B61" s="122" t="s">
        <v>331</v>
      </c>
      <c r="C61" s="102">
        <v>136.23796222509205</v>
      </c>
      <c r="D61" s="102">
        <v>8.0203678239439018</v>
      </c>
      <c r="E61" s="102">
        <v>0</v>
      </c>
      <c r="F61" s="102">
        <v>8.0203678239439018</v>
      </c>
      <c r="G61" s="102">
        <v>8.0203678239439018</v>
      </c>
    </row>
    <row r="62" spans="1:7" x14ac:dyDescent="0.25">
      <c r="A62" s="98" t="s">
        <v>491</v>
      </c>
      <c r="B62" s="122" t="s">
        <v>476</v>
      </c>
      <c r="C62" s="102">
        <v>29.972351689520252</v>
      </c>
      <c r="D62" s="102">
        <v>1.7644809212676587</v>
      </c>
      <c r="E62" s="102">
        <v>0</v>
      </c>
      <c r="F62" s="102">
        <v>1.7644809212676584</v>
      </c>
      <c r="G62" s="102">
        <v>1.7644809212676584</v>
      </c>
    </row>
    <row r="63" spans="1:7" x14ac:dyDescent="0.25">
      <c r="A63" s="98" t="s">
        <v>492</v>
      </c>
      <c r="B63" s="122" t="s">
        <v>478</v>
      </c>
      <c r="C63" s="102">
        <v>2.964068472054405</v>
      </c>
      <c r="D63" s="102">
        <v>0.17449555918895904</v>
      </c>
      <c r="E63" s="102">
        <v>0</v>
      </c>
      <c r="F63" s="102">
        <v>0.17449555918895904</v>
      </c>
      <c r="G63" s="102">
        <v>0.17449555918895904</v>
      </c>
    </row>
    <row r="64" spans="1:7" x14ac:dyDescent="0.25">
      <c r="A64" s="98" t="s">
        <v>493</v>
      </c>
      <c r="B64" s="122" t="s">
        <v>494</v>
      </c>
      <c r="C64" s="102">
        <v>19.117378192837553</v>
      </c>
      <c r="D64" s="102">
        <v>1.2999410842965078</v>
      </c>
      <c r="E64" s="102">
        <v>0</v>
      </c>
      <c r="F64" s="102">
        <v>1.299941084296508</v>
      </c>
      <c r="G64" s="102">
        <v>1.2999410842965078</v>
      </c>
    </row>
    <row r="65" spans="1:7" s="106" customFormat="1" ht="14.25" x14ac:dyDescent="0.2">
      <c r="A65" s="97" t="s">
        <v>495</v>
      </c>
      <c r="B65" s="120" t="s">
        <v>392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</row>
    <row r="66" spans="1:7" s="106" customFormat="1" ht="14.25" x14ac:dyDescent="0.2">
      <c r="A66" s="97" t="s">
        <v>496</v>
      </c>
      <c r="B66" s="120" t="s">
        <v>497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</row>
    <row r="67" spans="1:7" s="106" customFormat="1" ht="14.25" x14ac:dyDescent="0.2">
      <c r="A67" s="97">
        <v>5</v>
      </c>
      <c r="B67" s="120" t="s">
        <v>340</v>
      </c>
      <c r="C67" s="103">
        <v>13035.620219132139</v>
      </c>
      <c r="D67" s="103">
        <v>744.25668193726847</v>
      </c>
      <c r="E67" s="103">
        <v>0</v>
      </c>
      <c r="F67" s="103">
        <v>810.87241415009044</v>
      </c>
      <c r="G67" s="103">
        <v>1026.7907573134871</v>
      </c>
    </row>
    <row r="68" spans="1:7" s="106" customFormat="1" ht="14.25" x14ac:dyDescent="0.2">
      <c r="A68" s="97">
        <v>6</v>
      </c>
      <c r="B68" s="120" t="s">
        <v>500</v>
      </c>
      <c r="C68" s="103">
        <v>0</v>
      </c>
      <c r="D68" s="103">
        <v>0</v>
      </c>
      <c r="E68" s="103">
        <v>0</v>
      </c>
      <c r="F68" s="103">
        <v>0</v>
      </c>
      <c r="G68" s="103">
        <v>0</v>
      </c>
    </row>
    <row r="69" spans="1:7" s="106" customFormat="1" ht="14.25" x14ac:dyDescent="0.2">
      <c r="A69" s="97">
        <v>7</v>
      </c>
      <c r="B69" s="120" t="s">
        <v>502</v>
      </c>
      <c r="C69" s="103">
        <v>216.84436928403801</v>
      </c>
      <c r="D69" s="103">
        <v>0</v>
      </c>
      <c r="E69" s="103">
        <v>0</v>
      </c>
      <c r="F69" s="103">
        <v>111.69000000000001</v>
      </c>
      <c r="G69" s="103">
        <v>0</v>
      </c>
    </row>
    <row r="70" spans="1:7" s="106" customFormat="1" ht="28.5" x14ac:dyDescent="0.2">
      <c r="A70" s="97">
        <v>8</v>
      </c>
      <c r="B70" s="120" t="s">
        <v>504</v>
      </c>
      <c r="C70" s="103">
        <v>578.02931764067273</v>
      </c>
      <c r="D70" s="103">
        <v>32.993930827098808</v>
      </c>
      <c r="E70" s="103">
        <v>0</v>
      </c>
      <c r="F70" s="103">
        <v>35.874955028499187</v>
      </c>
      <c r="G70" s="103">
        <v>45.8211676558862</v>
      </c>
    </row>
    <row r="71" spans="1:7" x14ac:dyDescent="0.25">
      <c r="A71" s="98" t="s">
        <v>336</v>
      </c>
      <c r="B71" s="122" t="s">
        <v>400</v>
      </c>
      <c r="C71" s="102">
        <v>104.04527717532108</v>
      </c>
      <c r="D71" s="102">
        <v>5.9389075488777845</v>
      </c>
      <c r="E71" s="102">
        <v>0</v>
      </c>
      <c r="F71" s="102">
        <v>6.4574919051298547</v>
      </c>
      <c r="G71" s="102">
        <v>8.2478101780595168</v>
      </c>
    </row>
    <row r="72" spans="1:7" x14ac:dyDescent="0.25">
      <c r="A72" s="98" t="s">
        <v>337</v>
      </c>
      <c r="B72" s="122" t="s">
        <v>402</v>
      </c>
      <c r="C72" s="102">
        <v>0</v>
      </c>
      <c r="D72" s="102">
        <v>0</v>
      </c>
      <c r="E72" s="102">
        <v>0</v>
      </c>
      <c r="F72" s="102">
        <v>0</v>
      </c>
      <c r="G72" s="102">
        <v>0</v>
      </c>
    </row>
    <row r="73" spans="1:7" x14ac:dyDescent="0.25">
      <c r="A73" s="98" t="s">
        <v>338</v>
      </c>
      <c r="B73" s="122" t="s">
        <v>406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</row>
    <row r="74" spans="1:7" x14ac:dyDescent="0.25">
      <c r="A74" s="98" t="s">
        <v>505</v>
      </c>
      <c r="B74" s="122" t="s">
        <v>506</v>
      </c>
      <c r="C74" s="102">
        <v>473.98404046535165</v>
      </c>
      <c r="D74" s="102">
        <v>27.055023278221025</v>
      </c>
      <c r="E74" s="102">
        <v>0</v>
      </c>
      <c r="F74" s="102">
        <v>29.417463123369334</v>
      </c>
      <c r="G74" s="102">
        <v>37.57335747782669</v>
      </c>
    </row>
    <row r="75" spans="1:7" s="106" customFormat="1" ht="30.75" thickBot="1" x14ac:dyDescent="0.3">
      <c r="A75" s="127" t="s">
        <v>507</v>
      </c>
      <c r="B75" s="132" t="s">
        <v>515</v>
      </c>
      <c r="C75" s="128">
        <v>16.986498027979341</v>
      </c>
      <c r="D75" s="129">
        <v>14.110711778854931</v>
      </c>
      <c r="E75" s="129">
        <v>0</v>
      </c>
      <c r="F75" s="129">
        <v>1.9414841909216403</v>
      </c>
      <c r="G75" s="129">
        <v>0.93430205820277179</v>
      </c>
    </row>
    <row r="76" spans="1:7" ht="22.15" customHeight="1" thickBot="1" x14ac:dyDescent="0.3">
      <c r="A76" s="117" t="s">
        <v>516</v>
      </c>
      <c r="B76" s="133" t="s">
        <v>517</v>
      </c>
      <c r="C76" s="100">
        <v>1860.5013998712018</v>
      </c>
      <c r="D76" s="131">
        <v>18.137478137540075</v>
      </c>
      <c r="E76" s="131">
        <v>0</v>
      </c>
      <c r="F76" s="131">
        <v>18.137478137540075</v>
      </c>
      <c r="G76" s="131">
        <v>18.137478137540075</v>
      </c>
    </row>
    <row r="77" spans="1:7" ht="18.75" customHeight="1" thickBot="1" x14ac:dyDescent="0.3">
      <c r="A77" s="119"/>
      <c r="B77" s="141" t="s">
        <v>518</v>
      </c>
      <c r="C77" s="142"/>
      <c r="D77" s="142"/>
      <c r="E77" s="142"/>
      <c r="F77" s="142"/>
      <c r="G77" s="143"/>
    </row>
    <row r="78" spans="1:7" s="106" customFormat="1" ht="14.25" x14ac:dyDescent="0.2">
      <c r="A78" s="97" t="s">
        <v>459</v>
      </c>
      <c r="B78" s="134" t="s">
        <v>512</v>
      </c>
      <c r="C78" s="103">
        <v>1736.5443399378237</v>
      </c>
      <c r="D78" s="124">
        <v>16.929057404993983</v>
      </c>
      <c r="E78" s="124">
        <v>16.929057404993983</v>
      </c>
      <c r="F78" s="124">
        <v>16.929057404993983</v>
      </c>
      <c r="G78" s="124">
        <v>16.929057404993983</v>
      </c>
    </row>
    <row r="79" spans="1:7" x14ac:dyDescent="0.25">
      <c r="A79" s="121" t="s">
        <v>461</v>
      </c>
      <c r="B79" s="135" t="s">
        <v>513</v>
      </c>
      <c r="C79" s="102">
        <v>16.507197000000001</v>
      </c>
      <c r="D79" s="102">
        <v>0.16092378362106788</v>
      </c>
      <c r="E79" s="102">
        <v>0.16092378362106788</v>
      </c>
      <c r="F79" s="102">
        <v>0.16092378362106788</v>
      </c>
      <c r="G79" s="102">
        <v>0.16092378362106788</v>
      </c>
    </row>
    <row r="80" spans="1:7" x14ac:dyDescent="0.25">
      <c r="A80" s="121" t="s">
        <v>471</v>
      </c>
      <c r="B80" s="135" t="s">
        <v>472</v>
      </c>
      <c r="C80" s="102">
        <v>684.72567299999992</v>
      </c>
      <c r="D80" s="102">
        <v>6.6751881643892697</v>
      </c>
      <c r="E80" s="102">
        <v>6.6751881643892697</v>
      </c>
      <c r="F80" s="102">
        <v>6.6751881643892697</v>
      </c>
      <c r="G80" s="102">
        <v>6.6751881643892697</v>
      </c>
    </row>
    <row r="81" spans="1:7" x14ac:dyDescent="0.25">
      <c r="A81" s="121" t="s">
        <v>473</v>
      </c>
      <c r="B81" s="135" t="s">
        <v>474</v>
      </c>
      <c r="C81" s="102">
        <v>1001.5896201170292</v>
      </c>
      <c r="D81" s="102">
        <v>9.7642011120858605</v>
      </c>
      <c r="E81" s="102">
        <v>9.7642011120858605</v>
      </c>
      <c r="F81" s="102">
        <v>9.7642011120858605</v>
      </c>
      <c r="G81" s="102">
        <v>9.7642011120858605</v>
      </c>
    </row>
    <row r="82" spans="1:7" x14ac:dyDescent="0.25">
      <c r="A82" s="121" t="s">
        <v>475</v>
      </c>
      <c r="B82" s="135" t="s">
        <v>519</v>
      </c>
      <c r="C82" s="102">
        <v>150.63964805999998</v>
      </c>
      <c r="D82" s="102">
        <v>1.4685413961656393</v>
      </c>
      <c r="E82" s="102">
        <v>1.4685413961656393</v>
      </c>
      <c r="F82" s="102">
        <v>1.4685413961656393</v>
      </c>
      <c r="G82" s="102">
        <v>1.4685413961656393</v>
      </c>
    </row>
    <row r="83" spans="1:7" x14ac:dyDescent="0.25">
      <c r="A83" s="121" t="s">
        <v>477</v>
      </c>
      <c r="B83" s="135" t="s">
        <v>478</v>
      </c>
      <c r="C83" s="102">
        <v>826.87560000000053</v>
      </c>
      <c r="D83" s="102">
        <v>8.0609657797105552</v>
      </c>
      <c r="E83" s="102">
        <v>8.0609657797105552</v>
      </c>
      <c r="F83" s="102">
        <v>8.0609657797105552</v>
      </c>
      <c r="G83" s="102">
        <v>8.0609657797105552</v>
      </c>
    </row>
    <row r="84" spans="1:7" x14ac:dyDescent="0.25">
      <c r="A84" s="121" t="s">
        <v>479</v>
      </c>
      <c r="B84" s="135" t="s">
        <v>377</v>
      </c>
      <c r="C84" s="102">
        <v>24.074372057028654</v>
      </c>
      <c r="D84" s="102">
        <v>0.23469393620966428</v>
      </c>
      <c r="E84" s="102">
        <v>0.23469393620966428</v>
      </c>
      <c r="F84" s="102">
        <v>0.23469393620966428</v>
      </c>
      <c r="G84" s="102">
        <v>0.23469393620966428</v>
      </c>
    </row>
    <row r="85" spans="1:7" s="106" customFormat="1" ht="14.25" x14ac:dyDescent="0.2">
      <c r="A85" s="123" t="s">
        <v>480</v>
      </c>
      <c r="B85" s="134" t="s">
        <v>481</v>
      </c>
      <c r="C85" s="103">
        <v>33.721849820794475</v>
      </c>
      <c r="D85" s="124">
        <v>0.32874434489778465</v>
      </c>
      <c r="E85" s="124">
        <v>0.32874434489778465</v>
      </c>
      <c r="F85" s="124">
        <v>0.32874434489778465</v>
      </c>
      <c r="G85" s="124">
        <v>0.32874434489778465</v>
      </c>
    </row>
    <row r="86" spans="1:7" x14ac:dyDescent="0.25">
      <c r="A86" s="98" t="s">
        <v>482</v>
      </c>
      <c r="B86" s="135" t="s">
        <v>483</v>
      </c>
      <c r="C86" s="102">
        <v>25.861338992156504</v>
      </c>
      <c r="D86" s="102">
        <v>0.25211454858901111</v>
      </c>
      <c r="E86" s="102">
        <v>0.25211454858901111</v>
      </c>
      <c r="F86" s="102">
        <v>0.25211454858901111</v>
      </c>
      <c r="G86" s="102">
        <v>0.25211454858901111</v>
      </c>
    </row>
    <row r="87" spans="1:7" x14ac:dyDescent="0.25">
      <c r="A87" s="98" t="s">
        <v>484</v>
      </c>
      <c r="B87" s="135" t="s">
        <v>485</v>
      </c>
      <c r="C87" s="102">
        <v>5.4398451743737768</v>
      </c>
      <c r="D87" s="102">
        <v>5.3031442453436273E-2</v>
      </c>
      <c r="E87" s="102">
        <v>5.3031442453436273E-2</v>
      </c>
      <c r="F87" s="102">
        <v>5.3031442453436273E-2</v>
      </c>
      <c r="G87" s="102">
        <v>5.3031442453436273E-2</v>
      </c>
    </row>
    <row r="88" spans="1:7" x14ac:dyDescent="0.25">
      <c r="A88" s="98" t="s">
        <v>486</v>
      </c>
      <c r="B88" s="135" t="s">
        <v>478</v>
      </c>
      <c r="C88" s="102">
        <v>0.4820775981888481</v>
      </c>
      <c r="D88" s="102">
        <v>4.6996319907920336E-3</v>
      </c>
      <c r="E88" s="102">
        <v>4.6996319907920336E-3</v>
      </c>
      <c r="F88" s="102">
        <v>4.6996319907920336E-3</v>
      </c>
      <c r="G88" s="102">
        <v>4.6996319907920336E-3</v>
      </c>
    </row>
    <row r="89" spans="1:7" x14ac:dyDescent="0.25">
      <c r="A89" s="98" t="s">
        <v>487</v>
      </c>
      <c r="B89" s="135" t="s">
        <v>334</v>
      </c>
      <c r="C89" s="102">
        <v>1.9385880560753455</v>
      </c>
      <c r="D89" s="102">
        <v>1.8898721864545234E-2</v>
      </c>
      <c r="E89" s="102">
        <v>1.8898721864545234E-2</v>
      </c>
      <c r="F89" s="102">
        <v>1.8898721864545234E-2</v>
      </c>
      <c r="G89" s="102">
        <v>1.8898721864545234E-2</v>
      </c>
    </row>
    <row r="90" spans="1:7" s="106" customFormat="1" ht="14.25" x14ac:dyDescent="0.2">
      <c r="A90" s="97" t="s">
        <v>488</v>
      </c>
      <c r="B90" s="134" t="s">
        <v>489</v>
      </c>
      <c r="C90" s="103">
        <v>39.487264130145334</v>
      </c>
      <c r="D90" s="124">
        <v>0.38494966460189828</v>
      </c>
      <c r="E90" s="124">
        <v>0.38494966460189828</v>
      </c>
      <c r="F90" s="124">
        <v>0.38494966460189828</v>
      </c>
      <c r="G90" s="124">
        <v>0.38494966460189828</v>
      </c>
    </row>
    <row r="91" spans="1:7" x14ac:dyDescent="0.25">
      <c r="A91" s="98" t="s">
        <v>490</v>
      </c>
      <c r="B91" s="135" t="s">
        <v>331</v>
      </c>
      <c r="C91" s="102">
        <v>28.570896476712619</v>
      </c>
      <c r="D91" s="102">
        <v>0.27852922349436016</v>
      </c>
      <c r="E91" s="102">
        <v>0.27852922349436016</v>
      </c>
      <c r="F91" s="102">
        <v>0.27852922349436016</v>
      </c>
      <c r="G91" s="102">
        <v>0.27852922349436016</v>
      </c>
    </row>
    <row r="92" spans="1:7" x14ac:dyDescent="0.25">
      <c r="A92" s="98" t="s">
        <v>491</v>
      </c>
      <c r="B92" s="135" t="s">
        <v>476</v>
      </c>
      <c r="C92" s="102">
        <v>6.285597224876776</v>
      </c>
      <c r="D92" s="102">
        <v>6.1276429168759236E-2</v>
      </c>
      <c r="E92" s="102">
        <v>6.1276429168759236E-2</v>
      </c>
      <c r="F92" s="102">
        <v>6.1276429168759236E-2</v>
      </c>
      <c r="G92" s="102">
        <v>6.1276429168759236E-2</v>
      </c>
    </row>
    <row r="93" spans="1:7" x14ac:dyDescent="0.25">
      <c r="A93" s="98" t="s">
        <v>492</v>
      </c>
      <c r="B93" s="135" t="s">
        <v>478</v>
      </c>
      <c r="C93" s="102">
        <v>0.62160422896693057</v>
      </c>
      <c r="D93" s="102">
        <v>6.0598358667564856E-3</v>
      </c>
      <c r="E93" s="102">
        <v>6.0598358667564856E-3</v>
      </c>
      <c r="F93" s="102">
        <v>6.0598358667564856E-3</v>
      </c>
      <c r="G93" s="102">
        <v>6.0598358667564856E-3</v>
      </c>
    </row>
    <row r="94" spans="1:7" x14ac:dyDescent="0.25">
      <c r="A94" s="98" t="s">
        <v>493</v>
      </c>
      <c r="B94" s="135" t="s">
        <v>494</v>
      </c>
      <c r="C94" s="102">
        <v>4.0091661995890089</v>
      </c>
      <c r="D94" s="102">
        <v>3.9084176072022442E-2</v>
      </c>
      <c r="E94" s="102">
        <v>3.9084176072022442E-2</v>
      </c>
      <c r="F94" s="102">
        <v>3.9084176072022442E-2</v>
      </c>
      <c r="G94" s="102">
        <v>3.9084176072022442E-2</v>
      </c>
    </row>
    <row r="95" spans="1:7" s="106" customFormat="1" ht="14.25" x14ac:dyDescent="0.2">
      <c r="A95" s="97" t="s">
        <v>495</v>
      </c>
      <c r="B95" s="134" t="s">
        <v>392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</row>
    <row r="96" spans="1:7" s="106" customFormat="1" ht="14.25" x14ac:dyDescent="0.2">
      <c r="A96" s="97" t="s">
        <v>496</v>
      </c>
      <c r="B96" s="134" t="s">
        <v>497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</row>
    <row r="97" spans="1:7" s="106" customFormat="1" ht="14.25" x14ac:dyDescent="0.2">
      <c r="A97" s="97" t="s">
        <v>498</v>
      </c>
      <c r="B97" s="134" t="s">
        <v>500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</row>
    <row r="98" spans="1:7" s="106" customFormat="1" ht="14.25" x14ac:dyDescent="0.2">
      <c r="A98" s="97" t="s">
        <v>499</v>
      </c>
      <c r="B98" s="134" t="s">
        <v>502</v>
      </c>
      <c r="C98" s="103">
        <v>0</v>
      </c>
      <c r="D98" s="103">
        <v>0</v>
      </c>
      <c r="E98" s="103">
        <v>0</v>
      </c>
      <c r="F98" s="103">
        <v>0</v>
      </c>
      <c r="G98" s="103">
        <v>0</v>
      </c>
    </row>
    <row r="99" spans="1:7" s="106" customFormat="1" ht="14.25" x14ac:dyDescent="0.2">
      <c r="A99" s="97" t="s">
        <v>501</v>
      </c>
      <c r="B99" s="134" t="s">
        <v>504</v>
      </c>
      <c r="C99" s="103">
        <v>84.469795803232671</v>
      </c>
      <c r="D99" s="103">
        <v>0.82347106794419433</v>
      </c>
      <c r="E99" s="103">
        <v>0.82347106794419433</v>
      </c>
      <c r="F99" s="103">
        <v>0.82347106794419433</v>
      </c>
      <c r="G99" s="103">
        <v>0.82347106794419433</v>
      </c>
    </row>
    <row r="100" spans="1:7" x14ac:dyDescent="0.25">
      <c r="A100" s="98" t="s">
        <v>311</v>
      </c>
      <c r="B100" s="135" t="s">
        <v>400</v>
      </c>
      <c r="C100" s="102">
        <v>15.204563244581877</v>
      </c>
      <c r="D100" s="102">
        <v>0.14822479222995494</v>
      </c>
      <c r="E100" s="102">
        <v>0.14822479222995494</v>
      </c>
      <c r="F100" s="102">
        <v>0.14822479222995494</v>
      </c>
      <c r="G100" s="102">
        <v>0.14822479222995494</v>
      </c>
    </row>
    <row r="101" spans="1:7" x14ac:dyDescent="0.25">
      <c r="A101" s="98" t="s">
        <v>318</v>
      </c>
      <c r="B101" s="135" t="s">
        <v>402</v>
      </c>
      <c r="C101" s="102">
        <v>0</v>
      </c>
      <c r="D101" s="102">
        <v>0</v>
      </c>
      <c r="E101" s="102">
        <v>0</v>
      </c>
      <c r="F101" s="102">
        <v>0</v>
      </c>
      <c r="G101" s="102">
        <v>0</v>
      </c>
    </row>
    <row r="102" spans="1:7" x14ac:dyDescent="0.25">
      <c r="A102" s="98" t="s">
        <v>320</v>
      </c>
      <c r="B102" s="135" t="s">
        <v>406</v>
      </c>
      <c r="C102" s="102">
        <v>0</v>
      </c>
      <c r="D102" s="102">
        <v>0</v>
      </c>
      <c r="E102" s="102">
        <v>0</v>
      </c>
      <c r="F102" s="102">
        <v>0</v>
      </c>
      <c r="G102" s="102">
        <v>0</v>
      </c>
    </row>
    <row r="103" spans="1:7" x14ac:dyDescent="0.25">
      <c r="A103" s="98" t="s">
        <v>328</v>
      </c>
      <c r="B103" s="135" t="s">
        <v>506</v>
      </c>
      <c r="C103" s="102">
        <v>69.265232558650794</v>
      </c>
      <c r="D103" s="102">
        <v>0.67524627571423945</v>
      </c>
      <c r="E103" s="102">
        <v>0.67524627571423945</v>
      </c>
      <c r="F103" s="102">
        <v>0.67524627571423945</v>
      </c>
      <c r="G103" s="102">
        <v>0.67524627571423945</v>
      </c>
    </row>
    <row r="104" spans="1:7" s="106" customFormat="1" ht="30.75" thickBot="1" x14ac:dyDescent="0.3">
      <c r="A104" s="127" t="s">
        <v>503</v>
      </c>
      <c r="B104" s="132" t="s">
        <v>515</v>
      </c>
      <c r="C104" s="128">
        <v>102.5777335615598</v>
      </c>
      <c r="D104" s="129">
        <v>84.703963282475328</v>
      </c>
      <c r="E104" s="129">
        <v>1.3721712910080001E-2</v>
      </c>
      <c r="F104" s="129">
        <v>12.796611465525325</v>
      </c>
      <c r="G104" s="129">
        <v>5.0634371006490575</v>
      </c>
    </row>
    <row r="106" spans="1:7" x14ac:dyDescent="0.25">
      <c r="C106" s="138"/>
      <c r="D106" s="139"/>
      <c r="E106" s="139"/>
      <c r="F106" s="139"/>
      <c r="G106" s="139"/>
    </row>
    <row r="107" spans="1:7" x14ac:dyDescent="0.25">
      <c r="B107" s="104" t="s">
        <v>17</v>
      </c>
      <c r="C107" s="138">
        <f>'[1]ТЕ_2ст_тариф_з ЦТП'!E120</f>
        <v>12948.31062193373</v>
      </c>
      <c r="D107" s="140"/>
      <c r="E107" s="139"/>
      <c r="F107" s="147" t="s">
        <v>18</v>
      </c>
      <c r="G107" s="147"/>
    </row>
    <row r="109" spans="1:7" x14ac:dyDescent="0.25">
      <c r="C109" s="90">
        <f>C42-C67-C68-C69-C70</f>
        <v>0</v>
      </c>
      <c r="D109" s="90">
        <f t="shared" ref="D109:G109" si="1">D42-D67-D68-D69-D70</f>
        <v>-1.4210854715202004E-13</v>
      </c>
      <c r="E109" s="90">
        <f t="shared" si="1"/>
        <v>0</v>
      </c>
      <c r="F109" s="90">
        <f t="shared" si="1"/>
        <v>-1.2789769243681803E-13</v>
      </c>
      <c r="G109" s="90">
        <f t="shared" si="1"/>
        <v>-1.7053025658242404E-13</v>
      </c>
    </row>
    <row r="110" spans="1:7" x14ac:dyDescent="0.25">
      <c r="D110" s="81"/>
    </row>
  </sheetData>
  <mergeCells count="10">
    <mergeCell ref="B9:G9"/>
    <mergeCell ref="B43:G43"/>
    <mergeCell ref="B77:G77"/>
    <mergeCell ref="F107:G107"/>
    <mergeCell ref="F1:G1"/>
    <mergeCell ref="A2:G2"/>
    <mergeCell ref="A4:A5"/>
    <mergeCell ref="B4:B5"/>
    <mergeCell ref="C4:C5"/>
    <mergeCell ref="D4:G4"/>
  </mergeCells>
  <pageMargins left="1" right="0.70866141732283472" top="0.38" bottom="0.3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activeCell="F1" sqref="F1:G1"/>
    </sheetView>
  </sheetViews>
  <sheetFormatPr defaultColWidth="8.25" defaultRowHeight="15" x14ac:dyDescent="0.25"/>
  <cols>
    <col min="1" max="1" width="7.125" style="88" customWidth="1"/>
    <col min="2" max="2" width="41.125" style="104" customWidth="1"/>
    <col min="3" max="3" width="11.375" style="81" customWidth="1"/>
    <col min="4" max="4" width="10" style="88" customWidth="1"/>
    <col min="5" max="6" width="10.5" style="81" customWidth="1"/>
    <col min="7" max="7" width="11.375" style="81" customWidth="1"/>
    <col min="8" max="16384" width="8.25" style="81"/>
  </cols>
  <sheetData>
    <row r="1" spans="1:7" ht="92.45" customHeight="1" x14ac:dyDescent="0.25">
      <c r="F1" s="148" t="s">
        <v>526</v>
      </c>
      <c r="G1" s="148"/>
    </row>
    <row r="2" spans="1:7" ht="42" customHeight="1" x14ac:dyDescent="0.25">
      <c r="A2" s="149" t="s">
        <v>451</v>
      </c>
      <c r="B2" s="149"/>
      <c r="C2" s="149"/>
      <c r="D2" s="149"/>
      <c r="E2" s="149"/>
      <c r="F2" s="149"/>
      <c r="G2" s="149"/>
    </row>
    <row r="3" spans="1:7" ht="15.75" thickBot="1" x14ac:dyDescent="0.3">
      <c r="G3" s="81" t="s">
        <v>268</v>
      </c>
    </row>
    <row r="4" spans="1:7" ht="15.75" thickBot="1" x14ac:dyDescent="0.3">
      <c r="A4" s="150" t="s">
        <v>25</v>
      </c>
      <c r="B4" s="150" t="s">
        <v>452</v>
      </c>
      <c r="C4" s="150" t="s">
        <v>453</v>
      </c>
      <c r="D4" s="153" t="s">
        <v>454</v>
      </c>
      <c r="E4" s="154"/>
      <c r="F4" s="154"/>
      <c r="G4" s="155"/>
    </row>
    <row r="5" spans="1:7" ht="45.75" thickBot="1" x14ac:dyDescent="0.3">
      <c r="A5" s="151"/>
      <c r="B5" s="152"/>
      <c r="C5" s="152"/>
      <c r="D5" s="107" t="s">
        <v>7</v>
      </c>
      <c r="E5" s="107" t="s">
        <v>16</v>
      </c>
      <c r="F5" s="107" t="s">
        <v>14</v>
      </c>
      <c r="G5" s="107" t="s">
        <v>15</v>
      </c>
    </row>
    <row r="6" spans="1:7" ht="15.75" thickBot="1" x14ac:dyDescent="0.3">
      <c r="A6" s="108">
        <v>1</v>
      </c>
      <c r="B6" s="109">
        <v>2</v>
      </c>
      <c r="C6" s="110">
        <v>3</v>
      </c>
      <c r="D6" s="108">
        <v>4</v>
      </c>
      <c r="E6" s="110">
        <v>5</v>
      </c>
      <c r="F6" s="111">
        <v>6</v>
      </c>
      <c r="G6" s="112">
        <v>7</v>
      </c>
    </row>
    <row r="7" spans="1:7" s="105" customFormat="1" ht="75.75" thickBot="1" x14ac:dyDescent="0.35">
      <c r="A7" s="113"/>
      <c r="B7" s="114" t="s">
        <v>520</v>
      </c>
      <c r="C7" s="115" t="s">
        <v>455</v>
      </c>
      <c r="D7" s="116">
        <f>D8+D42+D76</f>
        <v>2866.4749573878912</v>
      </c>
      <c r="E7" s="116">
        <f>E8+E42+E76</f>
        <v>3904.6084447071939</v>
      </c>
      <c r="F7" s="116">
        <f>F8+F42+F76</f>
        <v>3598.2672854247421</v>
      </c>
      <c r="G7" s="116">
        <f>G8+G42+G76</f>
        <v>5756.8161746736832</v>
      </c>
    </row>
    <row r="8" spans="1:7" ht="18.600000000000001" customHeight="1" thickBot="1" x14ac:dyDescent="0.3">
      <c r="A8" s="117" t="s">
        <v>456</v>
      </c>
      <c r="B8" s="118" t="s">
        <v>457</v>
      </c>
      <c r="C8" s="100">
        <f>C33+C34+C35+C36</f>
        <v>280297.67107310361</v>
      </c>
      <c r="D8" s="100">
        <f t="shared" ref="D8:G8" si="0">D33+D34+D35+D36</f>
        <v>2278.3285993689506</v>
      </c>
      <c r="E8" s="100">
        <f t="shared" si="0"/>
        <v>3167.2114709868697</v>
      </c>
      <c r="F8" s="100">
        <f t="shared" si="0"/>
        <v>2896.0614709868692</v>
      </c>
      <c r="G8" s="100">
        <f t="shared" si="0"/>
        <v>4898.2913428767924</v>
      </c>
    </row>
    <row r="9" spans="1:7" ht="15.75" thickBot="1" x14ac:dyDescent="0.3">
      <c r="A9" s="119"/>
      <c r="B9" s="141" t="s">
        <v>458</v>
      </c>
      <c r="C9" s="142"/>
      <c r="D9" s="142"/>
      <c r="E9" s="142"/>
      <c r="F9" s="142"/>
      <c r="G9" s="143"/>
    </row>
    <row r="10" spans="1:7" s="106" customFormat="1" ht="42.75" x14ac:dyDescent="0.2">
      <c r="A10" s="97" t="s">
        <v>459</v>
      </c>
      <c r="B10" s="120" t="s">
        <v>460</v>
      </c>
      <c r="C10" s="103">
        <v>269690.11206915439</v>
      </c>
      <c r="D10" s="103">
        <v>2120.5256721538435</v>
      </c>
      <c r="E10" s="103">
        <v>3297.1186345830561</v>
      </c>
      <c r="F10" s="103">
        <v>3297.1186345830556</v>
      </c>
      <c r="G10" s="103">
        <v>4621.5378370856597</v>
      </c>
    </row>
    <row r="11" spans="1:7" x14ac:dyDescent="0.25">
      <c r="A11" s="121" t="s">
        <v>461</v>
      </c>
      <c r="B11" s="122" t="s">
        <v>462</v>
      </c>
      <c r="C11" s="102">
        <v>247349.40255608206</v>
      </c>
      <c r="D11" s="102">
        <v>1922.4801859133568</v>
      </c>
      <c r="E11" s="102">
        <v>3099.0731483425693</v>
      </c>
      <c r="F11" s="102">
        <v>3099.0731483425689</v>
      </c>
      <c r="G11" s="102">
        <v>4423.492350845172</v>
      </c>
    </row>
    <row r="12" spans="1:7" ht="30" x14ac:dyDescent="0.25">
      <c r="A12" s="121" t="s">
        <v>463</v>
      </c>
      <c r="B12" s="122" t="s">
        <v>464</v>
      </c>
      <c r="C12" s="102">
        <v>243029.48255653607</v>
      </c>
      <c r="D12" s="102">
        <v>1884.1850433025329</v>
      </c>
      <c r="E12" s="102">
        <v>3060.7780057317468</v>
      </c>
      <c r="F12" s="102">
        <v>3060.7780057317459</v>
      </c>
      <c r="G12" s="102">
        <v>4385.1972082343491</v>
      </c>
    </row>
    <row r="13" spans="1:7" ht="30" x14ac:dyDescent="0.25">
      <c r="A13" s="121" t="s">
        <v>465</v>
      </c>
      <c r="B13" s="122" t="s">
        <v>466</v>
      </c>
      <c r="C13" s="102">
        <v>3835.5365105267629</v>
      </c>
      <c r="D13" s="102">
        <v>34.001189298663007</v>
      </c>
      <c r="E13" s="102">
        <v>34.001189298663</v>
      </c>
      <c r="F13" s="102">
        <v>34.001189298663</v>
      </c>
      <c r="G13" s="102">
        <v>34.001189298663</v>
      </c>
    </row>
    <row r="14" spans="1:7" ht="30" x14ac:dyDescent="0.25">
      <c r="A14" s="121" t="s">
        <v>467</v>
      </c>
      <c r="B14" s="122" t="s">
        <v>468</v>
      </c>
      <c r="C14" s="102">
        <v>37.583397437391703</v>
      </c>
      <c r="D14" s="102">
        <v>0.33316856905114961</v>
      </c>
      <c r="E14" s="102">
        <v>0.33316856905114955</v>
      </c>
      <c r="F14" s="102">
        <v>0.33316856905114961</v>
      </c>
      <c r="G14" s="102">
        <v>0.33316856905114961</v>
      </c>
    </row>
    <row r="15" spans="1:7" ht="30" x14ac:dyDescent="0.25">
      <c r="A15" s="121" t="s">
        <v>469</v>
      </c>
      <c r="B15" s="122" t="s">
        <v>470</v>
      </c>
      <c r="C15" s="102">
        <v>446.80009158186749</v>
      </c>
      <c r="D15" s="102">
        <v>3.9607847431096745</v>
      </c>
      <c r="E15" s="102">
        <v>3.9607847431084813</v>
      </c>
      <c r="F15" s="102">
        <v>3.9607847431091012</v>
      </c>
      <c r="G15" s="102">
        <v>3.9607847431088663</v>
      </c>
    </row>
    <row r="16" spans="1:7" x14ac:dyDescent="0.25">
      <c r="A16" s="121" t="s">
        <v>471</v>
      </c>
      <c r="B16" s="122" t="s">
        <v>472</v>
      </c>
      <c r="C16" s="102">
        <v>10366.7803628</v>
      </c>
      <c r="D16" s="102">
        <v>91.899232497415611</v>
      </c>
      <c r="E16" s="102">
        <v>91.899232497415596</v>
      </c>
      <c r="F16" s="102">
        <v>91.899232497415596</v>
      </c>
      <c r="G16" s="102">
        <v>91.899232497415611</v>
      </c>
    </row>
    <row r="17" spans="1:7" x14ac:dyDescent="0.25">
      <c r="A17" s="121" t="s">
        <v>473</v>
      </c>
      <c r="B17" s="122" t="s">
        <v>474</v>
      </c>
      <c r="C17" s="102">
        <v>6736.8331267553576</v>
      </c>
      <c r="D17" s="102">
        <v>59.720546991965456</v>
      </c>
      <c r="E17" s="102">
        <v>59.720546991965406</v>
      </c>
      <c r="F17" s="102">
        <v>59.720546991965406</v>
      </c>
      <c r="G17" s="102">
        <v>59.720546991965442</v>
      </c>
    </row>
    <row r="18" spans="1:7" x14ac:dyDescent="0.25">
      <c r="A18" s="121" t="s">
        <v>475</v>
      </c>
      <c r="B18" s="122" t="s">
        <v>476</v>
      </c>
      <c r="C18" s="102">
        <v>2280.691679816</v>
      </c>
      <c r="D18" s="102">
        <v>20.217831149431433</v>
      </c>
      <c r="E18" s="102">
        <v>20.217831149431433</v>
      </c>
      <c r="F18" s="102">
        <v>20.217831149431433</v>
      </c>
      <c r="G18" s="102">
        <v>20.217831149431433</v>
      </c>
    </row>
    <row r="19" spans="1:7" x14ac:dyDescent="0.25">
      <c r="A19" s="121" t="s">
        <v>477</v>
      </c>
      <c r="B19" s="122" t="s">
        <v>478</v>
      </c>
      <c r="C19" s="102">
        <v>2299.5848500000002</v>
      </c>
      <c r="D19" s="102">
        <v>20.385314956224821</v>
      </c>
      <c r="E19" s="102">
        <v>20.385314956224818</v>
      </c>
      <c r="F19" s="102">
        <v>20.385314956224821</v>
      </c>
      <c r="G19" s="102">
        <v>20.385314956224818</v>
      </c>
    </row>
    <row r="20" spans="1:7" x14ac:dyDescent="0.25">
      <c r="A20" s="121" t="s">
        <v>479</v>
      </c>
      <c r="B20" s="122" t="s">
        <v>377</v>
      </c>
      <c r="C20" s="102">
        <v>2156.5565969393574</v>
      </c>
      <c r="D20" s="102">
        <v>19.117400886309202</v>
      </c>
      <c r="E20" s="102">
        <v>19.117400886309163</v>
      </c>
      <c r="F20" s="102">
        <v>19.117400886309159</v>
      </c>
      <c r="G20" s="102">
        <v>19.117400886309191</v>
      </c>
    </row>
    <row r="21" spans="1:7" s="106" customFormat="1" ht="14.25" x14ac:dyDescent="0.2">
      <c r="A21" s="123" t="s">
        <v>480</v>
      </c>
      <c r="B21" s="120" t="s">
        <v>481</v>
      </c>
      <c r="C21" s="103">
        <v>5237.096023516955</v>
      </c>
      <c r="D21" s="124">
        <v>46.425706751105835</v>
      </c>
      <c r="E21" s="124">
        <v>46.425706751105835</v>
      </c>
      <c r="F21" s="124">
        <v>46.425706751105835</v>
      </c>
      <c r="G21" s="124">
        <v>46.425706751105835</v>
      </c>
    </row>
    <row r="22" spans="1:7" x14ac:dyDescent="0.25">
      <c r="A22" s="98" t="s">
        <v>482</v>
      </c>
      <c r="B22" s="122" t="s">
        <v>483</v>
      </c>
      <c r="C22" s="102">
        <v>4016.3370727998795</v>
      </c>
      <c r="D22" s="102">
        <v>35.603946599051383</v>
      </c>
      <c r="E22" s="102">
        <v>35.603946599051383</v>
      </c>
      <c r="F22" s="102">
        <v>35.603946599051383</v>
      </c>
      <c r="G22" s="102">
        <v>35.603946599051383</v>
      </c>
    </row>
    <row r="23" spans="1:7" x14ac:dyDescent="0.25">
      <c r="A23" s="98" t="s">
        <v>484</v>
      </c>
      <c r="B23" s="122" t="s">
        <v>485</v>
      </c>
      <c r="C23" s="102">
        <v>844.82291697097696</v>
      </c>
      <c r="D23" s="102">
        <v>7.4891697276097178</v>
      </c>
      <c r="E23" s="102">
        <v>7.4891697276097169</v>
      </c>
      <c r="F23" s="102">
        <v>7.4891697276097169</v>
      </c>
      <c r="G23" s="102">
        <v>7.4891697276097178</v>
      </c>
    </row>
    <row r="24" spans="1:7" x14ac:dyDescent="0.25">
      <c r="A24" s="98" t="s">
        <v>486</v>
      </c>
      <c r="B24" s="122" t="s">
        <v>478</v>
      </c>
      <c r="C24" s="102">
        <v>74.867976873100872</v>
      </c>
      <c r="D24" s="102">
        <v>0.66368818210535563</v>
      </c>
      <c r="E24" s="102">
        <v>0.66368818210535563</v>
      </c>
      <c r="F24" s="102">
        <v>0.66368818210535563</v>
      </c>
      <c r="G24" s="102">
        <v>0.66368818210535563</v>
      </c>
    </row>
    <row r="25" spans="1:7" x14ac:dyDescent="0.25">
      <c r="A25" s="98" t="s">
        <v>487</v>
      </c>
      <c r="B25" s="122" t="s">
        <v>334</v>
      </c>
      <c r="C25" s="102">
        <v>301.06805687299749</v>
      </c>
      <c r="D25" s="102">
        <v>2.6689022423393767</v>
      </c>
      <c r="E25" s="102">
        <v>2.6689022423393767</v>
      </c>
      <c r="F25" s="102">
        <v>2.6689022423393767</v>
      </c>
      <c r="G25" s="102">
        <v>2.6689022423393767</v>
      </c>
    </row>
    <row r="26" spans="1:7" s="106" customFormat="1" ht="14.25" x14ac:dyDescent="0.2">
      <c r="A26" s="97" t="s">
        <v>488</v>
      </c>
      <c r="B26" s="120" t="s">
        <v>489</v>
      </c>
      <c r="C26" s="103">
        <v>6132.4807225737113</v>
      </c>
      <c r="D26" s="124">
        <v>54.363095579031253</v>
      </c>
      <c r="E26" s="124">
        <v>54.363095579031246</v>
      </c>
      <c r="F26" s="124">
        <v>54.363095579031253</v>
      </c>
      <c r="G26" s="124">
        <v>54.363095579031246</v>
      </c>
    </row>
    <row r="27" spans="1:7" x14ac:dyDescent="0.25">
      <c r="A27" s="98" t="s">
        <v>490</v>
      </c>
      <c r="B27" s="122" t="s">
        <v>331</v>
      </c>
      <c r="C27" s="102">
        <v>4437.1388023393156</v>
      </c>
      <c r="D27" s="102">
        <v>39.334261569071096</v>
      </c>
      <c r="E27" s="102">
        <v>39.334261569071089</v>
      </c>
      <c r="F27" s="102">
        <v>39.334261569071096</v>
      </c>
      <c r="G27" s="102">
        <v>39.334261569071089</v>
      </c>
    </row>
    <row r="28" spans="1:7" x14ac:dyDescent="0.25">
      <c r="A28" s="98" t="s">
        <v>491</v>
      </c>
      <c r="B28" s="122" t="s">
        <v>476</v>
      </c>
      <c r="C28" s="102">
        <v>976.17053651464937</v>
      </c>
      <c r="D28" s="102">
        <v>8.6535375451956416</v>
      </c>
      <c r="E28" s="102">
        <v>8.6535375451956398</v>
      </c>
      <c r="F28" s="102">
        <v>8.6535375451956398</v>
      </c>
      <c r="G28" s="102">
        <v>8.6535375451956416</v>
      </c>
    </row>
    <row r="29" spans="1:7" x14ac:dyDescent="0.25">
      <c r="A29" s="98" t="s">
        <v>492</v>
      </c>
      <c r="B29" s="122" t="s">
        <v>478</v>
      </c>
      <c r="C29" s="102">
        <v>96.536846377763126</v>
      </c>
      <c r="D29" s="102">
        <v>0.85577795413436997</v>
      </c>
      <c r="E29" s="102">
        <v>0.85577795413436997</v>
      </c>
      <c r="F29" s="102">
        <v>0.85577795413436997</v>
      </c>
      <c r="G29" s="102">
        <v>0.85577795413436997</v>
      </c>
    </row>
    <row r="30" spans="1:7" x14ac:dyDescent="0.25">
      <c r="A30" s="98" t="s">
        <v>493</v>
      </c>
      <c r="B30" s="122" t="s">
        <v>494</v>
      </c>
      <c r="C30" s="102">
        <v>622.63453734198379</v>
      </c>
      <c r="D30" s="102">
        <v>5.5195185106301512</v>
      </c>
      <c r="E30" s="102">
        <v>5.5195185106301512</v>
      </c>
      <c r="F30" s="102">
        <v>5.5195185106301512</v>
      </c>
      <c r="G30" s="102">
        <v>5.5195185106301512</v>
      </c>
    </row>
    <row r="31" spans="1:7" s="106" customFormat="1" ht="14.25" x14ac:dyDescent="0.2">
      <c r="A31" s="97" t="s">
        <v>495</v>
      </c>
      <c r="B31" s="120" t="s">
        <v>392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</row>
    <row r="32" spans="1:7" s="106" customFormat="1" ht="14.25" x14ac:dyDescent="0.2">
      <c r="A32" s="97" t="s">
        <v>496</v>
      </c>
      <c r="B32" s="120" t="s">
        <v>497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</row>
    <row r="33" spans="1:7" s="106" customFormat="1" ht="14.25" x14ac:dyDescent="0.2">
      <c r="A33" s="97" t="s">
        <v>498</v>
      </c>
      <c r="B33" s="120" t="s">
        <v>340</v>
      </c>
      <c r="C33" s="103">
        <v>275822.59279172809</v>
      </c>
      <c r="D33" s="103">
        <v>2174.8887677328748</v>
      </c>
      <c r="E33" s="103">
        <v>3351.4817301620874</v>
      </c>
      <c r="F33" s="103">
        <v>3351.4817301620869</v>
      </c>
      <c r="G33" s="103">
        <v>4675.900932664691</v>
      </c>
    </row>
    <row r="34" spans="1:7" s="106" customFormat="1" ht="14.25" x14ac:dyDescent="0.2">
      <c r="A34" s="97" t="s">
        <v>499</v>
      </c>
      <c r="B34" s="120" t="s">
        <v>500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</row>
    <row r="35" spans="1:7" s="106" customFormat="1" ht="14.25" x14ac:dyDescent="0.2">
      <c r="A35" s="97" t="s">
        <v>501</v>
      </c>
      <c r="B35" s="120" t="s">
        <v>502</v>
      </c>
      <c r="C35" s="125">
        <v>-8643.3133270115377</v>
      </c>
      <c r="D35" s="126">
        <v>0</v>
      </c>
      <c r="E35" s="126">
        <v>-343.67</v>
      </c>
      <c r="F35" s="126">
        <v>-614.82000000000005</v>
      </c>
      <c r="G35" s="126">
        <v>0</v>
      </c>
    </row>
    <row r="36" spans="1:7" s="106" customFormat="1" ht="28.5" x14ac:dyDescent="0.2">
      <c r="A36" s="97" t="s">
        <v>503</v>
      </c>
      <c r="B36" s="120" t="s">
        <v>504</v>
      </c>
      <c r="C36" s="103">
        <v>13118.391608387064</v>
      </c>
      <c r="D36" s="103">
        <v>103.43983163607575</v>
      </c>
      <c r="E36" s="103">
        <v>159.39974082478221</v>
      </c>
      <c r="F36" s="103">
        <v>159.39974082478219</v>
      </c>
      <c r="G36" s="103">
        <v>222.3904102121011</v>
      </c>
    </row>
    <row r="37" spans="1:7" x14ac:dyDescent="0.25">
      <c r="A37" s="98" t="s">
        <v>336</v>
      </c>
      <c r="B37" s="122" t="s">
        <v>400</v>
      </c>
      <c r="C37" s="102">
        <v>2361.3104895096712</v>
      </c>
      <c r="D37" s="102">
        <v>18.619169694493639</v>
      </c>
      <c r="E37" s="102">
        <v>28.6919533484608</v>
      </c>
      <c r="F37" s="102">
        <v>28.691953348460771</v>
      </c>
      <c r="G37" s="102">
        <v>40.030273838178168</v>
      </c>
    </row>
    <row r="38" spans="1:7" x14ac:dyDescent="0.25">
      <c r="A38" s="98" t="s">
        <v>337</v>
      </c>
      <c r="B38" s="122" t="s">
        <v>402</v>
      </c>
      <c r="C38" s="102">
        <v>0</v>
      </c>
      <c r="D38" s="102">
        <v>0</v>
      </c>
      <c r="E38" s="102">
        <v>0</v>
      </c>
      <c r="F38" s="102">
        <v>0</v>
      </c>
      <c r="G38" s="102">
        <v>0</v>
      </c>
    </row>
    <row r="39" spans="1:7" x14ac:dyDescent="0.25">
      <c r="A39" s="98" t="s">
        <v>338</v>
      </c>
      <c r="B39" s="122" t="s">
        <v>406</v>
      </c>
      <c r="C39" s="102">
        <v>0</v>
      </c>
      <c r="D39" s="102">
        <v>0</v>
      </c>
      <c r="E39" s="102">
        <v>0</v>
      </c>
      <c r="F39" s="102">
        <v>0</v>
      </c>
      <c r="G39" s="102">
        <v>0</v>
      </c>
    </row>
    <row r="40" spans="1:7" x14ac:dyDescent="0.25">
      <c r="A40" s="98" t="s">
        <v>505</v>
      </c>
      <c r="B40" s="122" t="s">
        <v>506</v>
      </c>
      <c r="C40" s="102">
        <v>10757.081118877393</v>
      </c>
      <c r="D40" s="102">
        <v>84.820661941582117</v>
      </c>
      <c r="E40" s="102">
        <v>130.70778747632141</v>
      </c>
      <c r="F40" s="102">
        <v>130.70778747632141</v>
      </c>
      <c r="G40" s="102">
        <v>182.36013637392293</v>
      </c>
    </row>
    <row r="41" spans="1:7" s="106" customFormat="1" ht="33.75" customHeight="1" thickBot="1" x14ac:dyDescent="0.25">
      <c r="A41" s="127" t="s">
        <v>507</v>
      </c>
      <c r="B41" s="99" t="s">
        <v>508</v>
      </c>
      <c r="C41" s="128">
        <v>112.80595148704356</v>
      </c>
      <c r="D41" s="129">
        <v>93.169877383797555</v>
      </c>
      <c r="E41" s="129">
        <v>1.5074073961200384E-2</v>
      </c>
      <c r="F41" s="129">
        <v>14.049856575930015</v>
      </c>
      <c r="G41" s="129">
        <v>5.5711434533547797</v>
      </c>
    </row>
    <row r="42" spans="1:7" ht="57.75" thickBot="1" x14ac:dyDescent="0.3">
      <c r="A42" s="119" t="s">
        <v>509</v>
      </c>
      <c r="B42" s="130" t="s">
        <v>510</v>
      </c>
      <c r="C42" s="100">
        <v>51144.371415360933</v>
      </c>
      <c r="D42" s="131">
        <v>570.00887988140062</v>
      </c>
      <c r="E42" s="131">
        <v>719.25949558278376</v>
      </c>
      <c r="F42" s="131">
        <v>684.0683363003327</v>
      </c>
      <c r="G42" s="100">
        <v>840.38735365935065</v>
      </c>
    </row>
    <row r="43" spans="1:7" ht="31.9" customHeight="1" thickBot="1" x14ac:dyDescent="0.3">
      <c r="A43" s="119"/>
      <c r="B43" s="144" t="s">
        <v>511</v>
      </c>
      <c r="C43" s="145"/>
      <c r="D43" s="145"/>
      <c r="E43" s="145"/>
      <c r="F43" s="145"/>
      <c r="G43" s="146"/>
    </row>
    <row r="44" spans="1:7" s="106" customFormat="1" ht="14.25" x14ac:dyDescent="0.2">
      <c r="A44" s="97" t="s">
        <v>459</v>
      </c>
      <c r="B44" s="120" t="s">
        <v>512</v>
      </c>
      <c r="C44" s="103">
        <v>47798.373094883391</v>
      </c>
      <c r="D44" s="103">
        <v>539.06113350015971</v>
      </c>
      <c r="E44" s="103">
        <v>627.09144203806181</v>
      </c>
      <c r="F44" s="103">
        <v>593.44104964584596</v>
      </c>
      <c r="G44" s="103">
        <v>797.70024361141782</v>
      </c>
    </row>
    <row r="45" spans="1:7" x14ac:dyDescent="0.25">
      <c r="A45" s="121" t="s">
        <v>461</v>
      </c>
      <c r="B45" s="122" t="s">
        <v>513</v>
      </c>
      <c r="C45" s="102">
        <v>30353.594711241396</v>
      </c>
      <c r="D45" s="102">
        <v>335.24612516559961</v>
      </c>
      <c r="E45" s="102">
        <v>423.27643370350171</v>
      </c>
      <c r="F45" s="102">
        <v>389.62604131128586</v>
      </c>
      <c r="G45" s="102">
        <v>593.88523527685766</v>
      </c>
    </row>
    <row r="46" spans="1:7" ht="30" x14ac:dyDescent="0.25">
      <c r="A46" s="121" t="s">
        <v>463</v>
      </c>
      <c r="B46" s="122" t="s">
        <v>466</v>
      </c>
      <c r="C46" s="102">
        <v>8156.3081158687728</v>
      </c>
      <c r="D46" s="102">
        <v>95.29373031037467</v>
      </c>
      <c r="E46" s="102">
        <v>95.293730310374656</v>
      </c>
      <c r="F46" s="102">
        <v>95.293730310374656</v>
      </c>
      <c r="G46" s="102">
        <v>95.293730310374656</v>
      </c>
    </row>
    <row r="47" spans="1:7" ht="30" x14ac:dyDescent="0.25">
      <c r="A47" s="121" t="s">
        <v>465</v>
      </c>
      <c r="B47" s="122" t="s">
        <v>468</v>
      </c>
      <c r="C47" s="102">
        <v>597.14135481467497</v>
      </c>
      <c r="D47" s="102">
        <v>6.9766647378328281</v>
      </c>
      <c r="E47" s="102">
        <v>6.9766647378328281</v>
      </c>
      <c r="F47" s="102">
        <v>6.9766647378328273</v>
      </c>
      <c r="G47" s="102">
        <v>6.9766647378328273</v>
      </c>
    </row>
    <row r="48" spans="1:7" x14ac:dyDescent="0.25">
      <c r="A48" s="121" t="s">
        <v>467</v>
      </c>
      <c r="B48" s="101" t="s">
        <v>317</v>
      </c>
      <c r="C48" s="102">
        <v>758.11937053895963</v>
      </c>
      <c r="D48" s="102">
        <v>8.8574416038370885</v>
      </c>
      <c r="E48" s="102">
        <v>8.8574416038371169</v>
      </c>
      <c r="F48" s="102">
        <v>8.8574416038371169</v>
      </c>
      <c r="G48" s="102">
        <v>8.8574416038371169</v>
      </c>
    </row>
    <row r="49" spans="1:7" ht="30" x14ac:dyDescent="0.25">
      <c r="A49" s="121" t="s">
        <v>469</v>
      </c>
      <c r="B49" s="101" t="s">
        <v>514</v>
      </c>
      <c r="C49" s="102">
        <v>20842.025870018988</v>
      </c>
      <c r="D49" s="102">
        <v>224.118288513555</v>
      </c>
      <c r="E49" s="102">
        <v>312.1485970514571</v>
      </c>
      <c r="F49" s="102">
        <v>278.49820465924125</v>
      </c>
      <c r="G49" s="102">
        <v>482.75739862481299</v>
      </c>
    </row>
    <row r="50" spans="1:7" x14ac:dyDescent="0.25">
      <c r="A50" s="121" t="s">
        <v>471</v>
      </c>
      <c r="B50" s="122" t="s">
        <v>472</v>
      </c>
      <c r="C50" s="102">
        <v>9645.8182037404295</v>
      </c>
      <c r="D50" s="102">
        <v>112.69633092229444</v>
      </c>
      <c r="E50" s="102">
        <v>112.69633092229442</v>
      </c>
      <c r="F50" s="102">
        <v>112.69633092229444</v>
      </c>
      <c r="G50" s="102">
        <v>112.69633092229442</v>
      </c>
    </row>
    <row r="51" spans="1:7" x14ac:dyDescent="0.25">
      <c r="A51" s="121" t="s">
        <v>473</v>
      </c>
      <c r="B51" s="122" t="s">
        <v>474</v>
      </c>
      <c r="C51" s="102">
        <v>7275.4964986536579</v>
      </c>
      <c r="D51" s="102">
        <v>85.002821297038366</v>
      </c>
      <c r="E51" s="102">
        <v>85.002821297038366</v>
      </c>
      <c r="F51" s="102">
        <v>85.002821297038352</v>
      </c>
      <c r="G51" s="102">
        <v>85.002821297038381</v>
      </c>
    </row>
    <row r="52" spans="1:7" x14ac:dyDescent="0.25">
      <c r="A52" s="121" t="s">
        <v>475</v>
      </c>
      <c r="B52" s="122" t="s">
        <v>476</v>
      </c>
      <c r="C52" s="102">
        <v>2092.2073421783248</v>
      </c>
      <c r="D52" s="102">
        <v>24.444177363901684</v>
      </c>
      <c r="E52" s="102">
        <v>24.44417736390168</v>
      </c>
      <c r="F52" s="102">
        <v>24.44417736390168</v>
      </c>
      <c r="G52" s="102">
        <v>24.44417736390168</v>
      </c>
    </row>
    <row r="53" spans="1:7" x14ac:dyDescent="0.25">
      <c r="A53" s="121" t="s">
        <v>477</v>
      </c>
      <c r="B53" s="122" t="s">
        <v>478</v>
      </c>
      <c r="C53" s="102">
        <v>2668.5256296722073</v>
      </c>
      <c r="D53" s="102">
        <v>31.177557059861002</v>
      </c>
      <c r="E53" s="102">
        <v>31.177557059860998</v>
      </c>
      <c r="F53" s="102">
        <v>31.177557059860998</v>
      </c>
      <c r="G53" s="102">
        <v>31.177557059861002</v>
      </c>
    </row>
    <row r="54" spans="1:7" x14ac:dyDescent="0.25">
      <c r="A54" s="121" t="s">
        <v>479</v>
      </c>
      <c r="B54" s="122" t="s">
        <v>377</v>
      </c>
      <c r="C54" s="102">
        <v>2514.7635268031263</v>
      </c>
      <c r="D54" s="102">
        <v>29.381086873275681</v>
      </c>
      <c r="E54" s="102">
        <v>29.381086873275681</v>
      </c>
      <c r="F54" s="102">
        <v>29.381086873275681</v>
      </c>
      <c r="G54" s="102">
        <v>29.381086873275702</v>
      </c>
    </row>
    <row r="55" spans="1:7" s="106" customFormat="1" ht="14.25" x14ac:dyDescent="0.2">
      <c r="A55" s="123" t="s">
        <v>480</v>
      </c>
      <c r="B55" s="120" t="s">
        <v>481</v>
      </c>
      <c r="C55" s="103">
        <v>523.46368124790524</v>
      </c>
      <c r="D55" s="103">
        <v>6.115856115227265</v>
      </c>
      <c r="E55" s="103">
        <v>6.1158561152272641</v>
      </c>
      <c r="F55" s="103">
        <v>6.1158561152272659</v>
      </c>
      <c r="G55" s="103">
        <v>6.115856115227265</v>
      </c>
    </row>
    <row r="56" spans="1:7" x14ac:dyDescent="0.25">
      <c r="A56" s="98" t="s">
        <v>482</v>
      </c>
      <c r="B56" s="122" t="s">
        <v>483</v>
      </c>
      <c r="C56" s="102">
        <v>401.44511000361541</v>
      </c>
      <c r="D56" s="102">
        <v>4.6902595517050845</v>
      </c>
      <c r="E56" s="102">
        <v>4.6902595517050845</v>
      </c>
      <c r="F56" s="102">
        <v>4.6902595517050845</v>
      </c>
      <c r="G56" s="102">
        <v>4.6902595517050845</v>
      </c>
    </row>
    <row r="57" spans="1:7" x14ac:dyDescent="0.25">
      <c r="A57" s="98" t="s">
        <v>484</v>
      </c>
      <c r="B57" s="122" t="s">
        <v>485</v>
      </c>
      <c r="C57" s="102">
        <v>84.442620897991503</v>
      </c>
      <c r="D57" s="102">
        <v>0.98658023069268208</v>
      </c>
      <c r="E57" s="102">
        <v>0.98658023069268208</v>
      </c>
      <c r="F57" s="102">
        <v>0.98658023069268208</v>
      </c>
      <c r="G57" s="102">
        <v>0.98658023069268208</v>
      </c>
    </row>
    <row r="58" spans="1:7" x14ac:dyDescent="0.25">
      <c r="A58" s="98" t="s">
        <v>486</v>
      </c>
      <c r="B58" s="122" t="s">
        <v>478</v>
      </c>
      <c r="C58" s="102">
        <v>7.4832820718948838</v>
      </c>
      <c r="D58" s="102">
        <v>8.7430471417355909E-2</v>
      </c>
      <c r="E58" s="102">
        <v>8.7430471417355909E-2</v>
      </c>
      <c r="F58" s="102">
        <v>8.7430471417355909E-2</v>
      </c>
      <c r="G58" s="102">
        <v>8.7430471417355909E-2</v>
      </c>
    </row>
    <row r="59" spans="1:7" x14ac:dyDescent="0.25">
      <c r="A59" s="98" t="s">
        <v>487</v>
      </c>
      <c r="B59" s="122" t="s">
        <v>334</v>
      </c>
      <c r="C59" s="102">
        <v>30.092668274403444</v>
      </c>
      <c r="D59" s="102">
        <v>0.35158586141214221</v>
      </c>
      <c r="E59" s="102">
        <v>0.35158586141214221</v>
      </c>
      <c r="F59" s="102">
        <v>0.35158586141214221</v>
      </c>
      <c r="G59" s="102">
        <v>0.35158586141214221</v>
      </c>
    </row>
    <row r="60" spans="1:7" s="106" customFormat="1" ht="14.25" x14ac:dyDescent="0.2">
      <c r="A60" s="97" t="s">
        <v>488</v>
      </c>
      <c r="B60" s="120" t="s">
        <v>489</v>
      </c>
      <c r="C60" s="103">
        <v>612.96010609797747</v>
      </c>
      <c r="D60" s="103">
        <v>7.1614821573348078</v>
      </c>
      <c r="E60" s="103">
        <v>7.1614821573348069</v>
      </c>
      <c r="F60" s="103">
        <v>7.1614821573348078</v>
      </c>
      <c r="G60" s="103">
        <v>7.1614821573348078</v>
      </c>
    </row>
    <row r="61" spans="1:7" x14ac:dyDescent="0.25">
      <c r="A61" s="98" t="s">
        <v>490</v>
      </c>
      <c r="B61" s="122" t="s">
        <v>331</v>
      </c>
      <c r="C61" s="102">
        <v>443.5055231469043</v>
      </c>
      <c r="D61" s="102">
        <v>5.1816698331560058</v>
      </c>
      <c r="E61" s="102">
        <v>5.1816698331560058</v>
      </c>
      <c r="F61" s="102">
        <v>5.1816698331560058</v>
      </c>
      <c r="G61" s="102">
        <v>5.1816698331560058</v>
      </c>
    </row>
    <row r="62" spans="1:7" x14ac:dyDescent="0.25">
      <c r="A62" s="98" t="s">
        <v>491</v>
      </c>
      <c r="B62" s="122" t="s">
        <v>476</v>
      </c>
      <c r="C62" s="102">
        <v>97.571215092318951</v>
      </c>
      <c r="D62" s="102">
        <v>1.1399673632943215</v>
      </c>
      <c r="E62" s="102">
        <v>1.1399673632943215</v>
      </c>
      <c r="F62" s="102">
        <v>1.1399673632943215</v>
      </c>
      <c r="G62" s="102">
        <v>1.1399673632943215</v>
      </c>
    </row>
    <row r="63" spans="1:7" x14ac:dyDescent="0.25">
      <c r="A63" s="98" t="s">
        <v>492</v>
      </c>
      <c r="B63" s="122" t="s">
        <v>478</v>
      </c>
      <c r="C63" s="102">
        <v>9.6491515057292698</v>
      </c>
      <c r="D63" s="102">
        <v>0.11273527535355611</v>
      </c>
      <c r="E63" s="102">
        <v>0.11273527535355611</v>
      </c>
      <c r="F63" s="102">
        <v>0.1127352753535561</v>
      </c>
      <c r="G63" s="102">
        <v>0.11273527535355611</v>
      </c>
    </row>
    <row r="64" spans="1:7" x14ac:dyDescent="0.25">
      <c r="A64" s="98" t="s">
        <v>493</v>
      </c>
      <c r="B64" s="122" t="s">
        <v>494</v>
      </c>
      <c r="C64" s="102">
        <v>62.234216353024955</v>
      </c>
      <c r="D64" s="102">
        <v>0.72710968553092425</v>
      </c>
      <c r="E64" s="102">
        <v>0.72710968553092425</v>
      </c>
      <c r="F64" s="102">
        <v>0.72710968553092425</v>
      </c>
      <c r="G64" s="102">
        <v>0.72710968553092425</v>
      </c>
    </row>
    <row r="65" spans="1:7" s="106" customFormat="1" ht="14.25" x14ac:dyDescent="0.2">
      <c r="A65" s="97" t="s">
        <v>495</v>
      </c>
      <c r="B65" s="120" t="s">
        <v>392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</row>
    <row r="66" spans="1:7" s="106" customFormat="1" ht="14.25" x14ac:dyDescent="0.2">
      <c r="A66" s="97" t="s">
        <v>496</v>
      </c>
      <c r="B66" s="120" t="s">
        <v>497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</row>
    <row r="67" spans="1:7" s="106" customFormat="1" ht="14.25" x14ac:dyDescent="0.2">
      <c r="A67" s="97">
        <v>5</v>
      </c>
      <c r="B67" s="120" t="s">
        <v>340</v>
      </c>
      <c r="C67" s="103">
        <v>48411.333200981368</v>
      </c>
      <c r="D67" s="103">
        <v>546.22261565749454</v>
      </c>
      <c r="E67" s="103">
        <v>634.25292419539664</v>
      </c>
      <c r="F67" s="103">
        <v>600.6025318031808</v>
      </c>
      <c r="G67" s="103">
        <v>804.86172576875265</v>
      </c>
    </row>
    <row r="68" spans="1:7" s="106" customFormat="1" ht="14.25" x14ac:dyDescent="0.2">
      <c r="A68" s="97">
        <v>6</v>
      </c>
      <c r="B68" s="120" t="s">
        <v>500</v>
      </c>
      <c r="C68" s="103">
        <v>0</v>
      </c>
      <c r="D68" s="103">
        <v>0</v>
      </c>
      <c r="E68" s="103">
        <v>0</v>
      </c>
      <c r="F68" s="103">
        <v>0</v>
      </c>
      <c r="G68" s="103">
        <v>0</v>
      </c>
    </row>
    <row r="69" spans="1:7" s="106" customFormat="1" ht="14.25" x14ac:dyDescent="0.2">
      <c r="A69" s="97">
        <v>7</v>
      </c>
      <c r="B69" s="120" t="s">
        <v>502</v>
      </c>
      <c r="C69" s="103">
        <v>622.78504698453878</v>
      </c>
      <c r="D69" s="103">
        <v>0</v>
      </c>
      <c r="E69" s="103">
        <v>57.3</v>
      </c>
      <c r="F69" s="103">
        <v>57.300000000000004</v>
      </c>
      <c r="G69" s="103">
        <v>0</v>
      </c>
    </row>
    <row r="70" spans="1:7" s="106" customFormat="1" ht="28.5" x14ac:dyDescent="0.2">
      <c r="A70" s="97">
        <v>8</v>
      </c>
      <c r="B70" s="120" t="s">
        <v>504</v>
      </c>
      <c r="C70" s="103">
        <v>2110.2531673950293</v>
      </c>
      <c r="D70" s="103">
        <v>23.786264223906084</v>
      </c>
      <c r="E70" s="103">
        <v>27.70657138738714</v>
      </c>
      <c r="F70" s="103">
        <v>26.165804497151989</v>
      </c>
      <c r="G70" s="103">
        <v>35.525627890598216</v>
      </c>
    </row>
    <row r="71" spans="1:7" x14ac:dyDescent="0.25">
      <c r="A71" s="98" t="s">
        <v>336</v>
      </c>
      <c r="B71" s="122" t="s">
        <v>400</v>
      </c>
      <c r="C71" s="102">
        <v>379.84557013110521</v>
      </c>
      <c r="D71" s="102">
        <v>4.2815275603030925</v>
      </c>
      <c r="E71" s="102">
        <v>4.9871828497296837</v>
      </c>
      <c r="F71" s="102">
        <v>4.7098448094873548</v>
      </c>
      <c r="G71" s="102">
        <v>6.3946130203076779</v>
      </c>
    </row>
    <row r="72" spans="1:7" x14ac:dyDescent="0.25">
      <c r="A72" s="98" t="s">
        <v>337</v>
      </c>
      <c r="B72" s="122" t="s">
        <v>402</v>
      </c>
      <c r="C72" s="102">
        <v>0</v>
      </c>
      <c r="D72" s="102">
        <v>0</v>
      </c>
      <c r="E72" s="102">
        <v>0</v>
      </c>
      <c r="F72" s="102">
        <v>0</v>
      </c>
      <c r="G72" s="102">
        <v>0</v>
      </c>
    </row>
    <row r="73" spans="1:7" x14ac:dyDescent="0.25">
      <c r="A73" s="98" t="s">
        <v>338</v>
      </c>
      <c r="B73" s="122" t="s">
        <v>406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</row>
    <row r="74" spans="1:7" x14ac:dyDescent="0.25">
      <c r="A74" s="98" t="s">
        <v>505</v>
      </c>
      <c r="B74" s="122" t="s">
        <v>506</v>
      </c>
      <c r="C74" s="102">
        <v>1730.4075972639241</v>
      </c>
      <c r="D74" s="102">
        <v>19.504736663602991</v>
      </c>
      <c r="E74" s="102">
        <v>22.719388537657458</v>
      </c>
      <c r="F74" s="102">
        <v>21.455959687664631</v>
      </c>
      <c r="G74" s="102">
        <v>29.131014870290542</v>
      </c>
    </row>
    <row r="75" spans="1:7" s="106" customFormat="1" ht="30.75" thickBot="1" x14ac:dyDescent="0.3">
      <c r="A75" s="127" t="s">
        <v>507</v>
      </c>
      <c r="B75" s="132" t="s">
        <v>515</v>
      </c>
      <c r="C75" s="128">
        <v>85.591235533580459</v>
      </c>
      <c r="D75" s="129">
        <v>70.593251503620408</v>
      </c>
      <c r="E75" s="129">
        <v>1.3721712910080001E-2</v>
      </c>
      <c r="F75" s="129">
        <v>10.855127274603685</v>
      </c>
      <c r="G75" s="129">
        <v>4.1291350424462854</v>
      </c>
    </row>
    <row r="76" spans="1:7" ht="21" customHeight="1" thickBot="1" x14ac:dyDescent="0.3">
      <c r="A76" s="117" t="s">
        <v>516</v>
      </c>
      <c r="B76" s="133" t="s">
        <v>517</v>
      </c>
      <c r="C76" s="100">
        <v>1860.5013998712018</v>
      </c>
      <c r="D76" s="131">
        <v>18.137478137540075</v>
      </c>
      <c r="E76" s="131">
        <v>18.137478137540075</v>
      </c>
      <c r="F76" s="131">
        <v>18.137478137540075</v>
      </c>
      <c r="G76" s="131">
        <v>18.137478137540075</v>
      </c>
    </row>
    <row r="77" spans="1:7" ht="18.75" customHeight="1" thickBot="1" x14ac:dyDescent="0.3">
      <c r="A77" s="119"/>
      <c r="B77" s="141" t="s">
        <v>518</v>
      </c>
      <c r="C77" s="142"/>
      <c r="D77" s="142"/>
      <c r="E77" s="142"/>
      <c r="F77" s="142"/>
      <c r="G77" s="143"/>
    </row>
    <row r="78" spans="1:7" s="106" customFormat="1" ht="14.25" x14ac:dyDescent="0.2">
      <c r="A78" s="97" t="s">
        <v>459</v>
      </c>
      <c r="B78" s="134" t="s">
        <v>512</v>
      </c>
      <c r="C78" s="103">
        <v>1736.5443399378237</v>
      </c>
      <c r="D78" s="124">
        <v>16.929057404993983</v>
      </c>
      <c r="E78" s="124">
        <v>16.929057404993983</v>
      </c>
      <c r="F78" s="124">
        <v>16.929057404993983</v>
      </c>
      <c r="G78" s="124">
        <v>16.929057404993983</v>
      </c>
    </row>
    <row r="79" spans="1:7" x14ac:dyDescent="0.25">
      <c r="A79" s="121" t="s">
        <v>461</v>
      </c>
      <c r="B79" s="135" t="s">
        <v>513</v>
      </c>
      <c r="C79" s="102">
        <v>16.507197000000001</v>
      </c>
      <c r="D79" s="102">
        <v>0.16092378362106788</v>
      </c>
      <c r="E79" s="102">
        <v>0.16092378362106788</v>
      </c>
      <c r="F79" s="102">
        <v>0.16092378362106788</v>
      </c>
      <c r="G79" s="102">
        <v>0.16092378362106788</v>
      </c>
    </row>
    <row r="80" spans="1:7" x14ac:dyDescent="0.25">
      <c r="A80" s="121" t="s">
        <v>471</v>
      </c>
      <c r="B80" s="135" t="s">
        <v>472</v>
      </c>
      <c r="C80" s="102">
        <v>684.72567299999992</v>
      </c>
      <c r="D80" s="102">
        <v>6.6751881643892697</v>
      </c>
      <c r="E80" s="102">
        <v>6.6751881643892697</v>
      </c>
      <c r="F80" s="102">
        <v>6.6751881643892697</v>
      </c>
      <c r="G80" s="102">
        <v>6.6751881643892697</v>
      </c>
    </row>
    <row r="81" spans="1:7" x14ac:dyDescent="0.25">
      <c r="A81" s="121" t="s">
        <v>473</v>
      </c>
      <c r="B81" s="135" t="s">
        <v>474</v>
      </c>
      <c r="C81" s="102">
        <v>1001.5896201170292</v>
      </c>
      <c r="D81" s="102">
        <v>9.7642011120858605</v>
      </c>
      <c r="E81" s="102">
        <v>9.7642011120858605</v>
      </c>
      <c r="F81" s="102">
        <v>9.7642011120858605</v>
      </c>
      <c r="G81" s="102">
        <v>9.7642011120858605</v>
      </c>
    </row>
    <row r="82" spans="1:7" x14ac:dyDescent="0.25">
      <c r="A82" s="121" t="s">
        <v>475</v>
      </c>
      <c r="B82" s="135" t="s">
        <v>519</v>
      </c>
      <c r="C82" s="102">
        <v>150.63964805999998</v>
      </c>
      <c r="D82" s="102">
        <v>1.4685413961656393</v>
      </c>
      <c r="E82" s="102">
        <v>1.4685413961656393</v>
      </c>
      <c r="F82" s="102">
        <v>1.4685413961656393</v>
      </c>
      <c r="G82" s="102">
        <v>1.4685413961656393</v>
      </c>
    </row>
    <row r="83" spans="1:7" x14ac:dyDescent="0.25">
      <c r="A83" s="121" t="s">
        <v>477</v>
      </c>
      <c r="B83" s="135" t="s">
        <v>478</v>
      </c>
      <c r="C83" s="102">
        <v>826.87560000000053</v>
      </c>
      <c r="D83" s="102">
        <v>8.0609657797105552</v>
      </c>
      <c r="E83" s="102">
        <v>8.0609657797105552</v>
      </c>
      <c r="F83" s="102">
        <v>8.0609657797105552</v>
      </c>
      <c r="G83" s="102">
        <v>8.0609657797105552</v>
      </c>
    </row>
    <row r="84" spans="1:7" x14ac:dyDescent="0.25">
      <c r="A84" s="121" t="s">
        <v>479</v>
      </c>
      <c r="B84" s="135" t="s">
        <v>377</v>
      </c>
      <c r="C84" s="102">
        <v>24.074372057028654</v>
      </c>
      <c r="D84" s="102">
        <v>0.23469393620966428</v>
      </c>
      <c r="E84" s="102">
        <v>0.23469393620966428</v>
      </c>
      <c r="F84" s="102">
        <v>0.23469393620966428</v>
      </c>
      <c r="G84" s="102">
        <v>0.23469393620966428</v>
      </c>
    </row>
    <row r="85" spans="1:7" s="106" customFormat="1" ht="14.25" x14ac:dyDescent="0.2">
      <c r="A85" s="123" t="s">
        <v>480</v>
      </c>
      <c r="B85" s="134" t="s">
        <v>481</v>
      </c>
      <c r="C85" s="103">
        <v>33.721849820794475</v>
      </c>
      <c r="D85" s="124">
        <v>0.32874434489778465</v>
      </c>
      <c r="E85" s="124">
        <v>0.32874434489778465</v>
      </c>
      <c r="F85" s="124">
        <v>0.32874434489778465</v>
      </c>
      <c r="G85" s="124">
        <v>0.32874434489778465</v>
      </c>
    </row>
    <row r="86" spans="1:7" x14ac:dyDescent="0.25">
      <c r="A86" s="98" t="s">
        <v>482</v>
      </c>
      <c r="B86" s="135" t="s">
        <v>483</v>
      </c>
      <c r="C86" s="102">
        <v>25.861338992156504</v>
      </c>
      <c r="D86" s="102">
        <v>0.25211454858901111</v>
      </c>
      <c r="E86" s="102">
        <v>0.25211454858901111</v>
      </c>
      <c r="F86" s="102">
        <v>0.25211454858901111</v>
      </c>
      <c r="G86" s="102">
        <v>0.25211454858901111</v>
      </c>
    </row>
    <row r="87" spans="1:7" x14ac:dyDescent="0.25">
      <c r="A87" s="98" t="s">
        <v>484</v>
      </c>
      <c r="B87" s="135" t="s">
        <v>485</v>
      </c>
      <c r="C87" s="102">
        <v>5.4398451743737768</v>
      </c>
      <c r="D87" s="102">
        <v>5.3031442453436273E-2</v>
      </c>
      <c r="E87" s="102">
        <v>5.3031442453436273E-2</v>
      </c>
      <c r="F87" s="102">
        <v>5.3031442453436273E-2</v>
      </c>
      <c r="G87" s="102">
        <v>5.3031442453436273E-2</v>
      </c>
    </row>
    <row r="88" spans="1:7" x14ac:dyDescent="0.25">
      <c r="A88" s="98" t="s">
        <v>486</v>
      </c>
      <c r="B88" s="135" t="s">
        <v>478</v>
      </c>
      <c r="C88" s="102">
        <v>0.4820775981888481</v>
      </c>
      <c r="D88" s="102">
        <v>4.6996319907920336E-3</v>
      </c>
      <c r="E88" s="102">
        <v>4.6996319907920336E-3</v>
      </c>
      <c r="F88" s="102">
        <v>4.6996319907920336E-3</v>
      </c>
      <c r="G88" s="102">
        <v>4.6996319907920336E-3</v>
      </c>
    </row>
    <row r="89" spans="1:7" x14ac:dyDescent="0.25">
      <c r="A89" s="98" t="s">
        <v>487</v>
      </c>
      <c r="B89" s="135" t="s">
        <v>334</v>
      </c>
      <c r="C89" s="102">
        <v>1.9385880560753455</v>
      </c>
      <c r="D89" s="102">
        <v>1.8898721864545234E-2</v>
      </c>
      <c r="E89" s="102">
        <v>1.8898721864545234E-2</v>
      </c>
      <c r="F89" s="102">
        <v>1.8898721864545234E-2</v>
      </c>
      <c r="G89" s="102">
        <v>1.8898721864545234E-2</v>
      </c>
    </row>
    <row r="90" spans="1:7" s="106" customFormat="1" ht="14.25" x14ac:dyDescent="0.2">
      <c r="A90" s="97" t="s">
        <v>488</v>
      </c>
      <c r="B90" s="134" t="s">
        <v>489</v>
      </c>
      <c r="C90" s="103">
        <v>39.487264130145334</v>
      </c>
      <c r="D90" s="124">
        <v>0.38494966460189828</v>
      </c>
      <c r="E90" s="124">
        <v>0.38494966460189828</v>
      </c>
      <c r="F90" s="124">
        <v>0.38494966460189828</v>
      </c>
      <c r="G90" s="124">
        <v>0.38494966460189828</v>
      </c>
    </row>
    <row r="91" spans="1:7" x14ac:dyDescent="0.25">
      <c r="A91" s="98" t="s">
        <v>490</v>
      </c>
      <c r="B91" s="135" t="s">
        <v>331</v>
      </c>
      <c r="C91" s="102">
        <v>28.570896476712619</v>
      </c>
      <c r="D91" s="102">
        <v>0.27852922349436016</v>
      </c>
      <c r="E91" s="102">
        <v>0.27852922349436016</v>
      </c>
      <c r="F91" s="102">
        <v>0.27852922349436016</v>
      </c>
      <c r="G91" s="102">
        <v>0.27852922349436016</v>
      </c>
    </row>
    <row r="92" spans="1:7" x14ac:dyDescent="0.25">
      <c r="A92" s="98" t="s">
        <v>491</v>
      </c>
      <c r="B92" s="135" t="s">
        <v>476</v>
      </c>
      <c r="C92" s="102">
        <v>6.285597224876776</v>
      </c>
      <c r="D92" s="102">
        <v>6.1276429168759236E-2</v>
      </c>
      <c r="E92" s="102">
        <v>6.1276429168759236E-2</v>
      </c>
      <c r="F92" s="102">
        <v>6.1276429168759236E-2</v>
      </c>
      <c r="G92" s="102">
        <v>6.1276429168759236E-2</v>
      </c>
    </row>
    <row r="93" spans="1:7" x14ac:dyDescent="0.25">
      <c r="A93" s="98" t="s">
        <v>492</v>
      </c>
      <c r="B93" s="135" t="s">
        <v>478</v>
      </c>
      <c r="C93" s="102">
        <v>0.62160422896693057</v>
      </c>
      <c r="D93" s="102">
        <v>6.0598358667564856E-3</v>
      </c>
      <c r="E93" s="102">
        <v>6.0598358667564856E-3</v>
      </c>
      <c r="F93" s="102">
        <v>6.0598358667564856E-3</v>
      </c>
      <c r="G93" s="102">
        <v>6.0598358667564856E-3</v>
      </c>
    </row>
    <row r="94" spans="1:7" x14ac:dyDescent="0.25">
      <c r="A94" s="98" t="s">
        <v>493</v>
      </c>
      <c r="B94" s="135" t="s">
        <v>494</v>
      </c>
      <c r="C94" s="102">
        <v>4.0091661995890089</v>
      </c>
      <c r="D94" s="102">
        <v>3.9084176072022442E-2</v>
      </c>
      <c r="E94" s="102">
        <v>3.9084176072022442E-2</v>
      </c>
      <c r="F94" s="102">
        <v>3.9084176072022442E-2</v>
      </c>
      <c r="G94" s="102">
        <v>3.9084176072022442E-2</v>
      </c>
    </row>
    <row r="95" spans="1:7" s="106" customFormat="1" ht="14.25" x14ac:dyDescent="0.2">
      <c r="A95" s="97" t="s">
        <v>495</v>
      </c>
      <c r="B95" s="134" t="s">
        <v>392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</row>
    <row r="96" spans="1:7" s="106" customFormat="1" ht="14.25" x14ac:dyDescent="0.2">
      <c r="A96" s="97" t="s">
        <v>496</v>
      </c>
      <c r="B96" s="134" t="s">
        <v>497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</row>
    <row r="97" spans="1:7" s="106" customFormat="1" ht="14.25" x14ac:dyDescent="0.2">
      <c r="A97" s="97" t="s">
        <v>498</v>
      </c>
      <c r="B97" s="134" t="s">
        <v>500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</row>
    <row r="98" spans="1:7" s="106" customFormat="1" ht="14.25" x14ac:dyDescent="0.2">
      <c r="A98" s="97" t="s">
        <v>499</v>
      </c>
      <c r="B98" s="134" t="s">
        <v>502</v>
      </c>
      <c r="C98" s="103">
        <v>0</v>
      </c>
      <c r="D98" s="103">
        <v>0</v>
      </c>
      <c r="E98" s="103">
        <v>0</v>
      </c>
      <c r="F98" s="103">
        <v>0</v>
      </c>
      <c r="G98" s="103">
        <v>0</v>
      </c>
    </row>
    <row r="99" spans="1:7" s="106" customFormat="1" ht="14.25" x14ac:dyDescent="0.2">
      <c r="A99" s="97" t="s">
        <v>501</v>
      </c>
      <c r="B99" s="134" t="s">
        <v>504</v>
      </c>
      <c r="C99" s="103">
        <v>84.469795803232671</v>
      </c>
      <c r="D99" s="103">
        <v>0.82347106794419433</v>
      </c>
      <c r="E99" s="103">
        <v>0.82347106794419433</v>
      </c>
      <c r="F99" s="103">
        <v>0.82347106794419433</v>
      </c>
      <c r="G99" s="103">
        <v>0.82347106794419433</v>
      </c>
    </row>
    <row r="100" spans="1:7" x14ac:dyDescent="0.25">
      <c r="A100" s="98" t="s">
        <v>311</v>
      </c>
      <c r="B100" s="135" t="s">
        <v>400</v>
      </c>
      <c r="C100" s="102">
        <v>15.204563244581877</v>
      </c>
      <c r="D100" s="102">
        <v>0.14822479222995494</v>
      </c>
      <c r="E100" s="102">
        <v>0.14822479222995494</v>
      </c>
      <c r="F100" s="102">
        <v>0.14822479222995494</v>
      </c>
      <c r="G100" s="102">
        <v>0.14822479222995494</v>
      </c>
    </row>
    <row r="101" spans="1:7" x14ac:dyDescent="0.25">
      <c r="A101" s="98" t="s">
        <v>318</v>
      </c>
      <c r="B101" s="135" t="s">
        <v>402</v>
      </c>
      <c r="C101" s="102">
        <v>0</v>
      </c>
      <c r="D101" s="102">
        <v>0</v>
      </c>
      <c r="E101" s="102">
        <v>0</v>
      </c>
      <c r="F101" s="102">
        <v>0</v>
      </c>
      <c r="G101" s="102">
        <v>0</v>
      </c>
    </row>
    <row r="102" spans="1:7" x14ac:dyDescent="0.25">
      <c r="A102" s="98" t="s">
        <v>320</v>
      </c>
      <c r="B102" s="135" t="s">
        <v>406</v>
      </c>
      <c r="C102" s="102">
        <v>0</v>
      </c>
      <c r="D102" s="102">
        <v>0</v>
      </c>
      <c r="E102" s="102">
        <v>0</v>
      </c>
      <c r="F102" s="102">
        <v>0</v>
      </c>
      <c r="G102" s="102">
        <v>0</v>
      </c>
    </row>
    <row r="103" spans="1:7" x14ac:dyDescent="0.25">
      <c r="A103" s="98" t="s">
        <v>328</v>
      </c>
      <c r="B103" s="135" t="s">
        <v>506</v>
      </c>
      <c r="C103" s="102">
        <v>69.265232558650794</v>
      </c>
      <c r="D103" s="102">
        <v>0.67524627571423945</v>
      </c>
      <c r="E103" s="102">
        <v>0.67524627571423945</v>
      </c>
      <c r="F103" s="102">
        <v>0.67524627571423945</v>
      </c>
      <c r="G103" s="102">
        <v>0.67524627571423945</v>
      </c>
    </row>
    <row r="104" spans="1:7" s="106" customFormat="1" ht="29.25" thickBot="1" x14ac:dyDescent="0.25">
      <c r="A104" s="136" t="s">
        <v>503</v>
      </c>
      <c r="B104" s="137" t="s">
        <v>515</v>
      </c>
      <c r="C104" s="128">
        <v>102.5777335615598</v>
      </c>
      <c r="D104" s="129">
        <v>84.703963282475328</v>
      </c>
      <c r="E104" s="129">
        <v>1.3721712910080001E-2</v>
      </c>
      <c r="F104" s="129">
        <v>12.796611465525325</v>
      </c>
      <c r="G104" s="129">
        <v>5.0634371006490575</v>
      </c>
    </row>
    <row r="106" spans="1:7" x14ac:dyDescent="0.25">
      <c r="C106" s="138"/>
      <c r="D106" s="139"/>
      <c r="E106" s="139"/>
      <c r="F106" s="139"/>
      <c r="G106" s="139"/>
    </row>
    <row r="107" spans="1:7" x14ac:dyDescent="0.25">
      <c r="B107" s="104" t="s">
        <v>17</v>
      </c>
      <c r="C107" s="138">
        <f>'[1]ТЕ_2ст_тариф_з ЦТП'!E120</f>
        <v>12948.31062193373</v>
      </c>
      <c r="D107" s="140"/>
      <c r="E107" s="139"/>
      <c r="F107" s="147" t="s">
        <v>18</v>
      </c>
      <c r="G107" s="147"/>
    </row>
    <row r="109" spans="1:7" x14ac:dyDescent="0.25">
      <c r="C109" s="90">
        <f>C42-C67-C68-C69-C70</f>
        <v>0</v>
      </c>
      <c r="D109" s="90">
        <f t="shared" ref="D109:G109" si="1">D42-D67-D68-D69-D70</f>
        <v>0</v>
      </c>
      <c r="E109" s="90">
        <f t="shared" si="1"/>
        <v>0</v>
      </c>
      <c r="F109" s="90">
        <f t="shared" si="1"/>
        <v>-8.5265128291212022E-14</v>
      </c>
      <c r="G109" s="90">
        <f t="shared" si="1"/>
        <v>-2.1316282072803006E-13</v>
      </c>
    </row>
    <row r="110" spans="1:7" x14ac:dyDescent="0.25">
      <c r="D110" s="81"/>
    </row>
  </sheetData>
  <mergeCells count="10">
    <mergeCell ref="B9:G9"/>
    <mergeCell ref="B43:G43"/>
    <mergeCell ref="B77:G77"/>
    <mergeCell ref="F107:G107"/>
    <mergeCell ref="F1:G1"/>
    <mergeCell ref="A2:G2"/>
    <mergeCell ref="A4:A5"/>
    <mergeCell ref="B4:B5"/>
    <mergeCell ref="C4:C5"/>
    <mergeCell ref="D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activeCell="F1" sqref="F1:G1"/>
    </sheetView>
  </sheetViews>
  <sheetFormatPr defaultColWidth="8" defaultRowHeight="15" x14ac:dyDescent="0.25"/>
  <cols>
    <col min="1" max="1" width="4.75" style="96" customWidth="1"/>
    <col min="2" max="2" width="38.625" style="89" customWidth="1"/>
    <col min="3" max="3" width="8.25" style="89" customWidth="1"/>
    <col min="4" max="4" width="12" style="81" customWidth="1"/>
    <col min="5" max="5" width="11.125" style="81" hidden="1" customWidth="1"/>
    <col min="6" max="7" width="10.75" style="81" customWidth="1"/>
    <col min="8" max="8" width="8" style="81"/>
    <col min="9" max="9" width="10.75" style="82" customWidth="1"/>
    <col min="10" max="12" width="10.75" style="81" customWidth="1"/>
    <col min="13" max="16384" width="8" style="81"/>
  </cols>
  <sheetData>
    <row r="1" spans="1:14" s="4" customFormat="1" ht="92.45" customHeight="1" x14ac:dyDescent="0.25">
      <c r="A1" s="91"/>
      <c r="B1" s="42"/>
      <c r="C1" s="42"/>
      <c r="D1" s="43"/>
      <c r="E1" s="43"/>
      <c r="F1" s="148" t="s">
        <v>527</v>
      </c>
      <c r="G1" s="148"/>
      <c r="I1" s="44"/>
      <c r="L1" s="156"/>
      <c r="M1" s="156"/>
      <c r="N1" s="156"/>
    </row>
    <row r="2" spans="1:14" s="4" customFormat="1" ht="15.75" x14ac:dyDescent="0.25">
      <c r="A2" s="157" t="s">
        <v>266</v>
      </c>
      <c r="B2" s="157"/>
      <c r="C2" s="157"/>
      <c r="D2" s="157"/>
      <c r="E2" s="157"/>
      <c r="F2" s="157"/>
      <c r="G2" s="157"/>
      <c r="I2" s="44"/>
    </row>
    <row r="3" spans="1:14" s="4" customFormat="1" ht="63.6" customHeight="1" x14ac:dyDescent="0.25">
      <c r="A3" s="158" t="s">
        <v>443</v>
      </c>
      <c r="B3" s="158"/>
      <c r="C3" s="158"/>
      <c r="D3" s="158"/>
      <c r="E3" s="158"/>
      <c r="F3" s="158"/>
      <c r="G3" s="158"/>
      <c r="I3" s="44"/>
    </row>
    <row r="4" spans="1:14" s="4" customFormat="1" ht="14.45" customHeight="1" x14ac:dyDescent="0.25">
      <c r="A4" s="92"/>
      <c r="B4" s="45"/>
      <c r="C4" s="45"/>
      <c r="D4" s="46"/>
      <c r="E4" s="46"/>
      <c r="F4" s="46"/>
      <c r="G4" s="47" t="s">
        <v>268</v>
      </c>
      <c r="I4" s="44"/>
    </row>
    <row r="5" spans="1:14" s="48" customFormat="1" ht="15.75" x14ac:dyDescent="0.25">
      <c r="A5" s="159" t="s">
        <v>269</v>
      </c>
      <c r="B5" s="161" t="s">
        <v>270</v>
      </c>
      <c r="C5" s="161" t="s">
        <v>271</v>
      </c>
      <c r="D5" s="163" t="s">
        <v>272</v>
      </c>
      <c r="E5" s="164"/>
      <c r="F5" s="164"/>
      <c r="G5" s="165"/>
      <c r="I5" s="49"/>
    </row>
    <row r="6" spans="1:14" s="48" customFormat="1" ht="38.25" x14ac:dyDescent="0.25">
      <c r="A6" s="160"/>
      <c r="B6" s="162"/>
      <c r="C6" s="162"/>
      <c r="D6" s="50" t="s">
        <v>7</v>
      </c>
      <c r="E6" s="50" t="s">
        <v>16</v>
      </c>
      <c r="F6" s="50" t="s">
        <v>273</v>
      </c>
      <c r="G6" s="50" t="s">
        <v>15</v>
      </c>
      <c r="I6" s="49"/>
    </row>
    <row r="7" spans="1:14" s="48" customFormat="1" ht="15.75" x14ac:dyDescent="0.25">
      <c r="A7" s="64" t="s">
        <v>274</v>
      </c>
      <c r="B7" s="52">
        <v>1</v>
      </c>
      <c r="C7" s="52">
        <v>2</v>
      </c>
      <c r="D7" s="51">
        <v>3</v>
      </c>
      <c r="E7" s="51">
        <v>4</v>
      </c>
      <c r="F7" s="51">
        <v>4</v>
      </c>
      <c r="G7" s="51">
        <v>5</v>
      </c>
      <c r="I7" s="49"/>
    </row>
    <row r="8" spans="1:14" s="4" customFormat="1" ht="15.75" x14ac:dyDescent="0.25">
      <c r="A8" s="168" t="s">
        <v>275</v>
      </c>
      <c r="B8" s="168"/>
      <c r="C8" s="168"/>
      <c r="D8" s="168"/>
      <c r="E8" s="168"/>
      <c r="F8" s="168"/>
      <c r="G8" s="168"/>
      <c r="I8" s="44"/>
    </row>
    <row r="9" spans="1:14" s="4" customFormat="1" ht="38.25" x14ac:dyDescent="0.25">
      <c r="A9" s="64">
        <v>1</v>
      </c>
      <c r="B9" s="53" t="s">
        <v>276</v>
      </c>
      <c r="C9" s="65" t="s">
        <v>277</v>
      </c>
      <c r="D9" s="54">
        <v>1914.7938321281922</v>
      </c>
      <c r="E9" s="54">
        <v>0</v>
      </c>
      <c r="F9" s="54">
        <v>2588.2567945574051</v>
      </c>
      <c r="G9" s="54">
        <v>4415.8059970600088</v>
      </c>
      <c r="I9" s="55">
        <f t="shared" ref="I9:L10" si="0">D9*1.2</f>
        <v>2297.7525985538305</v>
      </c>
      <c r="J9" s="55">
        <f t="shared" si="0"/>
        <v>0</v>
      </c>
      <c r="K9" s="55">
        <f t="shared" si="0"/>
        <v>3105.9081534688862</v>
      </c>
      <c r="L9" s="55">
        <f t="shared" si="0"/>
        <v>5298.9671964720101</v>
      </c>
    </row>
    <row r="10" spans="1:14" s="4" customFormat="1" ht="42" customHeight="1" x14ac:dyDescent="0.25">
      <c r="A10" s="64">
        <v>2</v>
      </c>
      <c r="B10" s="53" t="s">
        <v>278</v>
      </c>
      <c r="C10" s="65" t="s">
        <v>279</v>
      </c>
      <c r="D10" s="54">
        <v>137135.26345735032</v>
      </c>
      <c r="E10" s="54">
        <v>0</v>
      </c>
      <c r="F10" s="54">
        <v>151916.08691262463</v>
      </c>
      <c r="G10" s="54">
        <v>186222.15651318114</v>
      </c>
      <c r="I10" s="55">
        <f t="shared" si="0"/>
        <v>164562.31614882036</v>
      </c>
      <c r="J10" s="55">
        <f t="shared" si="0"/>
        <v>0</v>
      </c>
      <c r="K10" s="55">
        <f t="shared" si="0"/>
        <v>182299.30429514954</v>
      </c>
      <c r="L10" s="55">
        <f t="shared" si="0"/>
        <v>223466.58781581736</v>
      </c>
    </row>
    <row r="11" spans="1:14" s="4" customFormat="1" ht="15.75" x14ac:dyDescent="0.25">
      <c r="A11" s="169" t="s">
        <v>280</v>
      </c>
      <c r="B11" s="170"/>
      <c r="C11" s="170"/>
      <c r="D11" s="170"/>
      <c r="E11" s="170"/>
      <c r="F11" s="170"/>
      <c r="G11" s="171"/>
      <c r="I11" s="44"/>
    </row>
    <row r="12" spans="1:14" s="4" customFormat="1" ht="27" customHeight="1" x14ac:dyDescent="0.25">
      <c r="A12" s="64">
        <v>3</v>
      </c>
      <c r="B12" s="53" t="s">
        <v>444</v>
      </c>
      <c r="C12" s="50" t="s">
        <v>282</v>
      </c>
      <c r="D12" s="56">
        <v>93.169877383797555</v>
      </c>
      <c r="E12" s="56">
        <v>1.5074073961200384E-2</v>
      </c>
      <c r="F12" s="56">
        <v>14.049856575930015</v>
      </c>
      <c r="G12" s="56">
        <v>5.5711434533547797</v>
      </c>
      <c r="I12" s="57">
        <f>'[1]ТЕ_2ст_тариф_з ЦТП'!E30-'[1]Рішення 3Д'!D16-'[1]Рішення 3Д'!E16-'[1]Рішення 3Д'!F16-'[1]Рішення 3Д'!G16</f>
        <v>0</v>
      </c>
    </row>
    <row r="13" spans="1:14" s="4" customFormat="1" ht="25.5" x14ac:dyDescent="0.25">
      <c r="A13" s="72" t="s">
        <v>283</v>
      </c>
      <c r="B13" s="59" t="s">
        <v>284</v>
      </c>
      <c r="C13" s="60" t="s">
        <v>282</v>
      </c>
      <c r="D13" s="56">
        <v>84.703963282475328</v>
      </c>
      <c r="E13" s="56">
        <v>1.3721712910080001E-2</v>
      </c>
      <c r="F13" s="56">
        <v>12.796611465525325</v>
      </c>
      <c r="G13" s="56">
        <v>5.0634371006490575</v>
      </c>
      <c r="I13" s="61">
        <f>D28+D64+D100</f>
        <v>137135.26345735032</v>
      </c>
      <c r="J13" s="61" t="e">
        <f t="shared" ref="J13:L13" si="1">E28+E64+E100</f>
        <v>#DIV/0!</v>
      </c>
      <c r="K13" s="61">
        <f t="shared" si="1"/>
        <v>151916.0869126246</v>
      </c>
      <c r="L13" s="61">
        <f t="shared" si="1"/>
        <v>186222.15651318117</v>
      </c>
    </row>
    <row r="14" spans="1:14" s="4" customFormat="1" ht="15.75" x14ac:dyDescent="0.25">
      <c r="A14" s="64" t="s">
        <v>285</v>
      </c>
      <c r="B14" s="59" t="s">
        <v>286</v>
      </c>
      <c r="C14" s="60" t="s">
        <v>282</v>
      </c>
      <c r="D14" s="56">
        <v>14.110711778854931</v>
      </c>
      <c r="E14" s="56">
        <v>0</v>
      </c>
      <c r="F14" s="56">
        <v>1.9414841909216403</v>
      </c>
      <c r="G14" s="56">
        <v>0.93430205820277179</v>
      </c>
      <c r="I14" s="61">
        <f>D20</f>
        <v>1809.6749371000369</v>
      </c>
      <c r="J14" s="61">
        <f t="shared" ref="J14:L14" si="2">E20</f>
        <v>2642.5978995292503</v>
      </c>
      <c r="K14" s="61">
        <f t="shared" si="2"/>
        <v>2371.4478995292498</v>
      </c>
      <c r="L14" s="61">
        <f t="shared" si="2"/>
        <v>4310.6871020318531</v>
      </c>
    </row>
    <row r="15" spans="1:14" s="4" customFormat="1" ht="15.75" x14ac:dyDescent="0.25">
      <c r="A15" s="64" t="s">
        <v>287</v>
      </c>
      <c r="B15" s="59" t="s">
        <v>288</v>
      </c>
      <c r="C15" s="60" t="s">
        <v>282</v>
      </c>
      <c r="D15" s="56">
        <v>70.593251503620408</v>
      </c>
      <c r="E15" s="56">
        <v>1.3721712910080001E-2</v>
      </c>
      <c r="F15" s="56">
        <v>10.855127274603685</v>
      </c>
      <c r="G15" s="56">
        <v>4.1291350424462854</v>
      </c>
      <c r="I15" s="61">
        <f>D59</f>
        <v>105.11889502815535</v>
      </c>
      <c r="J15" s="61" t="e">
        <f t="shared" ref="J15:L15" si="3">E59</f>
        <v>#DIV/0!</v>
      </c>
      <c r="K15" s="61">
        <f t="shared" si="3"/>
        <v>216.80889502815538</v>
      </c>
      <c r="L15" s="61">
        <f t="shared" si="3"/>
        <v>105.11889502815535</v>
      </c>
    </row>
    <row r="16" spans="1:14" s="4" customFormat="1" ht="15.75" x14ac:dyDescent="0.25">
      <c r="A16" s="64">
        <v>4</v>
      </c>
      <c r="B16" s="59" t="s">
        <v>289</v>
      </c>
      <c r="C16" s="65" t="s">
        <v>290</v>
      </c>
      <c r="D16" s="56">
        <v>59.458515646999999</v>
      </c>
      <c r="E16" s="56">
        <v>9.6319999999999999E-3</v>
      </c>
      <c r="F16" s="56">
        <v>8.9826221000000004</v>
      </c>
      <c r="G16" s="56">
        <v>3.55429577</v>
      </c>
      <c r="I16" s="61">
        <f>D9</f>
        <v>1914.7938321281922</v>
      </c>
      <c r="J16" s="61">
        <f t="shared" ref="J16:L16" si="4">E9</f>
        <v>0</v>
      </c>
      <c r="K16" s="61">
        <f t="shared" si="4"/>
        <v>2588.2567945574051</v>
      </c>
      <c r="L16" s="61">
        <f t="shared" si="4"/>
        <v>4415.8059970600088</v>
      </c>
    </row>
    <row r="17" spans="1:9" s="4" customFormat="1" ht="15.75" x14ac:dyDescent="0.25">
      <c r="A17" s="64" t="s">
        <v>291</v>
      </c>
      <c r="B17" s="59" t="s">
        <v>286</v>
      </c>
      <c r="C17" s="65" t="s">
        <v>290</v>
      </c>
      <c r="D17" s="56">
        <v>9.9052058669999994</v>
      </c>
      <c r="E17" s="56">
        <v>0</v>
      </c>
      <c r="F17" s="56">
        <v>1.3628310000000001</v>
      </c>
      <c r="G17" s="56">
        <v>0.65583629999999993</v>
      </c>
      <c r="I17" s="44"/>
    </row>
    <row r="18" spans="1:9" s="4" customFormat="1" ht="15.75" x14ac:dyDescent="0.25">
      <c r="A18" s="64" t="s">
        <v>292</v>
      </c>
      <c r="B18" s="59" t="s">
        <v>288</v>
      </c>
      <c r="C18" s="65" t="s">
        <v>290</v>
      </c>
      <c r="D18" s="56">
        <v>49.553309780062108</v>
      </c>
      <c r="E18" s="56">
        <v>9.6319999999999999E-3</v>
      </c>
      <c r="F18" s="56">
        <v>7.6197911000000005</v>
      </c>
      <c r="G18" s="56">
        <v>2.8984594699999993</v>
      </c>
      <c r="I18" s="44"/>
    </row>
    <row r="19" spans="1:9" s="4" customFormat="1" ht="15.75" x14ac:dyDescent="0.25">
      <c r="A19" s="172" t="s">
        <v>445</v>
      </c>
      <c r="B19" s="172"/>
      <c r="C19" s="172"/>
      <c r="D19" s="172"/>
      <c r="E19" s="172"/>
      <c r="F19" s="172"/>
      <c r="G19" s="172"/>
      <c r="I19" s="44"/>
    </row>
    <row r="20" spans="1:9" s="5" customFormat="1" ht="15.75" x14ac:dyDescent="0.25">
      <c r="A20" s="64">
        <v>5</v>
      </c>
      <c r="B20" s="63" t="s">
        <v>294</v>
      </c>
      <c r="C20" s="65" t="s">
        <v>277</v>
      </c>
      <c r="D20" s="66">
        <v>1809.6749371000369</v>
      </c>
      <c r="E20" s="66">
        <v>2642.5978995292503</v>
      </c>
      <c r="F20" s="66">
        <v>2371.4478995292498</v>
      </c>
      <c r="G20" s="66">
        <v>4310.6871020318531</v>
      </c>
      <c r="I20" s="67"/>
    </row>
    <row r="21" spans="1:9" s="4" customFormat="1" ht="15.75" x14ac:dyDescent="0.25">
      <c r="A21" s="64" t="s">
        <v>295</v>
      </c>
      <c r="B21" s="68" t="s">
        <v>296</v>
      </c>
      <c r="C21" s="65" t="s">
        <v>277</v>
      </c>
      <c r="D21" s="78">
        <v>1809.6749371000369</v>
      </c>
      <c r="E21" s="78">
        <v>2986.2678995292504</v>
      </c>
      <c r="F21" s="78">
        <v>2986.2678995292495</v>
      </c>
      <c r="G21" s="78">
        <v>4310.6871020318531</v>
      </c>
      <c r="I21" s="44"/>
    </row>
    <row r="22" spans="1:9" s="4" customFormat="1" ht="15.75" x14ac:dyDescent="0.25">
      <c r="A22" s="69" t="s">
        <v>297</v>
      </c>
      <c r="B22" s="70" t="s">
        <v>298</v>
      </c>
      <c r="C22" s="65" t="s">
        <v>277</v>
      </c>
      <c r="D22" s="78">
        <v>1775.673747801374</v>
      </c>
      <c r="E22" s="78">
        <v>2952.2667102305873</v>
      </c>
      <c r="F22" s="78">
        <v>2952.2667102305863</v>
      </c>
      <c r="G22" s="78">
        <v>4276.68591273319</v>
      </c>
      <c r="I22" s="44"/>
    </row>
    <row r="23" spans="1:9" s="4" customFormat="1" ht="15.75" x14ac:dyDescent="0.25">
      <c r="A23" s="64"/>
      <c r="B23" s="93" t="s">
        <v>300</v>
      </c>
      <c r="C23" s="65" t="s">
        <v>277</v>
      </c>
      <c r="D23" s="78">
        <v>1757.4632444806318</v>
      </c>
      <c r="E23" s="78">
        <v>2934.0562069098451</v>
      </c>
      <c r="F23" s="78">
        <v>2934.0562069098446</v>
      </c>
      <c r="G23" s="78">
        <v>4258.4754094124473</v>
      </c>
      <c r="I23" s="44"/>
    </row>
    <row r="24" spans="1:9" s="4" customFormat="1" ht="15.75" x14ac:dyDescent="0.25">
      <c r="A24" s="64"/>
      <c r="B24" s="93" t="s">
        <v>302</v>
      </c>
      <c r="C24" s="65" t="s">
        <v>277</v>
      </c>
      <c r="D24" s="78">
        <v>18.210503320741992</v>
      </c>
      <c r="E24" s="78">
        <v>18.210503320741996</v>
      </c>
      <c r="F24" s="78">
        <v>18.210503320741992</v>
      </c>
      <c r="G24" s="78">
        <v>18.210503320741992</v>
      </c>
      <c r="I24" s="44"/>
    </row>
    <row r="25" spans="1:9" s="4" customFormat="1" ht="15.75" x14ac:dyDescent="0.25">
      <c r="A25" s="64" t="s">
        <v>303</v>
      </c>
      <c r="B25" s="70" t="s">
        <v>304</v>
      </c>
      <c r="C25" s="65" t="s">
        <v>277</v>
      </c>
      <c r="D25" s="78">
        <v>34.001189298663007</v>
      </c>
      <c r="E25" s="78">
        <v>34.001189298663</v>
      </c>
      <c r="F25" s="78">
        <v>34.001189298663</v>
      </c>
      <c r="G25" s="78">
        <v>34.001189298663</v>
      </c>
      <c r="I25" s="44"/>
    </row>
    <row r="26" spans="1:9" s="4" customFormat="1" ht="15.75" x14ac:dyDescent="0.25">
      <c r="A26" s="72" t="s">
        <v>305</v>
      </c>
      <c r="B26" s="73" t="s">
        <v>306</v>
      </c>
      <c r="C26" s="65" t="s">
        <v>277</v>
      </c>
      <c r="D26" s="66">
        <v>0</v>
      </c>
      <c r="E26" s="66">
        <v>-343.67</v>
      </c>
      <c r="F26" s="66">
        <v>-614.82000000000005</v>
      </c>
      <c r="G26" s="66">
        <v>0</v>
      </c>
      <c r="I26" s="44"/>
    </row>
    <row r="27" spans="1:9" s="4" customFormat="1" ht="15.75" x14ac:dyDescent="0.25">
      <c r="A27" s="172" t="s">
        <v>307</v>
      </c>
      <c r="B27" s="172"/>
      <c r="C27" s="172"/>
      <c r="D27" s="172"/>
      <c r="E27" s="172"/>
      <c r="F27" s="172"/>
      <c r="G27" s="172"/>
      <c r="I27" s="44"/>
    </row>
    <row r="28" spans="1:9" s="4" customFormat="1" ht="25.5" x14ac:dyDescent="0.25">
      <c r="A28" s="64">
        <v>6</v>
      </c>
      <c r="B28" s="70" t="s">
        <v>308</v>
      </c>
      <c r="C28" s="65" t="s">
        <v>279</v>
      </c>
      <c r="D28" s="74">
        <v>61189.817452344891</v>
      </c>
      <c r="E28" s="74">
        <v>68455.071136141298</v>
      </c>
      <c r="F28" s="74">
        <v>68436.23266345523</v>
      </c>
      <c r="G28" s="74">
        <v>76734.904214238442</v>
      </c>
      <c r="I28" s="44"/>
    </row>
    <row r="29" spans="1:9" s="4" customFormat="1" ht="15.75" x14ac:dyDescent="0.25">
      <c r="A29" s="64">
        <v>7</v>
      </c>
      <c r="B29" s="68" t="s">
        <v>309</v>
      </c>
      <c r="C29" s="86" t="s">
        <v>310</v>
      </c>
      <c r="D29" s="74">
        <v>40585.59403706788</v>
      </c>
      <c r="E29" s="74">
        <v>40567.749013968802</v>
      </c>
      <c r="F29" s="74">
        <v>40559.754602622794</v>
      </c>
      <c r="G29" s="74">
        <v>40589.813791505614</v>
      </c>
      <c r="I29" s="44"/>
    </row>
    <row r="30" spans="1:9" s="4" customFormat="1" ht="15.75" x14ac:dyDescent="0.25">
      <c r="A30" s="64" t="s">
        <v>311</v>
      </c>
      <c r="B30" s="68" t="s">
        <v>296</v>
      </c>
      <c r="C30" s="86" t="s">
        <v>310</v>
      </c>
      <c r="D30" s="74">
        <v>14730.11040700547</v>
      </c>
      <c r="E30" s="74">
        <v>14712.265383933393</v>
      </c>
      <c r="F30" s="74">
        <v>14704.270972587394</v>
      </c>
      <c r="G30" s="74">
        <v>14734.330161470214</v>
      </c>
      <c r="I30" s="44"/>
    </row>
    <row r="31" spans="1:9" s="4" customFormat="1" ht="15.75" x14ac:dyDescent="0.25">
      <c r="A31" s="64" t="s">
        <v>312</v>
      </c>
      <c r="B31" s="70" t="s">
        <v>298</v>
      </c>
      <c r="C31" s="86" t="s">
        <v>310</v>
      </c>
      <c r="D31" s="74">
        <v>14169.5208087351</v>
      </c>
      <c r="E31" s="74">
        <v>14151.67578566361</v>
      </c>
      <c r="F31" s="74">
        <v>14143.681374317612</v>
      </c>
      <c r="G31" s="74">
        <v>14173.74056320043</v>
      </c>
      <c r="I31" s="44"/>
    </row>
    <row r="32" spans="1:9" s="4" customFormat="1" ht="15.75" x14ac:dyDescent="0.25">
      <c r="A32" s="64" t="s">
        <v>446</v>
      </c>
      <c r="B32" s="70" t="s">
        <v>313</v>
      </c>
      <c r="C32" s="86" t="s">
        <v>310</v>
      </c>
      <c r="D32" s="74">
        <v>14169.5208087351</v>
      </c>
      <c r="E32" s="74">
        <v>14151.67578566361</v>
      </c>
      <c r="F32" s="74">
        <v>14143.681374317612</v>
      </c>
      <c r="G32" s="74">
        <v>14173.74056320043</v>
      </c>
      <c r="I32" s="44"/>
    </row>
    <row r="33" spans="1:9" s="4" customFormat="1" ht="25.5" x14ac:dyDescent="0.25">
      <c r="A33" s="64" t="s">
        <v>314</v>
      </c>
      <c r="B33" s="68" t="s">
        <v>315</v>
      </c>
      <c r="C33" s="86" t="s">
        <v>310</v>
      </c>
      <c r="D33" s="74">
        <v>43.496242437421891</v>
      </c>
      <c r="E33" s="74">
        <v>43.496242437376452</v>
      </c>
      <c r="F33" s="74">
        <v>43.496242437376452</v>
      </c>
      <c r="G33" s="74">
        <v>43.496242437376445</v>
      </c>
      <c r="I33" s="44"/>
    </row>
    <row r="34" spans="1:9" s="4" customFormat="1" ht="15.75" x14ac:dyDescent="0.25">
      <c r="A34" s="64" t="s">
        <v>316</v>
      </c>
      <c r="B34" s="68" t="s">
        <v>317</v>
      </c>
      <c r="C34" s="86" t="s">
        <v>310</v>
      </c>
      <c r="D34" s="74">
        <v>517.0933558329474</v>
      </c>
      <c r="E34" s="74">
        <v>517.09335583240738</v>
      </c>
      <c r="F34" s="74">
        <v>517.09335583240727</v>
      </c>
      <c r="G34" s="74">
        <v>517.09335583240716</v>
      </c>
      <c r="I34" s="44"/>
    </row>
    <row r="35" spans="1:9" s="4" customFormat="1" ht="15.75" x14ac:dyDescent="0.25">
      <c r="A35" s="64" t="s">
        <v>318</v>
      </c>
      <c r="B35" s="68" t="s">
        <v>319</v>
      </c>
      <c r="C35" s="86" t="s">
        <v>310</v>
      </c>
      <c r="D35" s="74">
        <v>11997.744288738439</v>
      </c>
      <c r="E35" s="74">
        <v>11997.744288725909</v>
      </c>
      <c r="F35" s="74">
        <v>11997.744288725908</v>
      </c>
      <c r="G35" s="74">
        <v>11997.744288725904</v>
      </c>
      <c r="I35" s="44"/>
    </row>
    <row r="36" spans="1:9" s="4" customFormat="1" ht="15.75" x14ac:dyDescent="0.25">
      <c r="A36" s="64" t="s">
        <v>320</v>
      </c>
      <c r="B36" s="68" t="s">
        <v>321</v>
      </c>
      <c r="C36" s="86" t="s">
        <v>310</v>
      </c>
      <c r="D36" s="74">
        <v>7796.7120303571492</v>
      </c>
      <c r="E36" s="74">
        <v>7796.7120303490055</v>
      </c>
      <c r="F36" s="74">
        <v>7796.7120303490046</v>
      </c>
      <c r="G36" s="74">
        <v>7796.7120303490037</v>
      </c>
      <c r="I36" s="44"/>
    </row>
    <row r="37" spans="1:9" s="4" customFormat="1" ht="25.5" x14ac:dyDescent="0.25">
      <c r="A37" s="64" t="s">
        <v>322</v>
      </c>
      <c r="B37" s="70" t="s">
        <v>323</v>
      </c>
      <c r="C37" s="86" t="s">
        <v>310</v>
      </c>
      <c r="D37" s="74">
        <v>2639.5037435224567</v>
      </c>
      <c r="E37" s="74">
        <v>2639.5037435196996</v>
      </c>
      <c r="F37" s="74">
        <v>2639.5037435196996</v>
      </c>
      <c r="G37" s="74">
        <v>2639.5037435196991</v>
      </c>
      <c r="I37" s="44"/>
    </row>
    <row r="38" spans="1:9" s="4" customFormat="1" ht="15.75" x14ac:dyDescent="0.25">
      <c r="A38" s="64" t="s">
        <v>324</v>
      </c>
      <c r="B38" s="70" t="s">
        <v>325</v>
      </c>
      <c r="C38" s="86" t="s">
        <v>310</v>
      </c>
      <c r="D38" s="74">
        <v>2661.3693003046428</v>
      </c>
      <c r="E38" s="74">
        <v>2661.3693003018629</v>
      </c>
      <c r="F38" s="74">
        <v>2661.3693003018629</v>
      </c>
      <c r="G38" s="74">
        <v>2661.369300301862</v>
      </c>
      <c r="I38" s="44"/>
    </row>
    <row r="39" spans="1:9" s="4" customFormat="1" ht="15.75" x14ac:dyDescent="0.25">
      <c r="A39" s="64" t="s">
        <v>326</v>
      </c>
      <c r="B39" s="70" t="s">
        <v>327</v>
      </c>
      <c r="C39" s="86" t="s">
        <v>310</v>
      </c>
      <c r="D39" s="74">
        <v>2495.8389865300501</v>
      </c>
      <c r="E39" s="74">
        <v>2495.8389865274435</v>
      </c>
      <c r="F39" s="74">
        <v>2495.838986527443</v>
      </c>
      <c r="G39" s="74">
        <v>2495.838986527443</v>
      </c>
      <c r="I39" s="44"/>
    </row>
    <row r="40" spans="1:9" s="4" customFormat="1" ht="15.75" x14ac:dyDescent="0.25">
      <c r="A40" s="64" t="s">
        <v>328</v>
      </c>
      <c r="B40" s="70" t="s">
        <v>329</v>
      </c>
      <c r="C40" s="86" t="s">
        <v>310</v>
      </c>
      <c r="D40" s="74">
        <v>6061.0273109668224</v>
      </c>
      <c r="E40" s="74">
        <v>6061.0273109604923</v>
      </c>
      <c r="F40" s="74">
        <v>6061.0273109604923</v>
      </c>
      <c r="G40" s="74">
        <v>6061.0273109604905</v>
      </c>
      <c r="I40" s="44"/>
    </row>
    <row r="41" spans="1:9" s="4" customFormat="1" ht="15.75" x14ac:dyDescent="0.25">
      <c r="A41" s="64" t="s">
        <v>330</v>
      </c>
      <c r="B41" s="70" t="s">
        <v>331</v>
      </c>
      <c r="C41" s="86" t="s">
        <v>310</v>
      </c>
      <c r="D41" s="74">
        <v>4648.2112565774687</v>
      </c>
      <c r="E41" s="74">
        <v>4648.2112565726138</v>
      </c>
      <c r="F41" s="74">
        <v>4648.2112565726138</v>
      </c>
      <c r="G41" s="74">
        <v>4648.211256572612</v>
      </c>
      <c r="I41" s="44"/>
    </row>
    <row r="42" spans="1:9" s="4" customFormat="1" ht="25.5" x14ac:dyDescent="0.25">
      <c r="A42" s="64" t="s">
        <v>332</v>
      </c>
      <c r="B42" s="70" t="s">
        <v>323</v>
      </c>
      <c r="C42" s="86" t="s">
        <v>310</v>
      </c>
      <c r="D42" s="74">
        <v>977.73551405175419</v>
      </c>
      <c r="E42" s="74">
        <v>977.73551405073295</v>
      </c>
      <c r="F42" s="74">
        <v>977.73551405073283</v>
      </c>
      <c r="G42" s="74">
        <v>977.7355140507326</v>
      </c>
      <c r="I42" s="44"/>
    </row>
    <row r="43" spans="1:9" s="4" customFormat="1" ht="15.75" x14ac:dyDescent="0.25">
      <c r="A43" s="64" t="s">
        <v>333</v>
      </c>
      <c r="B43" s="70" t="s">
        <v>334</v>
      </c>
      <c r="C43" s="86" t="s">
        <v>310</v>
      </c>
      <c r="D43" s="74">
        <v>435.08054033759907</v>
      </c>
      <c r="E43" s="74">
        <v>435.08054033714461</v>
      </c>
      <c r="F43" s="74">
        <v>435.08054033714461</v>
      </c>
      <c r="G43" s="74">
        <v>435.08054033714455</v>
      </c>
      <c r="I43" s="44"/>
    </row>
    <row r="44" spans="1:9" s="4" customFormat="1" ht="15.75" x14ac:dyDescent="0.25">
      <c r="A44" s="64">
        <v>8</v>
      </c>
      <c r="B44" s="70" t="s">
        <v>335</v>
      </c>
      <c r="C44" s="86" t="s">
        <v>310</v>
      </c>
      <c r="D44" s="74">
        <v>7097.2792892454954</v>
      </c>
      <c r="E44" s="74">
        <v>7097.2792892380812</v>
      </c>
      <c r="F44" s="74">
        <v>7097.2792892380821</v>
      </c>
      <c r="G44" s="74">
        <v>7097.2792892380794</v>
      </c>
      <c r="I44" s="44"/>
    </row>
    <row r="45" spans="1:9" s="4" customFormat="1" ht="15.75" x14ac:dyDescent="0.25">
      <c r="A45" s="64" t="s">
        <v>336</v>
      </c>
      <c r="B45" s="70" t="s">
        <v>331</v>
      </c>
      <c r="C45" s="86" t="s">
        <v>310</v>
      </c>
      <c r="D45" s="74">
        <v>5135.2160324661918</v>
      </c>
      <c r="E45" s="74">
        <v>5135.2160324608285</v>
      </c>
      <c r="F45" s="74">
        <v>5135.2160324608276</v>
      </c>
      <c r="G45" s="74">
        <v>5135.2160324608267</v>
      </c>
      <c r="I45" s="44"/>
    </row>
    <row r="46" spans="1:9" s="4" customFormat="1" ht="25.5" x14ac:dyDescent="0.25">
      <c r="A46" s="64" t="s">
        <v>337</v>
      </c>
      <c r="B46" s="70" t="s">
        <v>323</v>
      </c>
      <c r="C46" s="86" t="s">
        <v>310</v>
      </c>
      <c r="D46" s="74">
        <v>1129.7475271425621</v>
      </c>
      <c r="E46" s="74">
        <v>1129.7475271413823</v>
      </c>
      <c r="F46" s="74">
        <v>1129.7475271413819</v>
      </c>
      <c r="G46" s="74">
        <v>1129.7475271413816</v>
      </c>
      <c r="I46" s="44"/>
    </row>
    <row r="47" spans="1:9" s="4" customFormat="1" ht="15.75" x14ac:dyDescent="0.25">
      <c r="A47" s="64" t="s">
        <v>338</v>
      </c>
      <c r="B47" s="70" t="s">
        <v>334</v>
      </c>
      <c r="C47" s="86" t="s">
        <v>310</v>
      </c>
      <c r="D47" s="74">
        <v>832.3157296367408</v>
      </c>
      <c r="E47" s="74">
        <v>832.31572963587143</v>
      </c>
      <c r="F47" s="74">
        <v>832.31572963587132</v>
      </c>
      <c r="G47" s="74">
        <v>832.31572963587121</v>
      </c>
      <c r="I47" s="44"/>
    </row>
    <row r="48" spans="1:9" s="4" customFormat="1" ht="15.75" x14ac:dyDescent="0.25">
      <c r="A48" s="64">
        <v>9</v>
      </c>
      <c r="B48" s="70" t="s">
        <v>339</v>
      </c>
      <c r="C48" s="86" t="s">
        <v>310</v>
      </c>
      <c r="D48" s="74">
        <v>0</v>
      </c>
      <c r="E48" s="74">
        <v>0</v>
      </c>
      <c r="F48" s="74">
        <v>0</v>
      </c>
      <c r="G48" s="74">
        <v>0</v>
      </c>
      <c r="I48" s="44"/>
    </row>
    <row r="49" spans="1:9" s="4" customFormat="1" ht="15.75" x14ac:dyDescent="0.25">
      <c r="A49" s="64">
        <v>10</v>
      </c>
      <c r="B49" s="70" t="s">
        <v>340</v>
      </c>
      <c r="C49" s="86" t="s">
        <v>310</v>
      </c>
      <c r="D49" s="74">
        <v>47682.873326313369</v>
      </c>
      <c r="E49" s="74">
        <v>47665.028303206891</v>
      </c>
      <c r="F49" s="74">
        <v>47657.033891860883</v>
      </c>
      <c r="G49" s="74">
        <v>47687.093080743689</v>
      </c>
      <c r="I49" s="44"/>
    </row>
    <row r="50" spans="1:9" s="4" customFormat="1" ht="15.75" x14ac:dyDescent="0.25">
      <c r="A50" s="64">
        <v>11</v>
      </c>
      <c r="B50" s="70" t="s">
        <v>341</v>
      </c>
      <c r="C50" s="86" t="s">
        <v>310</v>
      </c>
      <c r="D50" s="74">
        <v>0</v>
      </c>
      <c r="E50" s="74">
        <v>0</v>
      </c>
      <c r="F50" s="74">
        <v>0</v>
      </c>
      <c r="G50" s="74">
        <v>0</v>
      </c>
      <c r="I50" s="44"/>
    </row>
    <row r="51" spans="1:9" s="4" customFormat="1" ht="15.75" x14ac:dyDescent="0.25">
      <c r="A51" s="64">
        <v>12</v>
      </c>
      <c r="B51" s="70" t="s">
        <v>342</v>
      </c>
      <c r="C51" s="86" t="s">
        <v>310</v>
      </c>
      <c r="D51" s="74">
        <v>0</v>
      </c>
      <c r="E51" s="74">
        <v>0</v>
      </c>
      <c r="F51" s="74">
        <v>0</v>
      </c>
      <c r="G51" s="74">
        <v>0</v>
      </c>
      <c r="I51" s="44"/>
    </row>
    <row r="52" spans="1:9" s="4" customFormat="1" ht="15.75" x14ac:dyDescent="0.25">
      <c r="A52" s="64">
        <v>13</v>
      </c>
      <c r="B52" s="76" t="s">
        <v>343</v>
      </c>
      <c r="C52" s="86" t="s">
        <v>310</v>
      </c>
      <c r="D52" s="74">
        <v>13506.944126031516</v>
      </c>
      <c r="E52" s="74">
        <v>20790.042832934421</v>
      </c>
      <c r="F52" s="74">
        <v>20779.198771594343</v>
      </c>
      <c r="G52" s="74">
        <v>29047.811133494743</v>
      </c>
      <c r="I52" s="44"/>
    </row>
    <row r="53" spans="1:9" s="4" customFormat="1" ht="15.75" x14ac:dyDescent="0.25">
      <c r="A53" s="64" t="s">
        <v>344</v>
      </c>
      <c r="B53" s="70" t="s">
        <v>345</v>
      </c>
      <c r="C53" s="86" t="s">
        <v>310</v>
      </c>
      <c r="D53" s="74">
        <v>2431.2499426856725</v>
      </c>
      <c r="E53" s="74">
        <v>3742.2077099281937</v>
      </c>
      <c r="F53" s="74">
        <v>3740.2557788869822</v>
      </c>
      <c r="G53" s="74">
        <v>5228.6060040290522</v>
      </c>
      <c r="I53" s="44"/>
    </row>
    <row r="54" spans="1:9" s="4" customFormat="1" ht="15.75" x14ac:dyDescent="0.25">
      <c r="A54" s="64" t="s">
        <v>346</v>
      </c>
      <c r="B54" s="70" t="s">
        <v>347</v>
      </c>
      <c r="C54" s="86" t="s">
        <v>310</v>
      </c>
      <c r="D54" s="74">
        <v>0</v>
      </c>
      <c r="E54" s="74">
        <v>0</v>
      </c>
      <c r="F54" s="74">
        <v>0</v>
      </c>
      <c r="G54" s="74">
        <v>0</v>
      </c>
      <c r="I54" s="44"/>
    </row>
    <row r="55" spans="1:9" s="4" customFormat="1" ht="15.75" x14ac:dyDescent="0.25">
      <c r="A55" s="64" t="s">
        <v>348</v>
      </c>
      <c r="B55" s="70" t="s">
        <v>349</v>
      </c>
      <c r="C55" s="86" t="s">
        <v>310</v>
      </c>
      <c r="D55" s="74">
        <v>0</v>
      </c>
      <c r="E55" s="74">
        <v>0</v>
      </c>
      <c r="F55" s="74">
        <v>0</v>
      </c>
      <c r="G55" s="74">
        <v>0</v>
      </c>
      <c r="I55" s="44"/>
    </row>
    <row r="56" spans="1:9" s="4" customFormat="1" ht="15.75" x14ac:dyDescent="0.25">
      <c r="A56" s="64" t="s">
        <v>350</v>
      </c>
      <c r="B56" s="70" t="s">
        <v>351</v>
      </c>
      <c r="C56" s="86" t="s">
        <v>310</v>
      </c>
      <c r="D56" s="74">
        <v>0</v>
      </c>
      <c r="E56" s="74">
        <v>0</v>
      </c>
      <c r="F56" s="74">
        <v>0</v>
      </c>
      <c r="G56" s="74">
        <v>0</v>
      </c>
      <c r="I56" s="44"/>
    </row>
    <row r="57" spans="1:9" s="4" customFormat="1" ht="15.75" x14ac:dyDescent="0.25">
      <c r="A57" s="64" t="s">
        <v>352</v>
      </c>
      <c r="B57" s="70" t="s">
        <v>353</v>
      </c>
      <c r="C57" s="86" t="s">
        <v>310</v>
      </c>
      <c r="D57" s="74">
        <v>11075.694183345846</v>
      </c>
      <c r="E57" s="74">
        <v>17047.835123006229</v>
      </c>
      <c r="F57" s="74">
        <v>17038.942992707365</v>
      </c>
      <c r="G57" s="74">
        <v>23819.205129465689</v>
      </c>
      <c r="I57" s="44"/>
    </row>
    <row r="58" spans="1:9" s="4" customFormat="1" ht="15.75" x14ac:dyDescent="0.25">
      <c r="A58" s="173" t="s">
        <v>447</v>
      </c>
      <c r="B58" s="174"/>
      <c r="C58" s="174"/>
      <c r="D58" s="174"/>
      <c r="E58" s="174"/>
      <c r="F58" s="174"/>
      <c r="G58" s="175"/>
      <c r="I58" s="44"/>
    </row>
    <row r="59" spans="1:9" s="4" customFormat="1" ht="15.75" x14ac:dyDescent="0.25">
      <c r="A59" s="64" t="s">
        <v>355</v>
      </c>
      <c r="B59" s="68" t="s">
        <v>294</v>
      </c>
      <c r="C59" s="65" t="s">
        <v>277</v>
      </c>
      <c r="D59" s="78">
        <v>105.11889502815535</v>
      </c>
      <c r="E59" s="78" t="e">
        <v>#DIV/0!</v>
      </c>
      <c r="F59" s="78">
        <v>216.80889502815538</v>
      </c>
      <c r="G59" s="78">
        <v>105.11889502815535</v>
      </c>
      <c r="I59" s="44"/>
    </row>
    <row r="60" spans="1:9" s="4" customFormat="1" ht="15.75" x14ac:dyDescent="0.25">
      <c r="A60" s="64" t="s">
        <v>356</v>
      </c>
      <c r="B60" s="68" t="s">
        <v>296</v>
      </c>
      <c r="C60" s="65" t="s">
        <v>277</v>
      </c>
      <c r="D60" s="78">
        <v>105.11889502815535</v>
      </c>
      <c r="E60" s="78" t="e">
        <v>#DIV/0!</v>
      </c>
      <c r="F60" s="78">
        <v>105.11889502815535</v>
      </c>
      <c r="G60" s="78">
        <v>105.11889502815535</v>
      </c>
      <c r="I60" s="44"/>
    </row>
    <row r="61" spans="1:9" s="4" customFormat="1" ht="15.75" x14ac:dyDescent="0.25">
      <c r="A61" s="64" t="s">
        <v>357</v>
      </c>
      <c r="B61" s="68" t="s">
        <v>304</v>
      </c>
      <c r="C61" s="65" t="s">
        <v>277</v>
      </c>
      <c r="D61" s="78">
        <v>105.11889502815535</v>
      </c>
      <c r="E61" s="78" t="e">
        <v>#DIV/0!</v>
      </c>
      <c r="F61" s="78">
        <v>105.11889502815535</v>
      </c>
      <c r="G61" s="78">
        <v>105.11889502815535</v>
      </c>
      <c r="I61" s="44"/>
    </row>
    <row r="62" spans="1:9" s="4" customFormat="1" ht="15.75" x14ac:dyDescent="0.25">
      <c r="A62" s="64" t="s">
        <v>358</v>
      </c>
      <c r="B62" s="73" t="s">
        <v>306</v>
      </c>
      <c r="C62" s="65" t="s">
        <v>277</v>
      </c>
      <c r="D62" s="78">
        <v>0</v>
      </c>
      <c r="E62" s="78">
        <v>57.3</v>
      </c>
      <c r="F62" s="78">
        <v>111.69</v>
      </c>
      <c r="G62" s="78">
        <v>0</v>
      </c>
      <c r="I62" s="44"/>
    </row>
    <row r="63" spans="1:9" s="4" customFormat="1" ht="15.75" x14ac:dyDescent="0.25">
      <c r="A63" s="173" t="s">
        <v>448</v>
      </c>
      <c r="B63" s="174"/>
      <c r="C63" s="174"/>
      <c r="D63" s="174"/>
      <c r="E63" s="174"/>
      <c r="F63" s="174"/>
      <c r="G63" s="175"/>
      <c r="I63" s="44"/>
    </row>
    <row r="64" spans="1:9" s="4" customFormat="1" ht="25.5" x14ac:dyDescent="0.25">
      <c r="A64" s="64">
        <v>15</v>
      </c>
      <c r="B64" s="70" t="s">
        <v>360</v>
      </c>
      <c r="C64" s="65" t="s">
        <v>279</v>
      </c>
      <c r="D64" s="74">
        <v>73792.239390868039</v>
      </c>
      <c r="E64" s="74" t="e">
        <v>#DIV/0!</v>
      </c>
      <c r="F64" s="74">
        <v>81326.647635031986</v>
      </c>
      <c r="G64" s="74">
        <v>107334.04568480531</v>
      </c>
      <c r="I64" s="44"/>
    </row>
    <row r="65" spans="1:9" s="4" customFormat="1" ht="15.75" x14ac:dyDescent="0.25">
      <c r="A65" s="79" t="s">
        <v>361</v>
      </c>
      <c r="B65" s="68" t="s">
        <v>309</v>
      </c>
      <c r="C65" s="86" t="s">
        <v>310</v>
      </c>
      <c r="D65" s="74">
        <v>68559.447969753324</v>
      </c>
      <c r="E65" s="74" t="e">
        <v>#DIV/0!</v>
      </c>
      <c r="F65" s="74">
        <v>75751.773398758553</v>
      </c>
      <c r="G65" s="74">
        <v>100578.39319016034</v>
      </c>
      <c r="I65" s="44"/>
    </row>
    <row r="66" spans="1:9" s="4" customFormat="1" ht="15.75" x14ac:dyDescent="0.25">
      <c r="A66" s="79" t="s">
        <v>362</v>
      </c>
      <c r="B66" s="68" t="s">
        <v>296</v>
      </c>
      <c r="C66" s="86" t="s">
        <v>310</v>
      </c>
      <c r="D66" s="74">
        <v>25387.805209649727</v>
      </c>
      <c r="E66" s="74" t="e">
        <v>#DIV/0!</v>
      </c>
      <c r="F66" s="74">
        <v>32580.130638654951</v>
      </c>
      <c r="G66" s="74">
        <v>57406.750430056745</v>
      </c>
      <c r="I66" s="44"/>
    </row>
    <row r="67" spans="1:9" s="4" customFormat="1" ht="15.75" x14ac:dyDescent="0.25">
      <c r="A67" s="79" t="s">
        <v>363</v>
      </c>
      <c r="B67" s="68" t="s">
        <v>304</v>
      </c>
      <c r="C67" s="86" t="s">
        <v>310</v>
      </c>
      <c r="D67" s="74">
        <v>0</v>
      </c>
      <c r="E67" s="74" t="e">
        <v>#DIV/0!</v>
      </c>
      <c r="F67" s="74">
        <v>0</v>
      </c>
      <c r="G67" s="74">
        <v>0</v>
      </c>
      <c r="I67" s="44"/>
    </row>
    <row r="68" spans="1:9" s="4" customFormat="1" ht="25.5" x14ac:dyDescent="0.25">
      <c r="A68" s="80" t="s">
        <v>364</v>
      </c>
      <c r="B68" s="68" t="s">
        <v>365</v>
      </c>
      <c r="C68" s="86" t="s">
        <v>310</v>
      </c>
      <c r="D68" s="74">
        <v>0</v>
      </c>
      <c r="E68" s="74" t="e">
        <v>#DIV/0!</v>
      </c>
      <c r="F68" s="74">
        <v>0</v>
      </c>
      <c r="G68" s="74">
        <v>0</v>
      </c>
      <c r="I68" s="44"/>
    </row>
    <row r="69" spans="1:9" s="4" customFormat="1" ht="25.5" x14ac:dyDescent="0.25">
      <c r="A69" s="80" t="s">
        <v>366</v>
      </c>
      <c r="B69" s="68" t="s">
        <v>367</v>
      </c>
      <c r="C69" s="86" t="s">
        <v>310</v>
      </c>
      <c r="D69" s="74">
        <v>978.26552587096728</v>
      </c>
      <c r="E69" s="74" t="e">
        <v>#DIV/0!</v>
      </c>
      <c r="F69" s="74">
        <v>978.26552587096728</v>
      </c>
      <c r="G69" s="74">
        <v>978.26552587096739</v>
      </c>
      <c r="I69" s="44"/>
    </row>
    <row r="70" spans="1:9" s="4" customFormat="1" ht="15.75" x14ac:dyDescent="0.25">
      <c r="A70" s="80" t="s">
        <v>368</v>
      </c>
      <c r="B70" s="68" t="s">
        <v>317</v>
      </c>
      <c r="C70" s="86" t="s">
        <v>310</v>
      </c>
      <c r="D70" s="74">
        <v>24409.539683778759</v>
      </c>
      <c r="E70" s="74" t="e">
        <v>#DIV/0!</v>
      </c>
      <c r="F70" s="74">
        <v>31601.865112783984</v>
      </c>
      <c r="G70" s="74">
        <v>56428.484904185781</v>
      </c>
      <c r="I70" s="44"/>
    </row>
    <row r="71" spans="1:9" ht="25.5" x14ac:dyDescent="0.25">
      <c r="A71" s="80" t="s">
        <v>369</v>
      </c>
      <c r="B71" s="68" t="s">
        <v>370</v>
      </c>
      <c r="C71" s="86" t="s">
        <v>310</v>
      </c>
      <c r="D71" s="74">
        <v>23167.555391570786</v>
      </c>
      <c r="E71" s="74" t="e">
        <v>#DIV/0!</v>
      </c>
      <c r="F71" s="74">
        <v>30359.862404159529</v>
      </c>
      <c r="G71" s="74">
        <v>55186.482195561322</v>
      </c>
    </row>
    <row r="72" spans="1:9" x14ac:dyDescent="0.25">
      <c r="A72" s="80" t="s">
        <v>371</v>
      </c>
      <c r="B72" s="70" t="s">
        <v>319</v>
      </c>
      <c r="C72" s="86" t="s">
        <v>310</v>
      </c>
      <c r="D72" s="74">
        <v>21628.725511722227</v>
      </c>
      <c r="E72" s="74" t="e">
        <v>#DIV/0!</v>
      </c>
      <c r="F72" s="74">
        <v>21628.725511722227</v>
      </c>
      <c r="G72" s="74">
        <v>21628.725511722227</v>
      </c>
    </row>
    <row r="73" spans="1:9" x14ac:dyDescent="0.25">
      <c r="A73" s="80" t="s">
        <v>372</v>
      </c>
      <c r="B73" s="68" t="s">
        <v>321</v>
      </c>
      <c r="C73" s="86" t="s">
        <v>310</v>
      </c>
      <c r="D73" s="74">
        <v>20419.122320718659</v>
      </c>
      <c r="E73" s="74" t="e">
        <v>#DIV/0!</v>
      </c>
      <c r="F73" s="74">
        <v>20419.122320718659</v>
      </c>
      <c r="G73" s="74">
        <v>20419.122320718659</v>
      </c>
    </row>
    <row r="74" spans="1:9" ht="25.5" x14ac:dyDescent="0.25">
      <c r="A74" s="80" t="s">
        <v>373</v>
      </c>
      <c r="B74" s="68" t="s">
        <v>323</v>
      </c>
      <c r="C74" s="86" t="s">
        <v>310</v>
      </c>
      <c r="D74" s="74">
        <v>4737.6677490202164</v>
      </c>
      <c r="E74" s="74" t="e">
        <v>#DIV/0!</v>
      </c>
      <c r="F74" s="74">
        <v>4737.6677490202164</v>
      </c>
      <c r="G74" s="74">
        <v>4737.6677490202155</v>
      </c>
    </row>
    <row r="75" spans="1:9" x14ac:dyDescent="0.25">
      <c r="A75" s="80" t="s">
        <v>374</v>
      </c>
      <c r="B75" s="68" t="s">
        <v>375</v>
      </c>
      <c r="C75" s="86" t="s">
        <v>310</v>
      </c>
      <c r="D75" s="74">
        <v>10608.811758476271</v>
      </c>
      <c r="E75" s="74" t="e">
        <v>#DIV/0!</v>
      </c>
      <c r="F75" s="74">
        <v>10608.811758476269</v>
      </c>
      <c r="G75" s="74">
        <v>10608.811758476269</v>
      </c>
    </row>
    <row r="76" spans="1:9" x14ac:dyDescent="0.25">
      <c r="A76" s="80" t="s">
        <v>376</v>
      </c>
      <c r="B76" s="68" t="s">
        <v>377</v>
      </c>
      <c r="C76" s="86" t="s">
        <v>310</v>
      </c>
      <c r="D76" s="74">
        <v>5072.6428132221745</v>
      </c>
      <c r="E76" s="74" t="e">
        <v>#DIV/0!</v>
      </c>
      <c r="F76" s="74">
        <v>5072.6428132221745</v>
      </c>
      <c r="G76" s="74">
        <v>5072.6428132221745</v>
      </c>
    </row>
    <row r="77" spans="1:9" x14ac:dyDescent="0.25">
      <c r="A77" s="80" t="s">
        <v>378</v>
      </c>
      <c r="B77" s="68" t="s">
        <v>329</v>
      </c>
      <c r="C77" s="86" t="s">
        <v>310</v>
      </c>
      <c r="D77" s="74">
        <v>1123.7949276627121</v>
      </c>
      <c r="E77" s="74" t="e">
        <v>#DIV/0!</v>
      </c>
      <c r="F77" s="74">
        <v>1123.7949276627121</v>
      </c>
      <c r="G77" s="74">
        <v>1123.7949276627121</v>
      </c>
    </row>
    <row r="78" spans="1:9" x14ac:dyDescent="0.25">
      <c r="A78" s="80" t="s">
        <v>379</v>
      </c>
      <c r="B78" s="68" t="s">
        <v>331</v>
      </c>
      <c r="C78" s="86" t="s">
        <v>310</v>
      </c>
      <c r="D78" s="74">
        <v>861.84007509664798</v>
      </c>
      <c r="E78" s="74" t="e">
        <v>#DIV/0!</v>
      </c>
      <c r="F78" s="74">
        <v>861.84007509664798</v>
      </c>
      <c r="G78" s="74">
        <v>861.84007509664809</v>
      </c>
    </row>
    <row r="79" spans="1:9" ht="25.5" x14ac:dyDescent="0.25">
      <c r="A79" s="80" t="s">
        <v>380</v>
      </c>
      <c r="B79" s="68" t="s">
        <v>323</v>
      </c>
      <c r="C79" s="86" t="s">
        <v>310</v>
      </c>
      <c r="D79" s="74">
        <v>181.285144401005</v>
      </c>
      <c r="E79" s="74" t="e">
        <v>#DIV/0!</v>
      </c>
      <c r="F79" s="74">
        <v>181.28514440100503</v>
      </c>
      <c r="G79" s="74">
        <v>181.285144401005</v>
      </c>
    </row>
    <row r="80" spans="1:9" x14ac:dyDescent="0.25">
      <c r="A80" s="80" t="s">
        <v>381</v>
      </c>
      <c r="B80" s="68" t="s">
        <v>334</v>
      </c>
      <c r="C80" s="86" t="s">
        <v>310</v>
      </c>
      <c r="D80" s="74">
        <v>80.669708165059177</v>
      </c>
      <c r="E80" s="74" t="e">
        <v>#DIV/0!</v>
      </c>
      <c r="F80" s="74">
        <v>80.669708165059177</v>
      </c>
      <c r="G80" s="74">
        <v>80.669708165059177</v>
      </c>
    </row>
    <row r="81" spans="1:7" x14ac:dyDescent="0.25">
      <c r="A81" s="80" t="s">
        <v>382</v>
      </c>
      <c r="B81" s="70" t="s">
        <v>335</v>
      </c>
      <c r="C81" s="86" t="s">
        <v>310</v>
      </c>
      <c r="D81" s="74">
        <v>1315.9298013767627</v>
      </c>
      <c r="E81" s="74" t="e">
        <v>#DIV/0!</v>
      </c>
      <c r="F81" s="74">
        <v>1315.9298013767627</v>
      </c>
      <c r="G81" s="74">
        <v>1315.9298013767627</v>
      </c>
    </row>
    <row r="82" spans="1:7" x14ac:dyDescent="0.25">
      <c r="A82" s="80" t="s">
        <v>383</v>
      </c>
      <c r="B82" s="70" t="s">
        <v>331</v>
      </c>
      <c r="C82" s="86" t="s">
        <v>310</v>
      </c>
      <c r="D82" s="74">
        <v>952.13722586199594</v>
      </c>
      <c r="E82" s="74" t="e">
        <v>#DIV/0!</v>
      </c>
      <c r="F82" s="74">
        <v>952.13722586199594</v>
      </c>
      <c r="G82" s="74">
        <v>952.13722586199583</v>
      </c>
    </row>
    <row r="83" spans="1:7" ht="25.5" x14ac:dyDescent="0.25">
      <c r="A83" s="80" t="s">
        <v>384</v>
      </c>
      <c r="B83" s="70" t="s">
        <v>323</v>
      </c>
      <c r="C83" s="86" t="s">
        <v>310</v>
      </c>
      <c r="D83" s="74">
        <v>209.47018968963906</v>
      </c>
      <c r="E83" s="74" t="e">
        <v>#DIV/0!</v>
      </c>
      <c r="F83" s="74">
        <v>209.47018968963911</v>
      </c>
      <c r="G83" s="74">
        <v>209.47018968963906</v>
      </c>
    </row>
    <row r="84" spans="1:7" x14ac:dyDescent="0.25">
      <c r="A84" s="80" t="s">
        <v>385</v>
      </c>
      <c r="B84" s="70" t="s">
        <v>334</v>
      </c>
      <c r="C84" s="86" t="s">
        <v>310</v>
      </c>
      <c r="D84" s="74">
        <v>154.32238582512784</v>
      </c>
      <c r="E84" s="74" t="e">
        <v>#DIV/0!</v>
      </c>
      <c r="F84" s="74">
        <v>154.32238582512784</v>
      </c>
      <c r="G84" s="74">
        <v>154.32238582512784</v>
      </c>
    </row>
    <row r="85" spans="1:7" x14ac:dyDescent="0.25">
      <c r="A85" s="80" t="s">
        <v>386</v>
      </c>
      <c r="B85" s="68" t="s">
        <v>387</v>
      </c>
      <c r="C85" s="86" t="s">
        <v>310</v>
      </c>
      <c r="D85" s="74">
        <v>0</v>
      </c>
      <c r="E85" s="74" t="e">
        <v>#DIV/0!</v>
      </c>
      <c r="F85" s="74">
        <v>0</v>
      </c>
      <c r="G85" s="74">
        <v>0</v>
      </c>
    </row>
    <row r="86" spans="1:7" x14ac:dyDescent="0.25">
      <c r="A86" s="80" t="s">
        <v>388</v>
      </c>
      <c r="B86" s="68" t="s">
        <v>331</v>
      </c>
      <c r="C86" s="86" t="s">
        <v>310</v>
      </c>
      <c r="D86" s="74">
        <v>0</v>
      </c>
      <c r="E86" s="74" t="e">
        <v>#DIV/0!</v>
      </c>
      <c r="F86" s="74">
        <v>0</v>
      </c>
      <c r="G86" s="74">
        <v>0</v>
      </c>
    </row>
    <row r="87" spans="1:7" ht="25.5" x14ac:dyDescent="0.25">
      <c r="A87" s="80" t="s">
        <v>389</v>
      </c>
      <c r="B87" s="70" t="s">
        <v>323</v>
      </c>
      <c r="C87" s="86" t="s">
        <v>310</v>
      </c>
      <c r="D87" s="74">
        <v>0</v>
      </c>
      <c r="E87" s="74" t="e">
        <v>#DIV/0!</v>
      </c>
      <c r="F87" s="74">
        <v>0</v>
      </c>
      <c r="G87" s="74">
        <v>0</v>
      </c>
    </row>
    <row r="88" spans="1:7" x14ac:dyDescent="0.25">
      <c r="A88" s="80" t="s">
        <v>390</v>
      </c>
      <c r="B88" s="83" t="s">
        <v>334</v>
      </c>
      <c r="C88" s="86" t="s">
        <v>310</v>
      </c>
      <c r="D88" s="74">
        <v>0</v>
      </c>
      <c r="E88" s="74" t="e">
        <v>#DIV/0!</v>
      </c>
      <c r="F88" s="74">
        <v>0</v>
      </c>
      <c r="G88" s="74">
        <v>0</v>
      </c>
    </row>
    <row r="89" spans="1:7" x14ac:dyDescent="0.25">
      <c r="A89" s="80" t="s">
        <v>391</v>
      </c>
      <c r="B89" s="70" t="s">
        <v>449</v>
      </c>
      <c r="C89" s="86" t="s">
        <v>310</v>
      </c>
      <c r="D89" s="74">
        <v>0</v>
      </c>
      <c r="E89" s="74" t="e">
        <v>#DIV/0!</v>
      </c>
      <c r="F89" s="74">
        <v>0</v>
      </c>
      <c r="G89" s="74">
        <v>0</v>
      </c>
    </row>
    <row r="90" spans="1:7" x14ac:dyDescent="0.25">
      <c r="A90" s="80" t="s">
        <v>393</v>
      </c>
      <c r="B90" s="70" t="s">
        <v>339</v>
      </c>
      <c r="C90" s="86" t="s">
        <v>310</v>
      </c>
      <c r="D90" s="74">
        <v>0</v>
      </c>
      <c r="E90" s="74" t="e">
        <v>#DIV/0!</v>
      </c>
      <c r="F90" s="74">
        <v>0</v>
      </c>
      <c r="G90" s="74">
        <v>0</v>
      </c>
    </row>
    <row r="91" spans="1:7" x14ac:dyDescent="0.25">
      <c r="A91" s="80" t="s">
        <v>394</v>
      </c>
      <c r="B91" s="70" t="s">
        <v>340</v>
      </c>
      <c r="C91" s="86" t="s">
        <v>310</v>
      </c>
      <c r="D91" s="74">
        <v>69875.377771130079</v>
      </c>
      <c r="E91" s="74" t="e">
        <v>#DIV/0!</v>
      </c>
      <c r="F91" s="74">
        <v>77067.703200135322</v>
      </c>
      <c r="G91" s="74">
        <v>101894.3229915371</v>
      </c>
    </row>
    <row r="92" spans="1:7" x14ac:dyDescent="0.25">
      <c r="A92" s="80" t="s">
        <v>395</v>
      </c>
      <c r="B92" s="70" t="s">
        <v>396</v>
      </c>
      <c r="C92" s="86" t="s">
        <v>310</v>
      </c>
      <c r="D92" s="74">
        <v>0</v>
      </c>
      <c r="E92" s="74" t="e">
        <v>#DIV/0!</v>
      </c>
      <c r="F92" s="74">
        <v>0</v>
      </c>
      <c r="G92" s="74">
        <v>0</v>
      </c>
    </row>
    <row r="93" spans="1:7" x14ac:dyDescent="0.25">
      <c r="A93" s="80" t="s">
        <v>397</v>
      </c>
      <c r="B93" s="70" t="s">
        <v>398</v>
      </c>
      <c r="C93" s="86" t="s">
        <v>310</v>
      </c>
      <c r="D93" s="74">
        <v>3916.8616197379702</v>
      </c>
      <c r="E93" s="74" t="e">
        <v>#DIV/0!</v>
      </c>
      <c r="F93" s="74">
        <v>4258.9444348966708</v>
      </c>
      <c r="G93" s="74">
        <v>5439.7226932682197</v>
      </c>
    </row>
    <row r="94" spans="1:7" x14ac:dyDescent="0.25">
      <c r="A94" s="80" t="s">
        <v>399</v>
      </c>
      <c r="B94" s="70" t="s">
        <v>400</v>
      </c>
      <c r="C94" s="86" t="s">
        <v>310</v>
      </c>
      <c r="D94" s="74">
        <v>705.03509155283461</v>
      </c>
      <c r="E94" s="74" t="e">
        <v>#DIV/0!</v>
      </c>
      <c r="F94" s="74">
        <v>766.60999828140075</v>
      </c>
      <c r="G94" s="74">
        <v>979.1500847882794</v>
      </c>
    </row>
    <row r="95" spans="1:7" x14ac:dyDescent="0.25">
      <c r="A95" s="80" t="s">
        <v>401</v>
      </c>
      <c r="B95" s="70" t="s">
        <v>402</v>
      </c>
      <c r="C95" s="86" t="s">
        <v>310</v>
      </c>
      <c r="D95" s="74">
        <v>0</v>
      </c>
      <c r="E95" s="74" t="e">
        <v>#DIV/0!</v>
      </c>
      <c r="F95" s="74">
        <v>0</v>
      </c>
      <c r="G95" s="74">
        <v>0</v>
      </c>
    </row>
    <row r="96" spans="1:7" x14ac:dyDescent="0.25">
      <c r="A96" s="80" t="s">
        <v>403</v>
      </c>
      <c r="B96" s="70" t="s">
        <v>404</v>
      </c>
      <c r="C96" s="86" t="s">
        <v>310</v>
      </c>
      <c r="D96" s="74">
        <v>0</v>
      </c>
      <c r="E96" s="74" t="e">
        <v>#DIV/0!</v>
      </c>
      <c r="F96" s="74">
        <v>0</v>
      </c>
      <c r="G96" s="74">
        <v>0</v>
      </c>
    </row>
    <row r="97" spans="1:9" x14ac:dyDescent="0.25">
      <c r="A97" s="80" t="s">
        <v>405</v>
      </c>
      <c r="B97" s="70" t="s">
        <v>406</v>
      </c>
      <c r="C97" s="86" t="s">
        <v>310</v>
      </c>
      <c r="D97" s="74">
        <v>0</v>
      </c>
      <c r="E97" s="74" t="e">
        <v>#DIV/0!</v>
      </c>
      <c r="F97" s="74">
        <v>0</v>
      </c>
      <c r="G97" s="74">
        <v>0</v>
      </c>
    </row>
    <row r="98" spans="1:9" x14ac:dyDescent="0.25">
      <c r="A98" s="80" t="s">
        <v>407</v>
      </c>
      <c r="B98" s="70" t="s">
        <v>408</v>
      </c>
      <c r="C98" s="86" t="s">
        <v>310</v>
      </c>
      <c r="D98" s="74">
        <v>3211.8265281851359</v>
      </c>
      <c r="E98" s="74" t="e">
        <v>#DIV/0!</v>
      </c>
      <c r="F98" s="74">
        <v>3492.3344366152701</v>
      </c>
      <c r="G98" s="74">
        <v>4460.5726084799398</v>
      </c>
    </row>
    <row r="99" spans="1:9" x14ac:dyDescent="0.25">
      <c r="A99" s="166" t="s">
        <v>450</v>
      </c>
      <c r="B99" s="166"/>
      <c r="C99" s="166"/>
      <c r="D99" s="166"/>
      <c r="E99" s="166"/>
      <c r="F99" s="166"/>
      <c r="G99" s="166"/>
    </row>
    <row r="100" spans="1:9" ht="25.5" x14ac:dyDescent="0.25">
      <c r="A100" s="79" t="s">
        <v>410</v>
      </c>
      <c r="B100" s="70" t="s">
        <v>411</v>
      </c>
      <c r="C100" s="94" t="s">
        <v>279</v>
      </c>
      <c r="D100" s="95">
        <v>2153.2066141373848</v>
      </c>
      <c r="E100" s="95">
        <v>2153.2066141373848</v>
      </c>
      <c r="F100" s="95">
        <v>2153.2066141373848</v>
      </c>
      <c r="G100" s="95">
        <v>2153.2066141373848</v>
      </c>
      <c r="I100" s="90"/>
    </row>
    <row r="101" spans="1:9" x14ac:dyDescent="0.25">
      <c r="A101" s="85" t="s">
        <v>412</v>
      </c>
      <c r="B101" s="70" t="s">
        <v>309</v>
      </c>
      <c r="C101" s="86" t="s">
        <v>310</v>
      </c>
      <c r="D101" s="95">
        <v>2009.747887723069</v>
      </c>
      <c r="E101" s="95">
        <v>2009.7478877230694</v>
      </c>
      <c r="F101" s="95">
        <v>2009.7478877230694</v>
      </c>
      <c r="G101" s="95">
        <v>2009.7478877230694</v>
      </c>
    </row>
    <row r="102" spans="1:9" x14ac:dyDescent="0.25">
      <c r="A102" s="85" t="s">
        <v>413</v>
      </c>
      <c r="B102" s="70" t="s">
        <v>414</v>
      </c>
      <c r="C102" s="86" t="s">
        <v>310</v>
      </c>
      <c r="D102" s="95">
        <v>19.104208018187673</v>
      </c>
      <c r="E102" s="95">
        <v>19.104208018187673</v>
      </c>
      <c r="F102" s="95">
        <v>19.104208018187673</v>
      </c>
      <c r="G102" s="95">
        <v>19.104208018187673</v>
      </c>
    </row>
    <row r="103" spans="1:9" x14ac:dyDescent="0.25">
      <c r="A103" s="85" t="s">
        <v>415</v>
      </c>
      <c r="B103" s="70" t="s">
        <v>319</v>
      </c>
      <c r="C103" s="86" t="s">
        <v>310</v>
      </c>
      <c r="D103" s="95">
        <v>792.45081356850278</v>
      </c>
      <c r="E103" s="95">
        <v>792.45081356850278</v>
      </c>
      <c r="F103" s="95">
        <v>792.45081356850278</v>
      </c>
      <c r="G103" s="95">
        <v>792.45081356850267</v>
      </c>
    </row>
    <row r="104" spans="1:9" x14ac:dyDescent="0.25">
      <c r="A104" s="85" t="s">
        <v>416</v>
      </c>
      <c r="B104" s="70" t="s">
        <v>321</v>
      </c>
      <c r="C104" s="86" t="s">
        <v>310</v>
      </c>
      <c r="D104" s="95">
        <v>1159.1656930957624</v>
      </c>
      <c r="E104" s="95">
        <v>1159.1656930957627</v>
      </c>
      <c r="F104" s="95">
        <v>1159.1656930957624</v>
      </c>
      <c r="G104" s="95">
        <v>1159.1656930957624</v>
      </c>
    </row>
    <row r="105" spans="1:9" ht="25.5" x14ac:dyDescent="0.25">
      <c r="A105" s="85" t="s">
        <v>417</v>
      </c>
      <c r="B105" s="70" t="s">
        <v>323</v>
      </c>
      <c r="C105" s="86" t="s">
        <v>310</v>
      </c>
      <c r="D105" s="95">
        <v>174.33917898507056</v>
      </c>
      <c r="E105" s="95">
        <v>174.33917898507059</v>
      </c>
      <c r="F105" s="95">
        <v>174.33917898507056</v>
      </c>
      <c r="G105" s="95">
        <v>174.33917898507059</v>
      </c>
    </row>
    <row r="106" spans="1:9" x14ac:dyDescent="0.25">
      <c r="A106" s="85" t="s">
        <v>418</v>
      </c>
      <c r="B106" s="70" t="s">
        <v>375</v>
      </c>
      <c r="C106" s="86" t="s">
        <v>310</v>
      </c>
      <c r="D106" s="95">
        <v>956.96461777028242</v>
      </c>
      <c r="E106" s="95">
        <v>956.96461777028242</v>
      </c>
      <c r="F106" s="95">
        <v>956.96461777028242</v>
      </c>
      <c r="G106" s="95">
        <v>956.96461777028242</v>
      </c>
    </row>
    <row r="107" spans="1:9" x14ac:dyDescent="0.25">
      <c r="A107" s="85" t="s">
        <v>419</v>
      </c>
      <c r="B107" s="70" t="s">
        <v>327</v>
      </c>
      <c r="C107" s="86" t="s">
        <v>310</v>
      </c>
      <c r="D107" s="95">
        <v>27.861896340409583</v>
      </c>
      <c r="E107" s="95">
        <v>27.861896340409576</v>
      </c>
      <c r="F107" s="95">
        <v>27.861896340409583</v>
      </c>
      <c r="G107" s="95">
        <v>27.861896340409576</v>
      </c>
    </row>
    <row r="108" spans="1:9" x14ac:dyDescent="0.25">
      <c r="A108" s="85" t="s">
        <v>420</v>
      </c>
      <c r="B108" s="70" t="s">
        <v>329</v>
      </c>
      <c r="C108" s="86" t="s">
        <v>310</v>
      </c>
      <c r="D108" s="95">
        <v>39.027173040616297</v>
      </c>
      <c r="E108" s="95">
        <v>39.027173040616304</v>
      </c>
      <c r="F108" s="95">
        <v>39.027173040616297</v>
      </c>
      <c r="G108" s="95">
        <v>39.027173040616297</v>
      </c>
    </row>
    <row r="109" spans="1:9" x14ac:dyDescent="0.25">
      <c r="A109" s="85" t="s">
        <v>421</v>
      </c>
      <c r="B109" s="70" t="s">
        <v>331</v>
      </c>
      <c r="C109" s="86" t="s">
        <v>310</v>
      </c>
      <c r="D109" s="95">
        <v>29.92999960774841</v>
      </c>
      <c r="E109" s="95">
        <v>29.92999960774841</v>
      </c>
      <c r="F109" s="95">
        <v>29.92999960774841</v>
      </c>
      <c r="G109" s="95">
        <v>29.92999960774841</v>
      </c>
    </row>
    <row r="110" spans="1:9" ht="25.5" x14ac:dyDescent="0.25">
      <c r="A110" s="85" t="s">
        <v>422</v>
      </c>
      <c r="B110" s="70" t="s">
        <v>323</v>
      </c>
      <c r="C110" s="86" t="s">
        <v>310</v>
      </c>
      <c r="D110" s="95">
        <v>6.2956741715732223</v>
      </c>
      <c r="E110" s="95">
        <v>6.2956741715732241</v>
      </c>
      <c r="F110" s="95">
        <v>6.2956741715732223</v>
      </c>
      <c r="G110" s="95">
        <v>6.2956741715732241</v>
      </c>
    </row>
    <row r="111" spans="1:9" x14ac:dyDescent="0.25">
      <c r="A111" s="85" t="s">
        <v>423</v>
      </c>
      <c r="B111" s="70" t="s">
        <v>334</v>
      </c>
      <c r="C111" s="86" t="s">
        <v>310</v>
      </c>
      <c r="D111" s="95">
        <v>2.8014992612946652</v>
      </c>
      <c r="E111" s="95">
        <v>2.8014992612946652</v>
      </c>
      <c r="F111" s="95">
        <v>2.8014992612946652</v>
      </c>
      <c r="G111" s="95">
        <v>2.8014992612946652</v>
      </c>
    </row>
    <row r="112" spans="1:9" x14ac:dyDescent="0.25">
      <c r="A112" s="85" t="s">
        <v>424</v>
      </c>
      <c r="B112" s="70" t="s">
        <v>335</v>
      </c>
      <c r="C112" s="86" t="s">
        <v>310</v>
      </c>
      <c r="D112" s="95">
        <v>45.69963683182656</v>
      </c>
      <c r="E112" s="95">
        <v>45.69963683182656</v>
      </c>
      <c r="F112" s="95">
        <v>45.699636831826552</v>
      </c>
      <c r="G112" s="95">
        <v>45.69963683182656</v>
      </c>
    </row>
    <row r="113" spans="1:7" x14ac:dyDescent="0.25">
      <c r="A113" s="85" t="s">
        <v>425</v>
      </c>
      <c r="B113" s="70" t="s">
        <v>331</v>
      </c>
      <c r="C113" s="86" t="s">
        <v>310</v>
      </c>
      <c r="D113" s="95">
        <v>33.065840890929152</v>
      </c>
      <c r="E113" s="95">
        <v>33.065840890929152</v>
      </c>
      <c r="F113" s="95">
        <v>33.065840890929159</v>
      </c>
      <c r="G113" s="95">
        <v>33.065840890929152</v>
      </c>
    </row>
    <row r="114" spans="1:7" ht="25.5" x14ac:dyDescent="0.25">
      <c r="A114" s="85" t="s">
        <v>426</v>
      </c>
      <c r="B114" s="70" t="s">
        <v>323</v>
      </c>
      <c r="C114" s="86" t="s">
        <v>310</v>
      </c>
      <c r="D114" s="95">
        <v>7.2744849960044133</v>
      </c>
      <c r="E114" s="95">
        <v>7.2744849960044133</v>
      </c>
      <c r="F114" s="95">
        <v>7.2744849960044133</v>
      </c>
      <c r="G114" s="95">
        <v>7.2744849960044133</v>
      </c>
    </row>
    <row r="115" spans="1:7" x14ac:dyDescent="0.25">
      <c r="A115" s="85" t="s">
        <v>427</v>
      </c>
      <c r="B115" s="70" t="s">
        <v>334</v>
      </c>
      <c r="C115" s="86" t="s">
        <v>310</v>
      </c>
      <c r="D115" s="95">
        <v>5.3593109448929894</v>
      </c>
      <c r="E115" s="95">
        <v>5.3593109448929903</v>
      </c>
      <c r="F115" s="95">
        <v>5.3593109448929903</v>
      </c>
      <c r="G115" s="95">
        <v>5.3593109448929894</v>
      </c>
    </row>
    <row r="116" spans="1:7" x14ac:dyDescent="0.25">
      <c r="A116" s="85" t="s">
        <v>428</v>
      </c>
      <c r="B116" s="68" t="s">
        <v>387</v>
      </c>
      <c r="C116" s="86" t="s">
        <v>310</v>
      </c>
      <c r="D116" s="95">
        <v>0</v>
      </c>
      <c r="E116" s="95">
        <v>0</v>
      </c>
      <c r="F116" s="95">
        <v>0</v>
      </c>
      <c r="G116" s="95">
        <v>0</v>
      </c>
    </row>
    <row r="117" spans="1:7" x14ac:dyDescent="0.25">
      <c r="A117" s="85" t="s">
        <v>429</v>
      </c>
      <c r="B117" s="68" t="s">
        <v>331</v>
      </c>
      <c r="C117" s="86" t="s">
        <v>310</v>
      </c>
      <c r="D117" s="95">
        <v>0</v>
      </c>
      <c r="E117" s="95">
        <v>0</v>
      </c>
      <c r="F117" s="95">
        <v>0</v>
      </c>
      <c r="G117" s="95">
        <v>0</v>
      </c>
    </row>
    <row r="118" spans="1:7" ht="25.5" x14ac:dyDescent="0.25">
      <c r="A118" s="85" t="s">
        <v>430</v>
      </c>
      <c r="B118" s="68" t="s">
        <v>323</v>
      </c>
      <c r="C118" s="86" t="s">
        <v>310</v>
      </c>
      <c r="D118" s="95">
        <v>0</v>
      </c>
      <c r="E118" s="95">
        <v>0</v>
      </c>
      <c r="F118" s="95">
        <v>0</v>
      </c>
      <c r="G118" s="95">
        <v>0</v>
      </c>
    </row>
    <row r="119" spans="1:7" x14ac:dyDescent="0.25">
      <c r="A119" s="85" t="s">
        <v>431</v>
      </c>
      <c r="B119" s="83" t="s">
        <v>334</v>
      </c>
      <c r="C119" s="86" t="s">
        <v>310</v>
      </c>
      <c r="D119" s="95">
        <v>0</v>
      </c>
      <c r="E119" s="95">
        <v>0</v>
      </c>
      <c r="F119" s="95">
        <v>0</v>
      </c>
      <c r="G119" s="95">
        <v>0</v>
      </c>
    </row>
    <row r="120" spans="1:7" x14ac:dyDescent="0.25">
      <c r="A120" s="85" t="s">
        <v>432</v>
      </c>
      <c r="B120" s="70" t="s">
        <v>433</v>
      </c>
      <c r="C120" s="86" t="s">
        <v>310</v>
      </c>
      <c r="D120" s="95">
        <v>0</v>
      </c>
      <c r="E120" s="95">
        <v>0</v>
      </c>
      <c r="F120" s="95">
        <v>0</v>
      </c>
      <c r="G120" s="95">
        <v>0</v>
      </c>
    </row>
    <row r="121" spans="1:7" x14ac:dyDescent="0.25">
      <c r="A121" s="85" t="s">
        <v>434</v>
      </c>
      <c r="B121" s="70" t="s">
        <v>339</v>
      </c>
      <c r="C121" s="86" t="s">
        <v>310</v>
      </c>
      <c r="D121" s="95">
        <v>0</v>
      </c>
      <c r="E121" s="95">
        <v>0</v>
      </c>
      <c r="F121" s="95">
        <v>0</v>
      </c>
      <c r="G121" s="95">
        <v>0</v>
      </c>
    </row>
    <row r="122" spans="1:7" x14ac:dyDescent="0.25">
      <c r="A122" s="85" t="s">
        <v>435</v>
      </c>
      <c r="B122" s="70" t="s">
        <v>340</v>
      </c>
      <c r="C122" s="86" t="s">
        <v>310</v>
      </c>
      <c r="D122" s="95">
        <v>2055.4475245548961</v>
      </c>
      <c r="E122" s="95">
        <v>2055.4475245548961</v>
      </c>
      <c r="F122" s="95">
        <v>2055.4475245548961</v>
      </c>
      <c r="G122" s="95">
        <v>2055.4475245548961</v>
      </c>
    </row>
    <row r="123" spans="1:7" x14ac:dyDescent="0.25">
      <c r="A123" s="85" t="s">
        <v>436</v>
      </c>
      <c r="B123" s="70" t="s">
        <v>341</v>
      </c>
      <c r="C123" s="86" t="s">
        <v>310</v>
      </c>
      <c r="D123" s="95">
        <v>0</v>
      </c>
      <c r="E123" s="95">
        <v>0</v>
      </c>
      <c r="F123" s="95">
        <v>0</v>
      </c>
      <c r="G123" s="95">
        <v>0</v>
      </c>
    </row>
    <row r="124" spans="1:7" x14ac:dyDescent="0.25">
      <c r="A124" s="85" t="s">
        <v>437</v>
      </c>
      <c r="B124" s="70" t="s">
        <v>343</v>
      </c>
      <c r="C124" s="86" t="s">
        <v>310</v>
      </c>
      <c r="D124" s="95">
        <v>97.759089582488954</v>
      </c>
      <c r="E124" s="95">
        <v>97.759089582488926</v>
      </c>
      <c r="F124" s="95">
        <v>97.759089582488969</v>
      </c>
      <c r="G124" s="95">
        <v>97.759089582488954</v>
      </c>
    </row>
    <row r="125" spans="1:7" x14ac:dyDescent="0.25">
      <c r="A125" s="85" t="s">
        <v>438</v>
      </c>
      <c r="B125" s="70" t="s">
        <v>400</v>
      </c>
      <c r="C125" s="86" t="s">
        <v>310</v>
      </c>
      <c r="D125" s="95">
        <v>17.596636124848001</v>
      </c>
      <c r="E125" s="95">
        <v>17.596636124848001</v>
      </c>
      <c r="F125" s="95">
        <v>17.596636124848015</v>
      </c>
      <c r="G125" s="95">
        <v>17.596636124848015</v>
      </c>
    </row>
    <row r="126" spans="1:7" x14ac:dyDescent="0.25">
      <c r="A126" s="85" t="s">
        <v>439</v>
      </c>
      <c r="B126" s="70" t="s">
        <v>402</v>
      </c>
      <c r="C126" s="86" t="s">
        <v>310</v>
      </c>
      <c r="D126" s="95">
        <v>0</v>
      </c>
      <c r="E126" s="95">
        <v>0</v>
      </c>
      <c r="F126" s="95">
        <v>0</v>
      </c>
      <c r="G126" s="95">
        <v>0</v>
      </c>
    </row>
    <row r="127" spans="1:7" x14ac:dyDescent="0.25">
      <c r="A127" s="85" t="s">
        <v>440</v>
      </c>
      <c r="B127" s="70" t="s">
        <v>404</v>
      </c>
      <c r="C127" s="86" t="s">
        <v>310</v>
      </c>
      <c r="D127" s="95">
        <v>0</v>
      </c>
      <c r="E127" s="95">
        <v>0</v>
      </c>
      <c r="F127" s="95">
        <v>0</v>
      </c>
      <c r="G127" s="95">
        <v>0</v>
      </c>
    </row>
    <row r="128" spans="1:7" x14ac:dyDescent="0.25">
      <c r="A128" s="85" t="s">
        <v>441</v>
      </c>
      <c r="B128" s="70" t="s">
        <v>406</v>
      </c>
      <c r="C128" s="86" t="s">
        <v>310</v>
      </c>
      <c r="D128" s="95">
        <v>0</v>
      </c>
      <c r="E128" s="95">
        <v>0</v>
      </c>
      <c r="F128" s="95">
        <v>0</v>
      </c>
      <c r="G128" s="95">
        <v>0</v>
      </c>
    </row>
    <row r="129" spans="1:7" x14ac:dyDescent="0.25">
      <c r="A129" s="85" t="s">
        <v>442</v>
      </c>
      <c r="B129" s="70" t="s">
        <v>408</v>
      </c>
      <c r="C129" s="86" t="s">
        <v>310</v>
      </c>
      <c r="D129" s="95">
        <v>80.16245345764095</v>
      </c>
      <c r="E129" s="95">
        <v>80.162453457640922</v>
      </c>
      <c r="F129" s="95">
        <v>80.16245345764095</v>
      </c>
      <c r="G129" s="95">
        <v>80.162453457640936</v>
      </c>
    </row>
    <row r="133" spans="1:7" ht="15.75" x14ac:dyDescent="0.25">
      <c r="B133" s="26" t="s">
        <v>17</v>
      </c>
      <c r="C133" s="26"/>
      <c r="D133" s="167" t="s">
        <v>18</v>
      </c>
      <c r="E133" s="167"/>
      <c r="F133" s="167"/>
      <c r="G133" s="167"/>
    </row>
    <row r="137" spans="1:7" x14ac:dyDescent="0.25">
      <c r="A137" s="88"/>
      <c r="D137" s="90">
        <f>D20+D59</f>
        <v>1914.7938321281922</v>
      </c>
      <c r="E137" s="90" t="e">
        <f>E20+E59</f>
        <v>#DIV/0!</v>
      </c>
      <c r="F137" s="90">
        <f>F20+F59</f>
        <v>2588.2567945574051</v>
      </c>
      <c r="G137" s="90">
        <f>G20+G59</f>
        <v>4415.8059970600088</v>
      </c>
    </row>
    <row r="138" spans="1:7" x14ac:dyDescent="0.25">
      <c r="A138" s="88"/>
      <c r="D138" s="90">
        <f>D100+D64+D28</f>
        <v>137135.26345735032</v>
      </c>
      <c r="E138" s="90" t="e">
        <f>E100+E64+E28</f>
        <v>#DIV/0!</v>
      </c>
      <c r="F138" s="90">
        <f>F100+F64+F28</f>
        <v>151916.0869126246</v>
      </c>
      <c r="G138" s="90">
        <f>G100+G64+G28</f>
        <v>186222.15651318114</v>
      </c>
    </row>
    <row r="139" spans="1:7" x14ac:dyDescent="0.25">
      <c r="A139" s="88"/>
      <c r="D139" s="82"/>
      <c r="E139" s="82"/>
      <c r="F139" s="82"/>
      <c r="G139" s="82"/>
    </row>
    <row r="140" spans="1:7" x14ac:dyDescent="0.25">
      <c r="A140" s="88"/>
      <c r="D140" s="90">
        <f t="shared" ref="D140:G141" si="5">D137-D9</f>
        <v>0</v>
      </c>
      <c r="E140" s="90" t="e">
        <f t="shared" si="5"/>
        <v>#DIV/0!</v>
      </c>
      <c r="F140" s="90">
        <f t="shared" si="5"/>
        <v>0</v>
      </c>
      <c r="G140" s="90">
        <f t="shared" si="5"/>
        <v>0</v>
      </c>
    </row>
    <row r="141" spans="1:7" x14ac:dyDescent="0.25">
      <c r="A141" s="88"/>
      <c r="D141" s="90">
        <f t="shared" si="5"/>
        <v>0</v>
      </c>
      <c r="E141" s="90" t="e">
        <f t="shared" si="5"/>
        <v>#DIV/0!</v>
      </c>
      <c r="F141" s="90">
        <f t="shared" si="5"/>
        <v>0</v>
      </c>
      <c r="G141" s="90">
        <f t="shared" si="5"/>
        <v>0</v>
      </c>
    </row>
  </sheetData>
  <mergeCells count="16">
    <mergeCell ref="A99:G99"/>
    <mergeCell ref="D133:G133"/>
    <mergeCell ref="A8:G8"/>
    <mergeCell ref="A11:G11"/>
    <mergeCell ref="A19:G19"/>
    <mergeCell ref="A27:G27"/>
    <mergeCell ref="A58:G58"/>
    <mergeCell ref="A63:G63"/>
    <mergeCell ref="F1:G1"/>
    <mergeCell ref="L1:N1"/>
    <mergeCell ref="A2:G2"/>
    <mergeCell ref="A3:G3"/>
    <mergeCell ref="A5:A6"/>
    <mergeCell ref="B5:B6"/>
    <mergeCell ref="C5:C6"/>
    <mergeCell ref="D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E1" sqref="E1:G1"/>
    </sheetView>
  </sheetViews>
  <sheetFormatPr defaultColWidth="8" defaultRowHeight="15" x14ac:dyDescent="0.25"/>
  <cols>
    <col min="1" max="1" width="4.75" style="88" customWidth="1"/>
    <col min="2" max="2" width="36.75" style="89" customWidth="1"/>
    <col min="3" max="3" width="7.25" style="89" customWidth="1"/>
    <col min="4" max="4" width="9.75" style="81" customWidth="1"/>
    <col min="5" max="5" width="10.25" style="81" customWidth="1"/>
    <col min="6" max="6" width="9.75" style="81" customWidth="1"/>
    <col min="7" max="7" width="10.25" style="81" customWidth="1"/>
    <col min="8" max="8" width="8" style="81"/>
    <col min="9" max="9" width="10.25" style="82" customWidth="1"/>
    <col min="10" max="12" width="10.25" style="81" customWidth="1"/>
    <col min="13" max="16384" width="8" style="81"/>
  </cols>
  <sheetData>
    <row r="1" spans="1:12" s="4" customFormat="1" ht="70.150000000000006" customHeight="1" x14ac:dyDescent="0.25">
      <c r="A1" s="41"/>
      <c r="B1" s="42"/>
      <c r="C1" s="42"/>
      <c r="D1" s="43"/>
      <c r="E1" s="148" t="s">
        <v>528</v>
      </c>
      <c r="F1" s="148"/>
      <c r="G1" s="148"/>
      <c r="H1" s="44"/>
    </row>
    <row r="2" spans="1:12" s="4" customFormat="1" ht="15.75" x14ac:dyDescent="0.25">
      <c r="A2" s="157" t="s">
        <v>266</v>
      </c>
      <c r="B2" s="157"/>
      <c r="C2" s="157"/>
      <c r="D2" s="157"/>
      <c r="E2" s="157"/>
      <c r="F2" s="157"/>
      <c r="G2" s="157"/>
      <c r="I2" s="44"/>
    </row>
    <row r="3" spans="1:12" s="4" customFormat="1" ht="67.150000000000006" customHeight="1" x14ac:dyDescent="0.25">
      <c r="A3" s="158" t="s">
        <v>267</v>
      </c>
      <c r="B3" s="158"/>
      <c r="C3" s="158"/>
      <c r="D3" s="158"/>
      <c r="E3" s="158"/>
      <c r="F3" s="158"/>
      <c r="G3" s="158"/>
      <c r="I3" s="44"/>
    </row>
    <row r="4" spans="1:12" s="4" customFormat="1" ht="14.45" customHeight="1" x14ac:dyDescent="0.25">
      <c r="A4" s="45"/>
      <c r="B4" s="45"/>
      <c r="C4" s="45"/>
      <c r="D4" s="46"/>
      <c r="E4" s="46"/>
      <c r="F4" s="46"/>
      <c r="G4" s="47" t="s">
        <v>268</v>
      </c>
      <c r="I4" s="44"/>
    </row>
    <row r="5" spans="1:12" s="48" customFormat="1" ht="15.75" x14ac:dyDescent="0.25">
      <c r="A5" s="176" t="s">
        <v>269</v>
      </c>
      <c r="B5" s="161" t="s">
        <v>270</v>
      </c>
      <c r="C5" s="161" t="s">
        <v>271</v>
      </c>
      <c r="D5" s="163" t="s">
        <v>272</v>
      </c>
      <c r="E5" s="164"/>
      <c r="F5" s="164"/>
      <c r="G5" s="165"/>
      <c r="I5" s="49"/>
    </row>
    <row r="6" spans="1:12" s="48" customFormat="1" ht="38.25" x14ac:dyDescent="0.25">
      <c r="A6" s="177"/>
      <c r="B6" s="162"/>
      <c r="C6" s="162"/>
      <c r="D6" s="50" t="s">
        <v>7</v>
      </c>
      <c r="E6" s="50" t="s">
        <v>16</v>
      </c>
      <c r="F6" s="50" t="s">
        <v>273</v>
      </c>
      <c r="G6" s="50" t="s">
        <v>15</v>
      </c>
      <c r="I6" s="49"/>
    </row>
    <row r="7" spans="1:12" s="48" customFormat="1" ht="15.75" x14ac:dyDescent="0.25">
      <c r="A7" s="51" t="s">
        <v>274</v>
      </c>
      <c r="B7" s="52">
        <v>1</v>
      </c>
      <c r="C7" s="52">
        <v>2</v>
      </c>
      <c r="D7" s="51">
        <v>3</v>
      </c>
      <c r="E7" s="51">
        <v>4</v>
      </c>
      <c r="F7" s="51">
        <v>5</v>
      </c>
      <c r="G7" s="51">
        <v>6</v>
      </c>
      <c r="I7" s="49"/>
    </row>
    <row r="8" spans="1:12" s="4" customFormat="1" ht="15.75" x14ac:dyDescent="0.25">
      <c r="A8" s="168" t="s">
        <v>275</v>
      </c>
      <c r="B8" s="168"/>
      <c r="C8" s="168"/>
      <c r="D8" s="168"/>
      <c r="E8" s="168"/>
      <c r="F8" s="168"/>
      <c r="G8" s="168"/>
      <c r="I8" s="44"/>
    </row>
    <row r="9" spans="1:12" s="4" customFormat="1" ht="38.25" x14ac:dyDescent="0.25">
      <c r="A9" s="51">
        <v>1</v>
      </c>
      <c r="B9" s="53" t="s">
        <v>276</v>
      </c>
      <c r="C9" s="50" t="s">
        <v>277</v>
      </c>
      <c r="D9" s="54">
        <f>'[1]ТЕ_2ст_тариф_без ЦТП'!I214</f>
        <v>1904.9686674104116</v>
      </c>
      <c r="E9" s="54">
        <f>'[1]ТЕ_2ст_тариф_без ЦТП'!L214</f>
        <v>2795.191629839625</v>
      </c>
      <c r="F9" s="54">
        <f>'[1]ТЕ_2ст_тариф_без ЦТП'!O214</f>
        <v>2524.0416298396244</v>
      </c>
      <c r="G9" s="54">
        <f>'[1]ТЕ_2ст_тариф_без ЦТП'!R214</f>
        <v>4405.9808323422276</v>
      </c>
      <c r="I9" s="55">
        <f>D9*1.2</f>
        <v>2285.9624008924939</v>
      </c>
      <c r="J9" s="55">
        <f t="shared" ref="J9:L10" si="0">E9*1.2</f>
        <v>3354.2299558075497</v>
      </c>
      <c r="K9" s="55">
        <f t="shared" si="0"/>
        <v>3028.8499558075491</v>
      </c>
      <c r="L9" s="55">
        <f>G9*1.2</f>
        <v>5287.1769988106726</v>
      </c>
    </row>
    <row r="10" spans="1:12" s="4" customFormat="1" ht="40.15" customHeight="1" x14ac:dyDescent="0.25">
      <c r="A10" s="51">
        <v>2</v>
      </c>
      <c r="B10" s="53" t="s">
        <v>278</v>
      </c>
      <c r="C10" s="50" t="s">
        <v>279</v>
      </c>
      <c r="D10" s="54">
        <f>'[1]ТЕ_2ст_тариф_без ЦТП'!J224/12</f>
        <v>114226.36415735546</v>
      </c>
      <c r="E10" s="54">
        <f>'[1]ТЕ_2ст_тариф_без ЦТП'!M224/12</f>
        <v>131742.60983587473</v>
      </c>
      <c r="F10" s="54">
        <f>'[1]ТЕ_2ст_тариф_без ЦТП'!P224/12</f>
        <v>127694.96770520927</v>
      </c>
      <c r="G10" s="54">
        <f>'[1]ТЕ_2ст_тариф_без ЦТП'!S224/12</f>
        <v>160467.74430364289</v>
      </c>
      <c r="I10" s="55">
        <f>D10*1.2</f>
        <v>137071.63698882656</v>
      </c>
      <c r="J10" s="55">
        <f t="shared" si="0"/>
        <v>158091.13180304968</v>
      </c>
      <c r="K10" s="55">
        <f t="shared" si="0"/>
        <v>153233.96124625113</v>
      </c>
      <c r="L10" s="55">
        <f t="shared" si="0"/>
        <v>192561.29316437145</v>
      </c>
    </row>
    <row r="11" spans="1:12" s="4" customFormat="1" ht="15.75" x14ac:dyDescent="0.25">
      <c r="A11" s="169" t="s">
        <v>280</v>
      </c>
      <c r="B11" s="170"/>
      <c r="C11" s="170"/>
      <c r="D11" s="170"/>
      <c r="E11" s="170"/>
      <c r="F11" s="170"/>
      <c r="G11" s="171"/>
      <c r="I11" s="44"/>
    </row>
    <row r="12" spans="1:12" s="4" customFormat="1" ht="25.5" x14ac:dyDescent="0.25">
      <c r="A12" s="51">
        <v>3</v>
      </c>
      <c r="B12" s="53" t="s">
        <v>281</v>
      </c>
      <c r="C12" s="50" t="s">
        <v>282</v>
      </c>
      <c r="D12" s="56">
        <v>93.169877383797555</v>
      </c>
      <c r="E12" s="56">
        <v>1.5074073961200384E-2</v>
      </c>
      <c r="F12" s="56">
        <v>14.049856575930015</v>
      </c>
      <c r="G12" s="56">
        <v>5.5711434533547797</v>
      </c>
      <c r="I12" s="57">
        <f>'[1]ТЕ_2ст_тариф_без ЦТП'!E30-'[1]Рішення 3Д'!D16-'[1]Рішення 3Д'!E16-'[1]Рішення 3Д'!F16-'[1]Рішення 3Д'!G16</f>
        <v>0</v>
      </c>
    </row>
    <row r="13" spans="1:12" s="4" customFormat="1" ht="25.5" x14ac:dyDescent="0.25">
      <c r="A13" s="58" t="s">
        <v>283</v>
      </c>
      <c r="B13" s="59" t="s">
        <v>284</v>
      </c>
      <c r="C13" s="60" t="s">
        <v>282</v>
      </c>
      <c r="D13" s="56">
        <v>84.703963282475328</v>
      </c>
      <c r="E13" s="56">
        <v>1.3721712910080001E-2</v>
      </c>
      <c r="F13" s="56">
        <v>12.796611465525325</v>
      </c>
      <c r="G13" s="56">
        <v>5.0634371006490575</v>
      </c>
      <c r="I13" s="61">
        <f>D28+D64+D100</f>
        <v>114226.36415735548</v>
      </c>
      <c r="J13" s="61">
        <f t="shared" ref="J13:L13" si="1">E28+E64+E100</f>
        <v>131742.6098358747</v>
      </c>
      <c r="K13" s="61">
        <f t="shared" si="1"/>
        <v>127694.96770520929</v>
      </c>
      <c r="L13" s="61">
        <f t="shared" si="1"/>
        <v>160467.74430364289</v>
      </c>
    </row>
    <row r="14" spans="1:12" s="4" customFormat="1" ht="15.6" customHeight="1" x14ac:dyDescent="0.25">
      <c r="A14" s="51" t="s">
        <v>285</v>
      </c>
      <c r="B14" s="62" t="s">
        <v>286</v>
      </c>
      <c r="C14" s="60" t="s">
        <v>282</v>
      </c>
      <c r="D14" s="56">
        <v>14.110711778854931</v>
      </c>
      <c r="E14" s="56">
        <v>0</v>
      </c>
      <c r="F14" s="56">
        <v>1.9414841909216403</v>
      </c>
      <c r="G14" s="56">
        <v>0.93430205820277179</v>
      </c>
      <c r="I14" s="61">
        <f>D20</f>
        <v>1809.6749371000369</v>
      </c>
      <c r="J14" s="61">
        <f t="shared" ref="J14:L14" si="2">E20</f>
        <v>2642.5978995292503</v>
      </c>
      <c r="K14" s="61">
        <f t="shared" si="2"/>
        <v>2371.4478995292498</v>
      </c>
      <c r="L14" s="61">
        <f t="shared" si="2"/>
        <v>4310.6871020318531</v>
      </c>
    </row>
    <row r="15" spans="1:12" s="4" customFormat="1" ht="15.6" customHeight="1" x14ac:dyDescent="0.25">
      <c r="A15" s="51" t="s">
        <v>287</v>
      </c>
      <c r="B15" s="62" t="s">
        <v>288</v>
      </c>
      <c r="C15" s="60" t="s">
        <v>282</v>
      </c>
      <c r="D15" s="56">
        <v>70.593251503620408</v>
      </c>
      <c r="E15" s="56">
        <v>1.3721712910080001E-2</v>
      </c>
      <c r="F15" s="56">
        <v>10.855127274603685</v>
      </c>
      <c r="G15" s="56">
        <v>4.1291350424462854</v>
      </c>
      <c r="I15" s="61">
        <f>D59</f>
        <v>95.29373031037467</v>
      </c>
      <c r="J15" s="61">
        <f t="shared" ref="J15:L15" si="3">E59</f>
        <v>152.59373031037464</v>
      </c>
      <c r="K15" s="61">
        <f t="shared" si="3"/>
        <v>152.59373031037464</v>
      </c>
      <c r="L15" s="61">
        <f t="shared" si="3"/>
        <v>95.293730310374656</v>
      </c>
    </row>
    <row r="16" spans="1:12" s="4" customFormat="1" ht="15.6" customHeight="1" x14ac:dyDescent="0.25">
      <c r="A16" s="51">
        <v>4</v>
      </c>
      <c r="B16" s="62" t="s">
        <v>289</v>
      </c>
      <c r="C16" s="63" t="s">
        <v>290</v>
      </c>
      <c r="D16" s="56">
        <v>59.458515646999999</v>
      </c>
      <c r="E16" s="56">
        <v>9.6319999999999999E-3</v>
      </c>
      <c r="F16" s="56">
        <v>8.9826221000000004</v>
      </c>
      <c r="G16" s="56">
        <v>3.55429577</v>
      </c>
      <c r="I16" s="61">
        <f>D9</f>
        <v>1904.9686674104116</v>
      </c>
      <c r="J16" s="61">
        <f t="shared" ref="J16:L16" si="4">E9</f>
        <v>2795.191629839625</v>
      </c>
      <c r="K16" s="61">
        <f t="shared" si="4"/>
        <v>2524.0416298396244</v>
      </c>
      <c r="L16" s="61">
        <f t="shared" si="4"/>
        <v>4405.9808323422276</v>
      </c>
    </row>
    <row r="17" spans="1:9" s="4" customFormat="1" ht="15.75" x14ac:dyDescent="0.25">
      <c r="A17" s="51" t="s">
        <v>291</v>
      </c>
      <c r="B17" s="62" t="s">
        <v>286</v>
      </c>
      <c r="C17" s="63" t="s">
        <v>290</v>
      </c>
      <c r="D17" s="56">
        <v>9.9052058669999994</v>
      </c>
      <c r="E17" s="56">
        <v>0</v>
      </c>
      <c r="F17" s="56">
        <v>1.3628310000000001</v>
      </c>
      <c r="G17" s="56">
        <v>0.65583629999999993</v>
      </c>
      <c r="I17" s="44"/>
    </row>
    <row r="18" spans="1:9" s="4" customFormat="1" ht="15.75" x14ac:dyDescent="0.25">
      <c r="A18" s="51" t="s">
        <v>292</v>
      </c>
      <c r="B18" s="62" t="s">
        <v>288</v>
      </c>
      <c r="C18" s="63" t="s">
        <v>290</v>
      </c>
      <c r="D18" s="56">
        <v>49.553309780062108</v>
      </c>
      <c r="E18" s="56">
        <v>9.6319999999999999E-3</v>
      </c>
      <c r="F18" s="56">
        <v>7.6197911000000005</v>
      </c>
      <c r="G18" s="56">
        <v>2.8984594699999993</v>
      </c>
      <c r="I18" s="44"/>
    </row>
    <row r="19" spans="1:9" s="4" customFormat="1" ht="15.75" x14ac:dyDescent="0.25">
      <c r="A19" s="172" t="s">
        <v>293</v>
      </c>
      <c r="B19" s="172"/>
      <c r="C19" s="172"/>
      <c r="D19" s="172"/>
      <c r="E19" s="172"/>
      <c r="F19" s="172"/>
      <c r="G19" s="172"/>
      <c r="I19" s="44"/>
    </row>
    <row r="20" spans="1:9" s="5" customFormat="1" ht="25.5" x14ac:dyDescent="0.25">
      <c r="A20" s="64">
        <v>5</v>
      </c>
      <c r="B20" s="63" t="s">
        <v>294</v>
      </c>
      <c r="C20" s="65" t="s">
        <v>277</v>
      </c>
      <c r="D20" s="66">
        <v>1809.6749371000369</v>
      </c>
      <c r="E20" s="66">
        <v>2642.5978995292503</v>
      </c>
      <c r="F20" s="66">
        <v>2371.4478995292498</v>
      </c>
      <c r="G20" s="66">
        <v>4310.6871020318531</v>
      </c>
      <c r="I20" s="67"/>
    </row>
    <row r="21" spans="1:9" s="5" customFormat="1" ht="25.5" x14ac:dyDescent="0.25">
      <c r="A21" s="64" t="s">
        <v>295</v>
      </c>
      <c r="B21" s="68" t="s">
        <v>296</v>
      </c>
      <c r="C21" s="65" t="s">
        <v>277</v>
      </c>
      <c r="D21" s="66">
        <v>1809.6749371000369</v>
      </c>
      <c r="E21" s="66">
        <v>2986.2678995292504</v>
      </c>
      <c r="F21" s="66">
        <v>2986.2678995292495</v>
      </c>
      <c r="G21" s="66">
        <v>4310.6871020318531</v>
      </c>
      <c r="I21" s="67"/>
    </row>
    <row r="22" spans="1:9" s="5" customFormat="1" ht="25.5" x14ac:dyDescent="0.25">
      <c r="A22" s="69" t="s">
        <v>297</v>
      </c>
      <c r="B22" s="70" t="s">
        <v>298</v>
      </c>
      <c r="C22" s="65" t="s">
        <v>277</v>
      </c>
      <c r="D22" s="66">
        <v>1775.673747801374</v>
      </c>
      <c r="E22" s="66">
        <v>2952.2667102305873</v>
      </c>
      <c r="F22" s="66">
        <v>2952.2667102305863</v>
      </c>
      <c r="G22" s="66">
        <v>4276.68591273319</v>
      </c>
      <c r="I22" s="67"/>
    </row>
    <row r="23" spans="1:9" s="5" customFormat="1" ht="25.5" x14ac:dyDescent="0.25">
      <c r="A23" s="69" t="s">
        <v>299</v>
      </c>
      <c r="B23" s="71" t="s">
        <v>300</v>
      </c>
      <c r="C23" s="65" t="s">
        <v>277</v>
      </c>
      <c r="D23" s="66">
        <v>1757.4632444806318</v>
      </c>
      <c r="E23" s="66">
        <v>2934.0562069098451</v>
      </c>
      <c r="F23" s="66">
        <v>2934.0562069098446</v>
      </c>
      <c r="G23" s="66">
        <v>4258.4754094124473</v>
      </c>
      <c r="I23" s="67"/>
    </row>
    <row r="24" spans="1:9" s="5" customFormat="1" ht="25.5" x14ac:dyDescent="0.25">
      <c r="A24" s="69" t="s">
        <v>301</v>
      </c>
      <c r="B24" s="71" t="s">
        <v>302</v>
      </c>
      <c r="C24" s="65" t="s">
        <v>277</v>
      </c>
      <c r="D24" s="66">
        <v>18.210503320741992</v>
      </c>
      <c r="E24" s="66">
        <v>18.210503320741996</v>
      </c>
      <c r="F24" s="66">
        <v>18.210503320741992</v>
      </c>
      <c r="G24" s="66">
        <v>18.210503320741992</v>
      </c>
      <c r="I24" s="67"/>
    </row>
    <row r="25" spans="1:9" s="5" customFormat="1" ht="25.5" x14ac:dyDescent="0.25">
      <c r="A25" s="64" t="s">
        <v>303</v>
      </c>
      <c r="B25" s="70" t="s">
        <v>304</v>
      </c>
      <c r="C25" s="65" t="s">
        <v>277</v>
      </c>
      <c r="D25" s="66">
        <v>34.001189298663007</v>
      </c>
      <c r="E25" s="66">
        <v>34.001189298663</v>
      </c>
      <c r="F25" s="66">
        <v>34.001189298663</v>
      </c>
      <c r="G25" s="66">
        <v>34.001189298663</v>
      </c>
      <c r="I25" s="67"/>
    </row>
    <row r="26" spans="1:9" s="4" customFormat="1" ht="25.5" x14ac:dyDescent="0.25">
      <c r="A26" s="72" t="s">
        <v>305</v>
      </c>
      <c r="B26" s="73" t="s">
        <v>306</v>
      </c>
      <c r="C26" s="65" t="s">
        <v>277</v>
      </c>
      <c r="D26" s="66">
        <v>0</v>
      </c>
      <c r="E26" s="66">
        <v>-343.67</v>
      </c>
      <c r="F26" s="66">
        <v>-614.82000000000005</v>
      </c>
      <c r="G26" s="66">
        <v>0</v>
      </c>
      <c r="I26" s="44"/>
    </row>
    <row r="27" spans="1:9" s="4" customFormat="1" ht="15.75" x14ac:dyDescent="0.25">
      <c r="A27" s="172" t="s">
        <v>307</v>
      </c>
      <c r="B27" s="172"/>
      <c r="C27" s="172"/>
      <c r="D27" s="172"/>
      <c r="E27" s="172"/>
      <c r="F27" s="172"/>
      <c r="G27" s="172"/>
      <c r="I27" s="44"/>
    </row>
    <row r="28" spans="1:9" s="4" customFormat="1" ht="25.5" x14ac:dyDescent="0.25">
      <c r="A28" s="64">
        <v>6</v>
      </c>
      <c r="B28" s="63" t="s">
        <v>308</v>
      </c>
      <c r="C28" s="65" t="s">
        <v>279</v>
      </c>
      <c r="D28" s="74">
        <v>61189.817452344891</v>
      </c>
      <c r="E28" s="74">
        <v>68455.071136141298</v>
      </c>
      <c r="F28" s="74">
        <v>68436.23266345523</v>
      </c>
      <c r="G28" s="74">
        <v>76734.904214238442</v>
      </c>
      <c r="I28" s="44"/>
    </row>
    <row r="29" spans="1:9" s="4" customFormat="1" ht="15.75" x14ac:dyDescent="0.25">
      <c r="A29" s="64">
        <v>7</v>
      </c>
      <c r="B29" s="68" t="s">
        <v>309</v>
      </c>
      <c r="C29" s="75" t="s">
        <v>310</v>
      </c>
      <c r="D29" s="74">
        <v>40585.59403706788</v>
      </c>
      <c r="E29" s="74">
        <v>40567.749013968802</v>
      </c>
      <c r="F29" s="74">
        <v>40559.754602622794</v>
      </c>
      <c r="G29" s="74">
        <v>40589.813791505614</v>
      </c>
      <c r="I29" s="44"/>
    </row>
    <row r="30" spans="1:9" s="4" customFormat="1" ht="15.75" x14ac:dyDescent="0.25">
      <c r="A30" s="64" t="s">
        <v>311</v>
      </c>
      <c r="B30" s="68" t="s">
        <v>296</v>
      </c>
      <c r="C30" s="75" t="s">
        <v>310</v>
      </c>
      <c r="D30" s="74">
        <v>14730.11040700547</v>
      </c>
      <c r="E30" s="74">
        <v>14712.265383933393</v>
      </c>
      <c r="F30" s="74">
        <v>14704.270972587394</v>
      </c>
      <c r="G30" s="74">
        <v>14734.330161470214</v>
      </c>
      <c r="I30" s="44"/>
    </row>
    <row r="31" spans="1:9" s="4" customFormat="1" ht="15.75" x14ac:dyDescent="0.25">
      <c r="A31" s="64" t="s">
        <v>312</v>
      </c>
      <c r="B31" s="70" t="s">
        <v>298</v>
      </c>
      <c r="C31" s="75" t="s">
        <v>310</v>
      </c>
      <c r="D31" s="74">
        <v>14169.5208087351</v>
      </c>
      <c r="E31" s="74">
        <v>14151.67578566361</v>
      </c>
      <c r="F31" s="74">
        <v>14143.681374317612</v>
      </c>
      <c r="G31" s="74">
        <v>14173.74056320043</v>
      </c>
      <c r="I31" s="44"/>
    </row>
    <row r="32" spans="1:9" s="4" customFormat="1" ht="15.75" x14ac:dyDescent="0.25">
      <c r="A32" s="64"/>
      <c r="B32" s="70" t="s">
        <v>313</v>
      </c>
      <c r="C32" s="75" t="s">
        <v>310</v>
      </c>
      <c r="D32" s="74">
        <v>14169.5208087351</v>
      </c>
      <c r="E32" s="74">
        <v>14151.67578566361</v>
      </c>
      <c r="F32" s="74">
        <v>14143.681374317612</v>
      </c>
      <c r="G32" s="74">
        <v>14173.74056320043</v>
      </c>
      <c r="I32" s="44"/>
    </row>
    <row r="33" spans="1:9" s="4" customFormat="1" ht="25.5" x14ac:dyDescent="0.25">
      <c r="A33" s="64" t="s">
        <v>314</v>
      </c>
      <c r="B33" s="68" t="s">
        <v>315</v>
      </c>
      <c r="C33" s="75" t="s">
        <v>310</v>
      </c>
      <c r="D33" s="74">
        <v>43.496242437421891</v>
      </c>
      <c r="E33" s="74">
        <v>43.496242437376452</v>
      </c>
      <c r="F33" s="74">
        <v>43.496242437376452</v>
      </c>
      <c r="G33" s="74">
        <v>43.496242437376445</v>
      </c>
      <c r="I33" s="44"/>
    </row>
    <row r="34" spans="1:9" s="4" customFormat="1" ht="15.75" x14ac:dyDescent="0.25">
      <c r="A34" s="64" t="s">
        <v>316</v>
      </c>
      <c r="B34" s="68" t="s">
        <v>317</v>
      </c>
      <c r="C34" s="75" t="s">
        <v>310</v>
      </c>
      <c r="D34" s="74">
        <v>517.0933558329474</v>
      </c>
      <c r="E34" s="74">
        <v>517.09335583240738</v>
      </c>
      <c r="F34" s="74">
        <v>517.09335583240727</v>
      </c>
      <c r="G34" s="74">
        <v>517.09335583240716</v>
      </c>
      <c r="I34" s="44"/>
    </row>
    <row r="35" spans="1:9" s="4" customFormat="1" ht="15.75" x14ac:dyDescent="0.25">
      <c r="A35" s="64" t="s">
        <v>318</v>
      </c>
      <c r="B35" s="68" t="s">
        <v>319</v>
      </c>
      <c r="C35" s="75" t="s">
        <v>310</v>
      </c>
      <c r="D35" s="74">
        <v>11997.744288738439</v>
      </c>
      <c r="E35" s="74">
        <v>11997.744288725909</v>
      </c>
      <c r="F35" s="74">
        <v>11997.744288725908</v>
      </c>
      <c r="G35" s="74">
        <v>11997.744288725904</v>
      </c>
      <c r="I35" s="44"/>
    </row>
    <row r="36" spans="1:9" s="4" customFormat="1" ht="15.75" x14ac:dyDescent="0.25">
      <c r="A36" s="64" t="s">
        <v>320</v>
      </c>
      <c r="B36" s="68" t="s">
        <v>321</v>
      </c>
      <c r="C36" s="75" t="s">
        <v>310</v>
      </c>
      <c r="D36" s="74">
        <v>7796.7120303571492</v>
      </c>
      <c r="E36" s="74">
        <v>7796.7120303490055</v>
      </c>
      <c r="F36" s="74">
        <v>7796.7120303490046</v>
      </c>
      <c r="G36" s="74">
        <v>7796.7120303490037</v>
      </c>
      <c r="I36" s="44"/>
    </row>
    <row r="37" spans="1:9" s="4" customFormat="1" ht="25.5" x14ac:dyDescent="0.25">
      <c r="A37" s="64" t="s">
        <v>322</v>
      </c>
      <c r="B37" s="70" t="s">
        <v>323</v>
      </c>
      <c r="C37" s="75" t="s">
        <v>310</v>
      </c>
      <c r="D37" s="74">
        <v>2639.5037435224567</v>
      </c>
      <c r="E37" s="74">
        <v>2639.5037435196996</v>
      </c>
      <c r="F37" s="74">
        <v>2639.5037435196996</v>
      </c>
      <c r="G37" s="74">
        <v>2639.5037435196991</v>
      </c>
      <c r="I37" s="44"/>
    </row>
    <row r="38" spans="1:9" s="4" customFormat="1" ht="15.75" x14ac:dyDescent="0.25">
      <c r="A38" s="64" t="s">
        <v>324</v>
      </c>
      <c r="B38" s="70" t="s">
        <v>325</v>
      </c>
      <c r="C38" s="75" t="s">
        <v>310</v>
      </c>
      <c r="D38" s="74">
        <v>2661.3693003046428</v>
      </c>
      <c r="E38" s="74">
        <v>2661.3693003018629</v>
      </c>
      <c r="F38" s="74">
        <v>2661.3693003018629</v>
      </c>
      <c r="G38" s="74">
        <v>2661.369300301862</v>
      </c>
      <c r="I38" s="44"/>
    </row>
    <row r="39" spans="1:9" s="4" customFormat="1" ht="15.75" x14ac:dyDescent="0.25">
      <c r="A39" s="64" t="s">
        <v>326</v>
      </c>
      <c r="B39" s="70" t="s">
        <v>327</v>
      </c>
      <c r="C39" s="75" t="s">
        <v>310</v>
      </c>
      <c r="D39" s="74">
        <v>2495.8389865300501</v>
      </c>
      <c r="E39" s="74">
        <v>2495.8389865274435</v>
      </c>
      <c r="F39" s="74">
        <v>2495.838986527443</v>
      </c>
      <c r="G39" s="74">
        <v>2495.838986527443</v>
      </c>
      <c r="I39" s="44"/>
    </row>
    <row r="40" spans="1:9" s="4" customFormat="1" ht="15.75" x14ac:dyDescent="0.25">
      <c r="A40" s="64" t="s">
        <v>328</v>
      </c>
      <c r="B40" s="70" t="s">
        <v>329</v>
      </c>
      <c r="C40" s="75" t="s">
        <v>310</v>
      </c>
      <c r="D40" s="74">
        <v>6061.0273109668224</v>
      </c>
      <c r="E40" s="74">
        <v>6061.0273109604923</v>
      </c>
      <c r="F40" s="74">
        <v>6061.0273109604923</v>
      </c>
      <c r="G40" s="74">
        <v>6061.0273109604905</v>
      </c>
      <c r="I40" s="44"/>
    </row>
    <row r="41" spans="1:9" s="4" customFormat="1" ht="15.75" x14ac:dyDescent="0.25">
      <c r="A41" s="64" t="s">
        <v>330</v>
      </c>
      <c r="B41" s="70" t="s">
        <v>331</v>
      </c>
      <c r="C41" s="75" t="s">
        <v>310</v>
      </c>
      <c r="D41" s="74">
        <v>4648.2112565774687</v>
      </c>
      <c r="E41" s="74">
        <v>4648.2112565726138</v>
      </c>
      <c r="F41" s="74">
        <v>4648.2112565726138</v>
      </c>
      <c r="G41" s="74">
        <v>4648.211256572612</v>
      </c>
      <c r="I41" s="44"/>
    </row>
    <row r="42" spans="1:9" s="4" customFormat="1" ht="25.5" x14ac:dyDescent="0.25">
      <c r="A42" s="64" t="s">
        <v>332</v>
      </c>
      <c r="B42" s="70" t="s">
        <v>323</v>
      </c>
      <c r="C42" s="75" t="s">
        <v>310</v>
      </c>
      <c r="D42" s="74">
        <v>977.73551405175419</v>
      </c>
      <c r="E42" s="74">
        <v>977.73551405073295</v>
      </c>
      <c r="F42" s="74">
        <v>977.73551405073283</v>
      </c>
      <c r="G42" s="74">
        <v>977.7355140507326</v>
      </c>
      <c r="I42" s="44"/>
    </row>
    <row r="43" spans="1:9" s="4" customFormat="1" ht="15.75" x14ac:dyDescent="0.25">
      <c r="A43" s="64" t="s">
        <v>333</v>
      </c>
      <c r="B43" s="70" t="s">
        <v>334</v>
      </c>
      <c r="C43" s="75" t="s">
        <v>310</v>
      </c>
      <c r="D43" s="74">
        <v>435.08054033759907</v>
      </c>
      <c r="E43" s="74">
        <v>435.08054033714461</v>
      </c>
      <c r="F43" s="74">
        <v>435.08054033714461</v>
      </c>
      <c r="G43" s="74">
        <v>435.08054033714455</v>
      </c>
      <c r="I43" s="44"/>
    </row>
    <row r="44" spans="1:9" s="4" customFormat="1" ht="15.75" x14ac:dyDescent="0.25">
      <c r="A44" s="64">
        <v>8</v>
      </c>
      <c r="B44" s="70" t="s">
        <v>335</v>
      </c>
      <c r="C44" s="75" t="s">
        <v>310</v>
      </c>
      <c r="D44" s="74">
        <v>7097.2792892454954</v>
      </c>
      <c r="E44" s="74">
        <v>7097.2792892380812</v>
      </c>
      <c r="F44" s="74">
        <v>7097.2792892380821</v>
      </c>
      <c r="G44" s="74">
        <v>7097.2792892380794</v>
      </c>
      <c r="I44" s="44"/>
    </row>
    <row r="45" spans="1:9" s="4" customFormat="1" ht="15.75" x14ac:dyDescent="0.25">
      <c r="A45" s="64" t="s">
        <v>336</v>
      </c>
      <c r="B45" s="70" t="s">
        <v>331</v>
      </c>
      <c r="C45" s="75" t="s">
        <v>310</v>
      </c>
      <c r="D45" s="74">
        <v>5135.2160324661918</v>
      </c>
      <c r="E45" s="74">
        <v>5135.2160324608285</v>
      </c>
      <c r="F45" s="74">
        <v>5135.2160324608276</v>
      </c>
      <c r="G45" s="74">
        <v>5135.2160324608267</v>
      </c>
      <c r="I45" s="44"/>
    </row>
    <row r="46" spans="1:9" s="4" customFormat="1" ht="25.5" x14ac:dyDescent="0.25">
      <c r="A46" s="64" t="s">
        <v>337</v>
      </c>
      <c r="B46" s="70" t="s">
        <v>323</v>
      </c>
      <c r="C46" s="75" t="s">
        <v>310</v>
      </c>
      <c r="D46" s="74">
        <v>1129.7475271425621</v>
      </c>
      <c r="E46" s="74">
        <v>1129.7475271413823</v>
      </c>
      <c r="F46" s="74">
        <v>1129.7475271413819</v>
      </c>
      <c r="G46" s="74">
        <v>1129.7475271413816</v>
      </c>
      <c r="I46" s="44"/>
    </row>
    <row r="47" spans="1:9" s="4" customFormat="1" ht="15.75" x14ac:dyDescent="0.25">
      <c r="A47" s="64" t="s">
        <v>338</v>
      </c>
      <c r="B47" s="70" t="s">
        <v>334</v>
      </c>
      <c r="C47" s="75" t="s">
        <v>310</v>
      </c>
      <c r="D47" s="74">
        <v>832.3157296367408</v>
      </c>
      <c r="E47" s="74">
        <v>832.31572963587143</v>
      </c>
      <c r="F47" s="74">
        <v>832.31572963587132</v>
      </c>
      <c r="G47" s="74">
        <v>832.31572963587121</v>
      </c>
      <c r="I47" s="44"/>
    </row>
    <row r="48" spans="1:9" s="4" customFormat="1" ht="15.75" x14ac:dyDescent="0.25">
      <c r="A48" s="64">
        <v>9</v>
      </c>
      <c r="B48" s="70" t="s">
        <v>339</v>
      </c>
      <c r="C48" s="75" t="s">
        <v>310</v>
      </c>
      <c r="D48" s="74">
        <v>0</v>
      </c>
      <c r="E48" s="74">
        <v>0</v>
      </c>
      <c r="F48" s="74">
        <v>0</v>
      </c>
      <c r="G48" s="74">
        <v>0</v>
      </c>
      <c r="I48" s="44"/>
    </row>
    <row r="49" spans="1:9" s="4" customFormat="1" ht="15.75" x14ac:dyDescent="0.25">
      <c r="A49" s="64">
        <v>10</v>
      </c>
      <c r="B49" s="70" t="s">
        <v>340</v>
      </c>
      <c r="C49" s="75" t="s">
        <v>310</v>
      </c>
      <c r="D49" s="74">
        <v>47682.873326313369</v>
      </c>
      <c r="E49" s="74">
        <v>47665.028303206891</v>
      </c>
      <c r="F49" s="74">
        <v>47657.033891860883</v>
      </c>
      <c r="G49" s="74">
        <v>47687.093080743689</v>
      </c>
      <c r="I49" s="44"/>
    </row>
    <row r="50" spans="1:9" s="4" customFormat="1" ht="15.75" x14ac:dyDescent="0.25">
      <c r="A50" s="64">
        <v>11</v>
      </c>
      <c r="B50" s="70" t="s">
        <v>341</v>
      </c>
      <c r="C50" s="75" t="s">
        <v>310</v>
      </c>
      <c r="D50" s="74">
        <v>0</v>
      </c>
      <c r="E50" s="74">
        <v>0</v>
      </c>
      <c r="F50" s="74">
        <v>0</v>
      </c>
      <c r="G50" s="74">
        <v>0</v>
      </c>
      <c r="I50" s="44"/>
    </row>
    <row r="51" spans="1:9" s="4" customFormat="1" ht="15.75" x14ac:dyDescent="0.25">
      <c r="A51" s="64">
        <v>12</v>
      </c>
      <c r="B51" s="70" t="s">
        <v>342</v>
      </c>
      <c r="C51" s="75" t="s">
        <v>310</v>
      </c>
      <c r="D51" s="74">
        <v>0</v>
      </c>
      <c r="E51" s="74">
        <v>0</v>
      </c>
      <c r="F51" s="74">
        <v>0</v>
      </c>
      <c r="G51" s="74">
        <v>0</v>
      </c>
      <c r="I51" s="44"/>
    </row>
    <row r="52" spans="1:9" s="4" customFormat="1" ht="15.75" x14ac:dyDescent="0.25">
      <c r="A52" s="64">
        <v>13</v>
      </c>
      <c r="B52" s="76" t="s">
        <v>343</v>
      </c>
      <c r="C52" s="75" t="s">
        <v>310</v>
      </c>
      <c r="D52" s="74">
        <v>13506.944126031516</v>
      </c>
      <c r="E52" s="74">
        <v>20790.042832934421</v>
      </c>
      <c r="F52" s="74">
        <v>20779.198771594343</v>
      </c>
      <c r="G52" s="74">
        <v>29047.811133494743</v>
      </c>
      <c r="I52" s="44"/>
    </row>
    <row r="53" spans="1:9" s="4" customFormat="1" ht="15.75" x14ac:dyDescent="0.25">
      <c r="A53" s="64" t="s">
        <v>344</v>
      </c>
      <c r="B53" s="70" t="s">
        <v>345</v>
      </c>
      <c r="C53" s="75" t="s">
        <v>310</v>
      </c>
      <c r="D53" s="74">
        <v>2431.2499426856725</v>
      </c>
      <c r="E53" s="74">
        <v>3742.2077099281937</v>
      </c>
      <c r="F53" s="74">
        <v>3740.2557788869822</v>
      </c>
      <c r="G53" s="74">
        <v>5228.6060040290522</v>
      </c>
      <c r="I53" s="44"/>
    </row>
    <row r="54" spans="1:9" s="4" customFormat="1" ht="15.75" x14ac:dyDescent="0.25">
      <c r="A54" s="64" t="s">
        <v>346</v>
      </c>
      <c r="B54" s="70" t="s">
        <v>347</v>
      </c>
      <c r="C54" s="75" t="s">
        <v>310</v>
      </c>
      <c r="D54" s="74">
        <v>0</v>
      </c>
      <c r="E54" s="74">
        <v>0</v>
      </c>
      <c r="F54" s="74">
        <v>0</v>
      </c>
      <c r="G54" s="74">
        <v>0</v>
      </c>
      <c r="I54" s="44"/>
    </row>
    <row r="55" spans="1:9" s="4" customFormat="1" ht="15.75" x14ac:dyDescent="0.25">
      <c r="A55" s="64" t="s">
        <v>348</v>
      </c>
      <c r="B55" s="70" t="s">
        <v>349</v>
      </c>
      <c r="C55" s="75" t="s">
        <v>310</v>
      </c>
      <c r="D55" s="74">
        <v>0</v>
      </c>
      <c r="E55" s="74">
        <v>0</v>
      </c>
      <c r="F55" s="74">
        <v>0</v>
      </c>
      <c r="G55" s="74">
        <v>0</v>
      </c>
      <c r="I55" s="44"/>
    </row>
    <row r="56" spans="1:9" s="4" customFormat="1" ht="15.75" x14ac:dyDescent="0.25">
      <c r="A56" s="64" t="s">
        <v>350</v>
      </c>
      <c r="B56" s="70" t="s">
        <v>351</v>
      </c>
      <c r="C56" s="75" t="s">
        <v>310</v>
      </c>
      <c r="D56" s="74">
        <v>0</v>
      </c>
      <c r="E56" s="74">
        <v>0</v>
      </c>
      <c r="F56" s="74">
        <v>0</v>
      </c>
      <c r="G56" s="74">
        <v>0</v>
      </c>
      <c r="I56" s="44"/>
    </row>
    <row r="57" spans="1:9" s="4" customFormat="1" ht="15.75" x14ac:dyDescent="0.25">
      <c r="A57" s="64" t="s">
        <v>352</v>
      </c>
      <c r="B57" s="70" t="s">
        <v>353</v>
      </c>
      <c r="C57" s="75" t="s">
        <v>310</v>
      </c>
      <c r="D57" s="74">
        <v>11075.694183345846</v>
      </c>
      <c r="E57" s="74">
        <v>17047.835123006229</v>
      </c>
      <c r="F57" s="74">
        <v>17038.942992707365</v>
      </c>
      <c r="G57" s="74">
        <v>23819.205129465689</v>
      </c>
      <c r="I57" s="44"/>
    </row>
    <row r="58" spans="1:9" s="4" customFormat="1" ht="15.75" x14ac:dyDescent="0.25">
      <c r="A58" s="173" t="s">
        <v>354</v>
      </c>
      <c r="B58" s="174"/>
      <c r="C58" s="174"/>
      <c r="D58" s="174"/>
      <c r="E58" s="174"/>
      <c r="F58" s="174"/>
      <c r="G58" s="175"/>
      <c r="I58" s="44"/>
    </row>
    <row r="59" spans="1:9" s="4" customFormat="1" ht="25.5" x14ac:dyDescent="0.25">
      <c r="A59" s="64" t="s">
        <v>355</v>
      </c>
      <c r="B59" s="77" t="s">
        <v>294</v>
      </c>
      <c r="C59" s="65" t="s">
        <v>277</v>
      </c>
      <c r="D59" s="78">
        <v>95.29373031037467</v>
      </c>
      <c r="E59" s="78">
        <v>152.59373031037464</v>
      </c>
      <c r="F59" s="78">
        <v>152.59373031037464</v>
      </c>
      <c r="G59" s="78">
        <v>95.293730310374656</v>
      </c>
      <c r="I59" s="44"/>
    </row>
    <row r="60" spans="1:9" s="4" customFormat="1" ht="25.5" x14ac:dyDescent="0.25">
      <c r="A60" s="64" t="s">
        <v>356</v>
      </c>
      <c r="B60" s="73" t="s">
        <v>296</v>
      </c>
      <c r="C60" s="65" t="s">
        <v>277</v>
      </c>
      <c r="D60" s="78">
        <v>95.29373031037467</v>
      </c>
      <c r="E60" s="78">
        <v>95.293730310374642</v>
      </c>
      <c r="F60" s="78">
        <v>95.293730310374642</v>
      </c>
      <c r="G60" s="78">
        <v>95.293730310374656</v>
      </c>
      <c r="I60" s="44"/>
    </row>
    <row r="61" spans="1:9" s="4" customFormat="1" ht="25.5" x14ac:dyDescent="0.25">
      <c r="A61" s="64" t="s">
        <v>357</v>
      </c>
      <c r="B61" s="73" t="s">
        <v>304</v>
      </c>
      <c r="C61" s="65" t="s">
        <v>277</v>
      </c>
      <c r="D61" s="78">
        <v>95.29373031037467</v>
      </c>
      <c r="E61" s="78">
        <v>95.293730310374642</v>
      </c>
      <c r="F61" s="78">
        <v>95.293730310374642</v>
      </c>
      <c r="G61" s="78">
        <v>95.293730310374656</v>
      </c>
      <c r="I61" s="44"/>
    </row>
    <row r="62" spans="1:9" s="4" customFormat="1" ht="25.5" x14ac:dyDescent="0.25">
      <c r="A62" s="64" t="s">
        <v>358</v>
      </c>
      <c r="B62" s="73" t="s">
        <v>306</v>
      </c>
      <c r="C62" s="65" t="s">
        <v>277</v>
      </c>
      <c r="D62" s="78">
        <v>0</v>
      </c>
      <c r="E62" s="78">
        <v>57.3</v>
      </c>
      <c r="F62" s="78">
        <v>57.300000000000004</v>
      </c>
      <c r="G62" s="78">
        <v>0</v>
      </c>
      <c r="I62" s="44"/>
    </row>
    <row r="63" spans="1:9" s="4" customFormat="1" ht="15.75" x14ac:dyDescent="0.25">
      <c r="A63" s="173" t="s">
        <v>359</v>
      </c>
      <c r="B63" s="174"/>
      <c r="C63" s="174"/>
      <c r="D63" s="174"/>
      <c r="E63" s="174"/>
      <c r="F63" s="174"/>
      <c r="G63" s="175"/>
      <c r="I63" s="44"/>
    </row>
    <row r="64" spans="1:9" s="4" customFormat="1" ht="25.5" x14ac:dyDescent="0.25">
      <c r="A64" s="64">
        <v>15</v>
      </c>
      <c r="B64" s="63" t="s">
        <v>360</v>
      </c>
      <c r="C64" s="65" t="s">
        <v>279</v>
      </c>
      <c r="D64" s="74">
        <v>50883.340090873207</v>
      </c>
      <c r="E64" s="74">
        <v>61134.332085596012</v>
      </c>
      <c r="F64" s="74">
        <v>57105.528427616671</v>
      </c>
      <c r="G64" s="74">
        <v>81579.633475267052</v>
      </c>
      <c r="I64" s="44"/>
    </row>
    <row r="65" spans="1:9" s="4" customFormat="1" ht="15.75" x14ac:dyDescent="0.25">
      <c r="A65" s="79" t="s">
        <v>361</v>
      </c>
      <c r="B65" s="68" t="s">
        <v>309</v>
      </c>
      <c r="C65" s="75" t="s">
        <v>310</v>
      </c>
      <c r="D65" s="74">
        <v>47209.346826483081</v>
      </c>
      <c r="E65" s="74">
        <v>56994.925497254728</v>
      </c>
      <c r="F65" s="74">
        <v>53149.036091500304</v>
      </c>
      <c r="G65" s="74">
        <v>76511.976882039657</v>
      </c>
      <c r="I65" s="44"/>
    </row>
    <row r="66" spans="1:9" s="4" customFormat="1" ht="15.75" x14ac:dyDescent="0.25">
      <c r="A66" s="79" t="s">
        <v>362</v>
      </c>
      <c r="B66" s="68" t="s">
        <v>296</v>
      </c>
      <c r="C66" s="75" t="s">
        <v>310</v>
      </c>
      <c r="D66" s="74">
        <v>23013.230286384754</v>
      </c>
      <c r="E66" s="74">
        <v>32798.80895715642</v>
      </c>
      <c r="F66" s="74">
        <v>28952.919551401985</v>
      </c>
      <c r="G66" s="74">
        <v>52315.860341941348</v>
      </c>
      <c r="I66" s="44"/>
    </row>
    <row r="67" spans="1:9" s="4" customFormat="1" ht="15.75" x14ac:dyDescent="0.25">
      <c r="A67" s="79" t="s">
        <v>363</v>
      </c>
      <c r="B67" s="68" t="s">
        <v>304</v>
      </c>
      <c r="C67" s="75" t="s">
        <v>310</v>
      </c>
      <c r="D67" s="74">
        <v>0</v>
      </c>
      <c r="E67" s="74">
        <v>0</v>
      </c>
      <c r="F67" s="74">
        <v>0</v>
      </c>
      <c r="G67" s="74">
        <v>0</v>
      </c>
      <c r="I67" s="44"/>
    </row>
    <row r="68" spans="1:9" s="4" customFormat="1" ht="25.5" x14ac:dyDescent="0.25">
      <c r="A68" s="80" t="s">
        <v>364</v>
      </c>
      <c r="B68" s="68" t="s">
        <v>365</v>
      </c>
      <c r="C68" s="75" t="s">
        <v>310</v>
      </c>
      <c r="D68" s="74">
        <v>0</v>
      </c>
      <c r="E68" s="74">
        <v>0</v>
      </c>
      <c r="F68" s="74">
        <v>0</v>
      </c>
      <c r="G68" s="74">
        <v>0</v>
      </c>
      <c r="I68" s="44"/>
    </row>
    <row r="69" spans="1:9" s="4" customFormat="1" ht="25.5" x14ac:dyDescent="0.25">
      <c r="A69" s="80" t="s">
        <v>366</v>
      </c>
      <c r="B69" s="68" t="s">
        <v>367</v>
      </c>
      <c r="C69" s="75" t="s">
        <v>310</v>
      </c>
      <c r="D69" s="74">
        <v>828.24176407222467</v>
      </c>
      <c r="E69" s="74">
        <v>828.2443123825152</v>
      </c>
      <c r="F69" s="74">
        <v>828.24431238251509</v>
      </c>
      <c r="G69" s="74">
        <v>828.24431238251498</v>
      </c>
      <c r="I69" s="44"/>
    </row>
    <row r="70" spans="1:9" s="4" customFormat="1" ht="15.75" x14ac:dyDescent="0.25">
      <c r="A70" s="80" t="s">
        <v>368</v>
      </c>
      <c r="B70" s="68" t="s">
        <v>317</v>
      </c>
      <c r="C70" s="75" t="s">
        <v>310</v>
      </c>
      <c r="D70" s="74">
        <v>22184.988522312527</v>
      </c>
      <c r="E70" s="74">
        <v>31970.564644773902</v>
      </c>
      <c r="F70" s="74">
        <v>28124.675239019474</v>
      </c>
      <c r="G70" s="74">
        <v>51487.616029558827</v>
      </c>
      <c r="I70" s="44"/>
    </row>
    <row r="71" spans="1:9" ht="25.5" x14ac:dyDescent="0.25">
      <c r="A71" s="80" t="s">
        <v>369</v>
      </c>
      <c r="B71" s="68" t="s">
        <v>370</v>
      </c>
      <c r="C71" s="75" t="s">
        <v>310</v>
      </c>
      <c r="D71" s="74">
        <v>21133.468442904559</v>
      </c>
      <c r="E71" s="74">
        <v>30919.041330079384</v>
      </c>
      <c r="F71" s="74">
        <v>27073.151924324946</v>
      </c>
      <c r="G71" s="74">
        <v>50436.092714864302</v>
      </c>
    </row>
    <row r="72" spans="1:9" x14ac:dyDescent="0.25">
      <c r="A72" s="80" t="s">
        <v>371</v>
      </c>
      <c r="B72" s="70" t="s">
        <v>319</v>
      </c>
      <c r="C72" s="75" t="s">
        <v>310</v>
      </c>
      <c r="D72" s="74">
        <v>13378.865368743049</v>
      </c>
      <c r="E72" s="74">
        <v>13378.865368743049</v>
      </c>
      <c r="F72" s="74">
        <v>13378.865368743047</v>
      </c>
      <c r="G72" s="74">
        <v>13378.865368743049</v>
      </c>
    </row>
    <row r="73" spans="1:9" x14ac:dyDescent="0.25">
      <c r="A73" s="80" t="s">
        <v>372</v>
      </c>
      <c r="B73" s="68" t="s">
        <v>321</v>
      </c>
      <c r="C73" s="75" t="s">
        <v>310</v>
      </c>
      <c r="D73" s="74">
        <v>10091.200776363721</v>
      </c>
      <c r="E73" s="74">
        <v>10091.200776363721</v>
      </c>
      <c r="F73" s="74">
        <v>10091.200776363723</v>
      </c>
      <c r="G73" s="74">
        <v>10091.200776363723</v>
      </c>
    </row>
    <row r="74" spans="1:9" ht="25.5" x14ac:dyDescent="0.25">
      <c r="A74" s="80" t="s">
        <v>373</v>
      </c>
      <c r="B74" s="68" t="s">
        <v>323</v>
      </c>
      <c r="C74" s="75" t="s">
        <v>310</v>
      </c>
      <c r="D74" s="74">
        <v>2901.9166402747583</v>
      </c>
      <c r="E74" s="74">
        <v>2901.9166402747583</v>
      </c>
      <c r="F74" s="74">
        <v>2901.9166402747583</v>
      </c>
      <c r="G74" s="74">
        <v>2901.9166402747583</v>
      </c>
    </row>
    <row r="75" spans="1:9" x14ac:dyDescent="0.25">
      <c r="A75" s="80" t="s">
        <v>374</v>
      </c>
      <c r="B75" s="68" t="s">
        <v>375</v>
      </c>
      <c r="C75" s="75" t="s">
        <v>310</v>
      </c>
      <c r="D75" s="74">
        <v>3701.277007126298</v>
      </c>
      <c r="E75" s="74">
        <v>3701.2770071262971</v>
      </c>
      <c r="F75" s="74">
        <v>3701.277007126298</v>
      </c>
      <c r="G75" s="74">
        <v>3701.2770071262971</v>
      </c>
    </row>
    <row r="76" spans="1:9" x14ac:dyDescent="0.25">
      <c r="A76" s="80" t="s">
        <v>376</v>
      </c>
      <c r="B76" s="68" t="s">
        <v>377</v>
      </c>
      <c r="C76" s="75" t="s">
        <v>310</v>
      </c>
      <c r="D76" s="74">
        <v>3488.0071289626662</v>
      </c>
      <c r="E76" s="74">
        <v>3488.0071289626667</v>
      </c>
      <c r="F76" s="74">
        <v>3488.0071289626662</v>
      </c>
      <c r="G76" s="74">
        <v>3488.0071289626667</v>
      </c>
    </row>
    <row r="77" spans="1:9" x14ac:dyDescent="0.25">
      <c r="A77" s="80" t="s">
        <v>378</v>
      </c>
      <c r="B77" s="68" t="s">
        <v>329</v>
      </c>
      <c r="C77" s="75" t="s">
        <v>310</v>
      </c>
      <c r="D77" s="74">
        <v>726.0503949915427</v>
      </c>
      <c r="E77" s="74">
        <v>726.0503949915427</v>
      </c>
      <c r="F77" s="74">
        <v>726.05039499154236</v>
      </c>
      <c r="G77" s="74">
        <v>726.05039499154248</v>
      </c>
    </row>
    <row r="78" spans="1:9" x14ac:dyDescent="0.25">
      <c r="A78" s="80" t="s">
        <v>379</v>
      </c>
      <c r="B78" s="68" t="s">
        <v>331</v>
      </c>
      <c r="C78" s="75" t="s">
        <v>310</v>
      </c>
      <c r="D78" s="74">
        <v>556.80917535807475</v>
      </c>
      <c r="E78" s="74">
        <v>556.80917535807475</v>
      </c>
      <c r="F78" s="74">
        <v>556.80917535807464</v>
      </c>
      <c r="G78" s="74">
        <v>556.80917535807475</v>
      </c>
    </row>
    <row r="79" spans="1:9" ht="25.5" x14ac:dyDescent="0.25">
      <c r="A79" s="80" t="s">
        <v>380</v>
      </c>
      <c r="B79" s="68" t="s">
        <v>323</v>
      </c>
      <c r="C79" s="75" t="s">
        <v>310</v>
      </c>
      <c r="D79" s="74">
        <v>117.12292648641737</v>
      </c>
      <c r="E79" s="74">
        <v>117.12292648641734</v>
      </c>
      <c r="F79" s="74">
        <v>117.12292648641734</v>
      </c>
      <c r="G79" s="74">
        <v>117.12292648641737</v>
      </c>
    </row>
    <row r="80" spans="1:9" x14ac:dyDescent="0.25">
      <c r="A80" s="80" t="s">
        <v>381</v>
      </c>
      <c r="B80" s="68" t="s">
        <v>334</v>
      </c>
      <c r="C80" s="75" t="s">
        <v>310</v>
      </c>
      <c r="D80" s="74">
        <v>52.11829314705043</v>
      </c>
      <c r="E80" s="74">
        <v>52.11829314705043</v>
      </c>
      <c r="F80" s="74">
        <v>52.118293147050423</v>
      </c>
      <c r="G80" s="74">
        <v>52.11829314705043</v>
      </c>
    </row>
    <row r="81" spans="1:9" x14ac:dyDescent="0.25">
      <c r="A81" s="80" t="s">
        <v>382</v>
      </c>
      <c r="B81" s="70" t="s">
        <v>335</v>
      </c>
      <c r="C81" s="75" t="s">
        <v>310</v>
      </c>
      <c r="D81" s="74">
        <v>850.18300808481388</v>
      </c>
      <c r="E81" s="74">
        <v>850.18300808481399</v>
      </c>
      <c r="F81" s="74">
        <v>850.18300808481399</v>
      </c>
      <c r="G81" s="74">
        <v>850.18300808481399</v>
      </c>
    </row>
    <row r="82" spans="1:9" x14ac:dyDescent="0.25">
      <c r="A82" s="80" t="s">
        <v>383</v>
      </c>
      <c r="B82" s="70" t="s">
        <v>331</v>
      </c>
      <c r="C82" s="75" t="s">
        <v>310</v>
      </c>
      <c r="D82" s="74">
        <v>615.14747211133113</v>
      </c>
      <c r="E82" s="74">
        <v>615.14747211133124</v>
      </c>
      <c r="F82" s="74">
        <v>615.14747211133124</v>
      </c>
      <c r="G82" s="74">
        <v>615.14747211133124</v>
      </c>
    </row>
    <row r="83" spans="1:9" ht="25.5" x14ac:dyDescent="0.25">
      <c r="A83" s="80" t="s">
        <v>384</v>
      </c>
      <c r="B83" s="70" t="s">
        <v>323</v>
      </c>
      <c r="C83" s="75" t="s">
        <v>310</v>
      </c>
      <c r="D83" s="74">
        <v>135.33244386449289</v>
      </c>
      <c r="E83" s="74">
        <v>135.33244386449289</v>
      </c>
      <c r="F83" s="74">
        <v>135.33244386449289</v>
      </c>
      <c r="G83" s="74">
        <v>135.33244386449289</v>
      </c>
    </row>
    <row r="84" spans="1:9" x14ac:dyDescent="0.25">
      <c r="A84" s="80" t="s">
        <v>385</v>
      </c>
      <c r="B84" s="70" t="s">
        <v>334</v>
      </c>
      <c r="C84" s="75" t="s">
        <v>310</v>
      </c>
      <c r="D84" s="74">
        <v>99.703092108989949</v>
      </c>
      <c r="E84" s="74">
        <v>99.703092108989964</v>
      </c>
      <c r="F84" s="74">
        <v>99.703092108989964</v>
      </c>
      <c r="G84" s="74">
        <v>99.703092108989964</v>
      </c>
    </row>
    <row r="85" spans="1:9" x14ac:dyDescent="0.25">
      <c r="A85" s="80" t="s">
        <v>386</v>
      </c>
      <c r="B85" s="68" t="s">
        <v>387</v>
      </c>
      <c r="C85" s="75" t="s">
        <v>310</v>
      </c>
      <c r="D85" s="74">
        <v>0</v>
      </c>
      <c r="E85" s="74">
        <v>0</v>
      </c>
      <c r="F85" s="74">
        <v>0</v>
      </c>
      <c r="G85" s="74">
        <v>0</v>
      </c>
    </row>
    <row r="86" spans="1:9" x14ac:dyDescent="0.25">
      <c r="A86" s="80" t="s">
        <v>388</v>
      </c>
      <c r="B86" s="68" t="s">
        <v>331</v>
      </c>
      <c r="C86" s="75" t="s">
        <v>310</v>
      </c>
      <c r="D86" s="74">
        <v>0</v>
      </c>
      <c r="E86" s="74">
        <v>0</v>
      </c>
      <c r="F86" s="74">
        <v>0</v>
      </c>
      <c r="G86" s="74">
        <v>0</v>
      </c>
    </row>
    <row r="87" spans="1:9" ht="25.5" x14ac:dyDescent="0.25">
      <c r="A87" s="80" t="s">
        <v>389</v>
      </c>
      <c r="B87" s="70" t="s">
        <v>323</v>
      </c>
      <c r="C87" s="75" t="s">
        <v>310</v>
      </c>
      <c r="D87" s="74">
        <v>0</v>
      </c>
      <c r="E87" s="74">
        <v>0</v>
      </c>
      <c r="F87" s="74">
        <v>0</v>
      </c>
      <c r="G87" s="74">
        <v>0</v>
      </c>
    </row>
    <row r="88" spans="1:9" x14ac:dyDescent="0.25">
      <c r="A88" s="80" t="s">
        <v>390</v>
      </c>
      <c r="B88" s="83" t="s">
        <v>334</v>
      </c>
      <c r="C88" s="75" t="s">
        <v>310</v>
      </c>
      <c r="D88" s="74">
        <v>0</v>
      </c>
      <c r="E88" s="74">
        <v>0</v>
      </c>
      <c r="F88" s="74">
        <v>0</v>
      </c>
      <c r="G88" s="74">
        <v>0</v>
      </c>
    </row>
    <row r="89" spans="1:9" x14ac:dyDescent="0.25">
      <c r="A89" s="80" t="s">
        <v>391</v>
      </c>
      <c r="B89" s="70" t="s">
        <v>392</v>
      </c>
      <c r="C89" s="75" t="s">
        <v>310</v>
      </c>
      <c r="D89" s="74">
        <v>0</v>
      </c>
      <c r="E89" s="74">
        <v>0</v>
      </c>
      <c r="F89" s="74">
        <v>0</v>
      </c>
      <c r="G89" s="74">
        <v>0</v>
      </c>
    </row>
    <row r="90" spans="1:9" x14ac:dyDescent="0.25">
      <c r="A90" s="80" t="s">
        <v>393</v>
      </c>
      <c r="B90" s="70" t="s">
        <v>339</v>
      </c>
      <c r="C90" s="75" t="s">
        <v>310</v>
      </c>
      <c r="D90" s="74">
        <v>0</v>
      </c>
      <c r="E90" s="74">
        <v>0</v>
      </c>
      <c r="F90" s="74">
        <v>0</v>
      </c>
      <c r="G90" s="74">
        <v>0</v>
      </c>
    </row>
    <row r="91" spans="1:9" x14ac:dyDescent="0.25">
      <c r="A91" s="80" t="s">
        <v>394</v>
      </c>
      <c r="B91" s="70" t="s">
        <v>340</v>
      </c>
      <c r="C91" s="75" t="s">
        <v>310</v>
      </c>
      <c r="D91" s="74">
        <v>48059.529834567889</v>
      </c>
      <c r="E91" s="74">
        <v>57845.108505339536</v>
      </c>
      <c r="F91" s="74">
        <v>53999.219099585112</v>
      </c>
      <c r="G91" s="74">
        <v>77362.159890124472</v>
      </c>
    </row>
    <row r="92" spans="1:9" x14ac:dyDescent="0.25">
      <c r="A92" s="80" t="s">
        <v>395</v>
      </c>
      <c r="B92" s="70" t="s">
        <v>396</v>
      </c>
      <c r="C92" s="75" t="s">
        <v>310</v>
      </c>
      <c r="D92" s="74">
        <v>0</v>
      </c>
      <c r="E92" s="74">
        <v>0</v>
      </c>
      <c r="F92" s="74">
        <v>0</v>
      </c>
      <c r="G92" s="74">
        <v>0</v>
      </c>
    </row>
    <row r="93" spans="1:9" x14ac:dyDescent="0.25">
      <c r="A93" s="80" t="s">
        <v>397</v>
      </c>
      <c r="B93" s="70" t="s">
        <v>398</v>
      </c>
      <c r="C93" s="75" t="s">
        <v>310</v>
      </c>
      <c r="D93" s="74">
        <v>2823.8102563053217</v>
      </c>
      <c r="E93" s="74">
        <v>3289.2235802564651</v>
      </c>
      <c r="F93" s="74">
        <v>3106.3093280315593</v>
      </c>
      <c r="G93" s="74">
        <v>4217.4735851425776</v>
      </c>
      <c r="I93" s="84"/>
    </row>
    <row r="94" spans="1:9" x14ac:dyDescent="0.25">
      <c r="A94" s="80" t="s">
        <v>399</v>
      </c>
      <c r="B94" s="70" t="s">
        <v>400</v>
      </c>
      <c r="C94" s="75" t="s">
        <v>310</v>
      </c>
      <c r="D94" s="74">
        <v>508.28584613495781</v>
      </c>
      <c r="E94" s="74">
        <v>592.06024444616355</v>
      </c>
      <c r="F94" s="74">
        <v>559.13567904568038</v>
      </c>
      <c r="G94" s="74">
        <v>759.14524532566372</v>
      </c>
    </row>
    <row r="95" spans="1:9" x14ac:dyDescent="0.25">
      <c r="A95" s="80" t="s">
        <v>401</v>
      </c>
      <c r="B95" s="70" t="s">
        <v>402</v>
      </c>
      <c r="C95" s="75" t="s">
        <v>310</v>
      </c>
      <c r="D95" s="74">
        <v>0</v>
      </c>
      <c r="E95" s="74">
        <v>0</v>
      </c>
      <c r="F95" s="74">
        <v>0</v>
      </c>
      <c r="G95" s="74">
        <v>0</v>
      </c>
    </row>
    <row r="96" spans="1:9" x14ac:dyDescent="0.25">
      <c r="A96" s="80" t="s">
        <v>403</v>
      </c>
      <c r="B96" s="70" t="s">
        <v>404</v>
      </c>
      <c r="C96" s="75" t="s">
        <v>310</v>
      </c>
      <c r="D96" s="74">
        <v>0</v>
      </c>
      <c r="E96" s="74">
        <v>0</v>
      </c>
      <c r="F96" s="74">
        <v>0</v>
      </c>
      <c r="G96" s="74">
        <v>0</v>
      </c>
    </row>
    <row r="97" spans="1:12" x14ac:dyDescent="0.25">
      <c r="A97" s="80" t="s">
        <v>405</v>
      </c>
      <c r="B97" s="70" t="s">
        <v>406</v>
      </c>
      <c r="C97" s="75" t="s">
        <v>310</v>
      </c>
      <c r="D97" s="74">
        <v>0</v>
      </c>
      <c r="E97" s="74">
        <v>0</v>
      </c>
      <c r="F97" s="74">
        <v>0</v>
      </c>
      <c r="G97" s="74">
        <v>0</v>
      </c>
    </row>
    <row r="98" spans="1:12" x14ac:dyDescent="0.25">
      <c r="A98" s="80" t="s">
        <v>407</v>
      </c>
      <c r="B98" s="70" t="s">
        <v>408</v>
      </c>
      <c r="C98" s="75" t="s">
        <v>310</v>
      </c>
      <c r="D98" s="74">
        <v>2315.5244101703643</v>
      </c>
      <c r="E98" s="74">
        <v>2697.1633358103022</v>
      </c>
      <c r="F98" s="74">
        <v>2547.173648985879</v>
      </c>
      <c r="G98" s="74">
        <v>3458.3283398169133</v>
      </c>
      <c r="J98" s="82"/>
      <c r="K98" s="82"/>
      <c r="L98" s="82"/>
    </row>
    <row r="99" spans="1:12" x14ac:dyDescent="0.25">
      <c r="A99" s="178" t="s">
        <v>409</v>
      </c>
      <c r="B99" s="179"/>
      <c r="C99" s="179"/>
      <c r="D99" s="179"/>
      <c r="E99" s="179"/>
      <c r="F99" s="179"/>
      <c r="G99" s="180"/>
    </row>
    <row r="100" spans="1:12" ht="25.5" x14ac:dyDescent="0.25">
      <c r="A100" s="79" t="s">
        <v>410</v>
      </c>
      <c r="B100" s="63" t="s">
        <v>411</v>
      </c>
      <c r="C100" s="65" t="s">
        <v>279</v>
      </c>
      <c r="D100" s="74">
        <v>2153.2066141373848</v>
      </c>
      <c r="E100" s="74">
        <v>2153.2066141373848</v>
      </c>
      <c r="F100" s="74">
        <v>2153.2066141373848</v>
      </c>
      <c r="G100" s="74">
        <v>2153.2066141373848</v>
      </c>
    </row>
    <row r="101" spans="1:12" x14ac:dyDescent="0.25">
      <c r="A101" s="85" t="s">
        <v>412</v>
      </c>
      <c r="B101" s="70" t="s">
        <v>309</v>
      </c>
      <c r="C101" s="86" t="s">
        <v>310</v>
      </c>
      <c r="D101" s="74">
        <v>2009.747887723069</v>
      </c>
      <c r="E101" s="74">
        <v>2009.7478877230694</v>
      </c>
      <c r="F101" s="74">
        <v>2009.7478877230694</v>
      </c>
      <c r="G101" s="74">
        <v>2009.7478877230694</v>
      </c>
    </row>
    <row r="102" spans="1:12" x14ac:dyDescent="0.25">
      <c r="A102" s="85" t="s">
        <v>413</v>
      </c>
      <c r="B102" s="70" t="s">
        <v>414</v>
      </c>
      <c r="C102" s="86" t="s">
        <v>310</v>
      </c>
      <c r="D102" s="74">
        <v>19.104208018187673</v>
      </c>
      <c r="E102" s="74">
        <v>19.104208018187673</v>
      </c>
      <c r="F102" s="74">
        <v>19.104208018187673</v>
      </c>
      <c r="G102" s="74">
        <v>19.104208018187673</v>
      </c>
    </row>
    <row r="103" spans="1:12" x14ac:dyDescent="0.25">
      <c r="A103" s="85" t="s">
        <v>415</v>
      </c>
      <c r="B103" s="70" t="s">
        <v>319</v>
      </c>
      <c r="C103" s="86" t="s">
        <v>310</v>
      </c>
      <c r="D103" s="74">
        <v>792.45081356850278</v>
      </c>
      <c r="E103" s="74">
        <v>792.45081356850278</v>
      </c>
      <c r="F103" s="74">
        <v>792.45081356850278</v>
      </c>
      <c r="G103" s="74">
        <v>792.45081356850267</v>
      </c>
    </row>
    <row r="104" spans="1:12" x14ac:dyDescent="0.25">
      <c r="A104" s="85" t="s">
        <v>416</v>
      </c>
      <c r="B104" s="70" t="s">
        <v>321</v>
      </c>
      <c r="C104" s="86" t="s">
        <v>310</v>
      </c>
      <c r="D104" s="74">
        <v>1159.1656930957624</v>
      </c>
      <c r="E104" s="74">
        <v>1159.1656930957627</v>
      </c>
      <c r="F104" s="74">
        <v>1159.1656930957624</v>
      </c>
      <c r="G104" s="74">
        <v>1159.1656930957624</v>
      </c>
    </row>
    <row r="105" spans="1:12" ht="28.9" customHeight="1" x14ac:dyDescent="0.25">
      <c r="A105" s="85" t="s">
        <v>417</v>
      </c>
      <c r="B105" s="70" t="s">
        <v>323</v>
      </c>
      <c r="C105" s="86" t="s">
        <v>310</v>
      </c>
      <c r="D105" s="74">
        <v>174.33917898507056</v>
      </c>
      <c r="E105" s="74">
        <v>174.33917898507059</v>
      </c>
      <c r="F105" s="74">
        <v>174.33917898507056</v>
      </c>
      <c r="G105" s="74">
        <v>174.33917898507059</v>
      </c>
    </row>
    <row r="106" spans="1:12" x14ac:dyDescent="0.25">
      <c r="A106" s="85" t="s">
        <v>418</v>
      </c>
      <c r="B106" s="70" t="s">
        <v>375</v>
      </c>
      <c r="C106" s="86" t="s">
        <v>310</v>
      </c>
      <c r="D106" s="74">
        <v>956.96461777028242</v>
      </c>
      <c r="E106" s="74">
        <v>956.96461777028242</v>
      </c>
      <c r="F106" s="74">
        <v>956.96461777028242</v>
      </c>
      <c r="G106" s="74">
        <v>956.96461777028242</v>
      </c>
    </row>
    <row r="107" spans="1:12" x14ac:dyDescent="0.25">
      <c r="A107" s="85" t="s">
        <v>419</v>
      </c>
      <c r="B107" s="70" t="s">
        <v>327</v>
      </c>
      <c r="C107" s="86" t="s">
        <v>310</v>
      </c>
      <c r="D107" s="74">
        <v>27.861896340409583</v>
      </c>
      <c r="E107" s="74">
        <v>27.861896340409576</v>
      </c>
      <c r="F107" s="74">
        <v>27.861896340409583</v>
      </c>
      <c r="G107" s="74">
        <v>27.861896340409576</v>
      </c>
    </row>
    <row r="108" spans="1:12" x14ac:dyDescent="0.25">
      <c r="A108" s="85" t="s">
        <v>420</v>
      </c>
      <c r="B108" s="70" t="s">
        <v>329</v>
      </c>
      <c r="C108" s="86" t="s">
        <v>310</v>
      </c>
      <c r="D108" s="74">
        <v>39.027173040616297</v>
      </c>
      <c r="E108" s="74">
        <v>39.027173040616304</v>
      </c>
      <c r="F108" s="74">
        <v>39.027173040616297</v>
      </c>
      <c r="G108" s="74">
        <v>39.027173040616297</v>
      </c>
    </row>
    <row r="109" spans="1:12" x14ac:dyDescent="0.25">
      <c r="A109" s="85" t="s">
        <v>421</v>
      </c>
      <c r="B109" s="70" t="s">
        <v>331</v>
      </c>
      <c r="C109" s="86" t="s">
        <v>310</v>
      </c>
      <c r="D109" s="74">
        <v>29.92999960774841</v>
      </c>
      <c r="E109" s="74">
        <v>29.92999960774841</v>
      </c>
      <c r="F109" s="74">
        <v>29.92999960774841</v>
      </c>
      <c r="G109" s="74">
        <v>29.92999960774841</v>
      </c>
    </row>
    <row r="110" spans="1:12" ht="27.6" customHeight="1" x14ac:dyDescent="0.25">
      <c r="A110" s="85" t="s">
        <v>422</v>
      </c>
      <c r="B110" s="70" t="s">
        <v>323</v>
      </c>
      <c r="C110" s="86" t="s">
        <v>310</v>
      </c>
      <c r="D110" s="74">
        <v>6.2956741715732223</v>
      </c>
      <c r="E110" s="74">
        <v>6.2956741715732241</v>
      </c>
      <c r="F110" s="74">
        <v>6.2956741715732223</v>
      </c>
      <c r="G110" s="74">
        <v>6.2956741715732241</v>
      </c>
    </row>
    <row r="111" spans="1:12" x14ac:dyDescent="0.25">
      <c r="A111" s="85" t="s">
        <v>423</v>
      </c>
      <c r="B111" s="70" t="s">
        <v>334</v>
      </c>
      <c r="C111" s="86" t="s">
        <v>310</v>
      </c>
      <c r="D111" s="74">
        <v>2.8014992612946652</v>
      </c>
      <c r="E111" s="74">
        <v>2.8014992612946652</v>
      </c>
      <c r="F111" s="74">
        <v>2.8014992612946652</v>
      </c>
      <c r="G111" s="74">
        <v>2.8014992612946652</v>
      </c>
    </row>
    <row r="112" spans="1:12" x14ac:dyDescent="0.25">
      <c r="A112" s="85" t="s">
        <v>424</v>
      </c>
      <c r="B112" s="70" t="s">
        <v>335</v>
      </c>
      <c r="C112" s="86" t="s">
        <v>310</v>
      </c>
      <c r="D112" s="74">
        <v>45.69963683182656</v>
      </c>
      <c r="E112" s="74">
        <v>45.69963683182656</v>
      </c>
      <c r="F112" s="74">
        <v>45.699636831826552</v>
      </c>
      <c r="G112" s="74">
        <v>45.69963683182656</v>
      </c>
    </row>
    <row r="113" spans="1:7" x14ac:dyDescent="0.25">
      <c r="A113" s="85" t="s">
        <v>425</v>
      </c>
      <c r="B113" s="70" t="s">
        <v>331</v>
      </c>
      <c r="C113" s="86" t="s">
        <v>310</v>
      </c>
      <c r="D113" s="74">
        <v>33.065840890929152</v>
      </c>
      <c r="E113" s="74">
        <v>33.065840890929152</v>
      </c>
      <c r="F113" s="74">
        <v>33.065840890929159</v>
      </c>
      <c r="G113" s="74">
        <v>33.065840890929152</v>
      </c>
    </row>
    <row r="114" spans="1:7" ht="25.5" x14ac:dyDescent="0.25">
      <c r="A114" s="85" t="s">
        <v>426</v>
      </c>
      <c r="B114" s="70" t="s">
        <v>323</v>
      </c>
      <c r="C114" s="86" t="s">
        <v>310</v>
      </c>
      <c r="D114" s="74">
        <v>7.2744849960044133</v>
      </c>
      <c r="E114" s="74">
        <v>7.2744849960044133</v>
      </c>
      <c r="F114" s="74">
        <v>7.2744849960044133</v>
      </c>
      <c r="G114" s="74">
        <v>7.2744849960044133</v>
      </c>
    </row>
    <row r="115" spans="1:7" x14ac:dyDescent="0.25">
      <c r="A115" s="85" t="s">
        <v>427</v>
      </c>
      <c r="B115" s="70" t="s">
        <v>334</v>
      </c>
      <c r="C115" s="86" t="s">
        <v>310</v>
      </c>
      <c r="D115" s="74">
        <v>5.3593109448929894</v>
      </c>
      <c r="E115" s="74">
        <v>5.3593109448929903</v>
      </c>
      <c r="F115" s="74">
        <v>5.3593109448929903</v>
      </c>
      <c r="G115" s="74">
        <v>5.3593109448929894</v>
      </c>
    </row>
    <row r="116" spans="1:7" x14ac:dyDescent="0.25">
      <c r="A116" s="85" t="s">
        <v>428</v>
      </c>
      <c r="B116" s="68" t="s">
        <v>387</v>
      </c>
      <c r="C116" s="86" t="s">
        <v>310</v>
      </c>
      <c r="D116" s="74">
        <v>0</v>
      </c>
      <c r="E116" s="74">
        <v>0</v>
      </c>
      <c r="F116" s="74">
        <v>0</v>
      </c>
      <c r="G116" s="74">
        <v>0</v>
      </c>
    </row>
    <row r="117" spans="1:7" x14ac:dyDescent="0.25">
      <c r="A117" s="85" t="s">
        <v>429</v>
      </c>
      <c r="B117" s="68" t="s">
        <v>331</v>
      </c>
      <c r="C117" s="86" t="s">
        <v>310</v>
      </c>
      <c r="D117" s="74">
        <v>0</v>
      </c>
      <c r="E117" s="74">
        <v>0</v>
      </c>
      <c r="F117" s="74">
        <v>0</v>
      </c>
      <c r="G117" s="74">
        <v>0</v>
      </c>
    </row>
    <row r="118" spans="1:7" ht="25.5" x14ac:dyDescent="0.25">
      <c r="A118" s="85" t="s">
        <v>430</v>
      </c>
      <c r="B118" s="68" t="s">
        <v>323</v>
      </c>
      <c r="C118" s="86" t="s">
        <v>310</v>
      </c>
      <c r="D118" s="74">
        <v>0</v>
      </c>
      <c r="E118" s="74">
        <v>0</v>
      </c>
      <c r="F118" s="74">
        <v>0</v>
      </c>
      <c r="G118" s="74">
        <v>0</v>
      </c>
    </row>
    <row r="119" spans="1:7" x14ac:dyDescent="0.25">
      <c r="A119" s="85" t="s">
        <v>431</v>
      </c>
      <c r="B119" s="83" t="s">
        <v>334</v>
      </c>
      <c r="C119" s="86" t="s">
        <v>310</v>
      </c>
      <c r="D119" s="74">
        <v>0</v>
      </c>
      <c r="E119" s="74">
        <v>0</v>
      </c>
      <c r="F119" s="74">
        <v>0</v>
      </c>
      <c r="G119" s="74">
        <v>0</v>
      </c>
    </row>
    <row r="120" spans="1:7" x14ac:dyDescent="0.25">
      <c r="A120" s="85" t="s">
        <v>432</v>
      </c>
      <c r="B120" s="70" t="s">
        <v>433</v>
      </c>
      <c r="C120" s="86" t="s">
        <v>310</v>
      </c>
      <c r="D120" s="74">
        <v>0</v>
      </c>
      <c r="E120" s="74">
        <v>0</v>
      </c>
      <c r="F120" s="74">
        <v>0</v>
      </c>
      <c r="G120" s="74">
        <v>0</v>
      </c>
    </row>
    <row r="121" spans="1:7" x14ac:dyDescent="0.25">
      <c r="A121" s="85" t="s">
        <v>434</v>
      </c>
      <c r="B121" s="70" t="s">
        <v>339</v>
      </c>
      <c r="C121" s="86" t="s">
        <v>310</v>
      </c>
      <c r="D121" s="74">
        <v>0</v>
      </c>
      <c r="E121" s="74">
        <v>0</v>
      </c>
      <c r="F121" s="74">
        <v>0</v>
      </c>
      <c r="G121" s="74">
        <v>0</v>
      </c>
    </row>
    <row r="122" spans="1:7" x14ac:dyDescent="0.25">
      <c r="A122" s="85" t="s">
        <v>435</v>
      </c>
      <c r="B122" s="70" t="s">
        <v>340</v>
      </c>
      <c r="C122" s="86" t="s">
        <v>310</v>
      </c>
      <c r="D122" s="74">
        <v>2055.4475245548961</v>
      </c>
      <c r="E122" s="74">
        <v>2055.4475245548961</v>
      </c>
      <c r="F122" s="74">
        <v>2055.4475245548961</v>
      </c>
      <c r="G122" s="74">
        <v>2055.4475245548961</v>
      </c>
    </row>
    <row r="123" spans="1:7" x14ac:dyDescent="0.25">
      <c r="A123" s="85" t="s">
        <v>436</v>
      </c>
      <c r="B123" s="70" t="s">
        <v>341</v>
      </c>
      <c r="C123" s="86" t="s">
        <v>310</v>
      </c>
      <c r="D123" s="74">
        <v>0</v>
      </c>
      <c r="E123" s="74">
        <v>0</v>
      </c>
      <c r="F123" s="74">
        <v>0</v>
      </c>
      <c r="G123" s="74">
        <v>0</v>
      </c>
    </row>
    <row r="124" spans="1:7" x14ac:dyDescent="0.25">
      <c r="A124" s="85" t="s">
        <v>437</v>
      </c>
      <c r="B124" s="70" t="s">
        <v>343</v>
      </c>
      <c r="C124" s="86" t="s">
        <v>310</v>
      </c>
      <c r="D124" s="74">
        <v>97.759089582488954</v>
      </c>
      <c r="E124" s="74">
        <v>97.759089582488926</v>
      </c>
      <c r="F124" s="74">
        <v>97.759089582488969</v>
      </c>
      <c r="G124" s="74">
        <v>97.759089582488954</v>
      </c>
    </row>
    <row r="125" spans="1:7" x14ac:dyDescent="0.25">
      <c r="A125" s="85" t="s">
        <v>438</v>
      </c>
      <c r="B125" s="70" t="s">
        <v>400</v>
      </c>
      <c r="C125" s="86" t="s">
        <v>310</v>
      </c>
      <c r="D125" s="74">
        <v>17.596636124848001</v>
      </c>
      <c r="E125" s="74">
        <v>17.596636124848001</v>
      </c>
      <c r="F125" s="74">
        <v>17.596636124848015</v>
      </c>
      <c r="G125" s="74">
        <v>17.596636124848015</v>
      </c>
    </row>
    <row r="126" spans="1:7" x14ac:dyDescent="0.25">
      <c r="A126" s="85" t="s">
        <v>439</v>
      </c>
      <c r="B126" s="70" t="s">
        <v>402</v>
      </c>
      <c r="C126" s="86" t="s">
        <v>310</v>
      </c>
      <c r="D126" s="74">
        <v>0</v>
      </c>
      <c r="E126" s="74">
        <v>0</v>
      </c>
      <c r="F126" s="74">
        <v>0</v>
      </c>
      <c r="G126" s="74">
        <v>0</v>
      </c>
    </row>
    <row r="127" spans="1:7" x14ac:dyDescent="0.25">
      <c r="A127" s="85" t="s">
        <v>440</v>
      </c>
      <c r="B127" s="70" t="s">
        <v>404</v>
      </c>
      <c r="C127" s="86" t="s">
        <v>310</v>
      </c>
      <c r="D127" s="74">
        <v>0</v>
      </c>
      <c r="E127" s="74">
        <v>0</v>
      </c>
      <c r="F127" s="74">
        <v>0</v>
      </c>
      <c r="G127" s="74">
        <v>0</v>
      </c>
    </row>
    <row r="128" spans="1:7" x14ac:dyDescent="0.25">
      <c r="A128" s="85" t="s">
        <v>441</v>
      </c>
      <c r="B128" s="70" t="s">
        <v>406</v>
      </c>
      <c r="C128" s="86" t="s">
        <v>310</v>
      </c>
      <c r="D128" s="74">
        <v>0</v>
      </c>
      <c r="E128" s="74">
        <v>0</v>
      </c>
      <c r="F128" s="74">
        <v>0</v>
      </c>
      <c r="G128" s="74">
        <v>0</v>
      </c>
    </row>
    <row r="129" spans="1:7" x14ac:dyDescent="0.25">
      <c r="A129" s="85" t="s">
        <v>442</v>
      </c>
      <c r="B129" s="87" t="s">
        <v>408</v>
      </c>
      <c r="C129" s="86" t="s">
        <v>310</v>
      </c>
      <c r="D129" s="74">
        <v>80.16245345764095</v>
      </c>
      <c r="E129" s="74">
        <v>80.162453457640922</v>
      </c>
      <c r="F129" s="74">
        <v>80.16245345764095</v>
      </c>
      <c r="G129" s="74">
        <v>80.162453457640936</v>
      </c>
    </row>
    <row r="133" spans="1:7" ht="15.75" x14ac:dyDescent="0.25">
      <c r="B133" s="25" t="s">
        <v>17</v>
      </c>
      <c r="C133" s="25"/>
      <c r="D133" s="4"/>
      <c r="E133" s="25" t="s">
        <v>18</v>
      </c>
      <c r="F133" s="25"/>
      <c r="G133" s="25"/>
    </row>
    <row r="137" spans="1:7" x14ac:dyDescent="0.25">
      <c r="D137" s="90">
        <f>D20+D59</f>
        <v>1904.9686674104116</v>
      </c>
      <c r="E137" s="90">
        <f>E20+E59</f>
        <v>2795.191629839625</v>
      </c>
      <c r="F137" s="90">
        <f>F20+F59</f>
        <v>2524.0416298396244</v>
      </c>
      <c r="G137" s="90">
        <f>G20+G59</f>
        <v>4405.9808323422276</v>
      </c>
    </row>
    <row r="138" spans="1:7" x14ac:dyDescent="0.25">
      <c r="D138" s="90">
        <f>D100+D64+D28</f>
        <v>114226.36415735548</v>
      </c>
      <c r="E138" s="90">
        <f>E100+E64+E28</f>
        <v>131742.6098358747</v>
      </c>
      <c r="F138" s="90">
        <f>F100+F64+F28</f>
        <v>127694.96770520929</v>
      </c>
      <c r="G138" s="90">
        <f>G100+G64+G28</f>
        <v>160467.74430364289</v>
      </c>
    </row>
    <row r="139" spans="1:7" x14ac:dyDescent="0.25">
      <c r="D139" s="82"/>
      <c r="E139" s="82"/>
      <c r="F139" s="82"/>
      <c r="G139" s="82"/>
    </row>
    <row r="140" spans="1:7" x14ac:dyDescent="0.25">
      <c r="D140" s="90">
        <f t="shared" ref="D140:G141" si="5">D137-D9</f>
        <v>0</v>
      </c>
      <c r="E140" s="90">
        <f t="shared" si="5"/>
        <v>0</v>
      </c>
      <c r="F140" s="90">
        <f t="shared" si="5"/>
        <v>0</v>
      </c>
      <c r="G140" s="90">
        <f t="shared" si="5"/>
        <v>0</v>
      </c>
    </row>
    <row r="141" spans="1:7" x14ac:dyDescent="0.25">
      <c r="D141" s="90">
        <f t="shared" si="5"/>
        <v>0</v>
      </c>
      <c r="E141" s="90">
        <f t="shared" si="5"/>
        <v>0</v>
      </c>
      <c r="F141" s="90">
        <f t="shared" si="5"/>
        <v>0</v>
      </c>
      <c r="G141" s="90">
        <f t="shared" si="5"/>
        <v>0</v>
      </c>
    </row>
  </sheetData>
  <mergeCells count="14">
    <mergeCell ref="A99:G99"/>
    <mergeCell ref="A8:G8"/>
    <mergeCell ref="A11:G11"/>
    <mergeCell ref="A19:G19"/>
    <mergeCell ref="A27:G27"/>
    <mergeCell ref="A58:G58"/>
    <mergeCell ref="A63:G63"/>
    <mergeCell ref="E1:G1"/>
    <mergeCell ref="A2:G2"/>
    <mergeCell ref="A3:G3"/>
    <mergeCell ref="A5:A6"/>
    <mergeCell ref="B5:B6"/>
    <mergeCell ref="C5:C6"/>
    <mergeCell ref="D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E1" sqref="E1:F1"/>
    </sheetView>
  </sheetViews>
  <sheetFormatPr defaultColWidth="8" defaultRowHeight="15.75" x14ac:dyDescent="0.25"/>
  <cols>
    <col min="1" max="1" width="8" style="4"/>
    <col min="2" max="2" width="26.875" style="4" customWidth="1"/>
    <col min="3" max="3" width="17.5" style="4" customWidth="1"/>
    <col min="4" max="4" width="15.875" style="4" customWidth="1"/>
    <col min="5" max="5" width="11.25" style="4" customWidth="1"/>
    <col min="6" max="6" width="11.625" style="4" customWidth="1"/>
    <col min="7" max="9" width="8" style="4"/>
    <col min="10" max="11" width="10.375" style="4" customWidth="1"/>
    <col min="12" max="16384" width="8" style="4"/>
  </cols>
  <sheetData>
    <row r="1" spans="1:8" ht="85.15" customHeight="1" x14ac:dyDescent="0.25">
      <c r="A1" s="1"/>
      <c r="B1" s="2"/>
      <c r="C1" s="2"/>
      <c r="D1" s="3"/>
      <c r="E1" s="148" t="s">
        <v>529</v>
      </c>
      <c r="F1" s="148"/>
    </row>
    <row r="3" spans="1:8" x14ac:dyDescent="0.25">
      <c r="B3" s="157" t="s">
        <v>0</v>
      </c>
      <c r="C3" s="157"/>
      <c r="D3" s="157"/>
      <c r="E3" s="157"/>
      <c r="F3" s="157"/>
    </row>
    <row r="4" spans="1:8" ht="47.45" customHeight="1" x14ac:dyDescent="0.25">
      <c r="B4" s="183" t="s">
        <v>265</v>
      </c>
      <c r="C4" s="183"/>
      <c r="D4" s="183"/>
      <c r="E4" s="183"/>
      <c r="F4" s="183"/>
    </row>
    <row r="5" spans="1:8" ht="16.5" thickBot="1" x14ac:dyDescent="0.3"/>
    <row r="6" spans="1:8" s="5" customFormat="1" ht="32.25" thickBot="1" x14ac:dyDescent="0.3">
      <c r="B6" s="6" t="s">
        <v>2</v>
      </c>
      <c r="C6" s="7" t="s">
        <v>3</v>
      </c>
      <c r="D6" s="7" t="s">
        <v>4</v>
      </c>
      <c r="E6" s="7" t="s">
        <v>5</v>
      </c>
      <c r="F6" s="8" t="s">
        <v>6</v>
      </c>
    </row>
    <row r="7" spans="1:8" ht="18" customHeight="1" thickBot="1" x14ac:dyDescent="0.3">
      <c r="B7" s="184" t="s">
        <v>7</v>
      </c>
      <c r="C7" s="185"/>
      <c r="D7" s="185"/>
      <c r="E7" s="185"/>
      <c r="F7" s="186"/>
    </row>
    <row r="8" spans="1:8" ht="31.15" customHeight="1" x14ac:dyDescent="0.25">
      <c r="B8" s="181" t="s">
        <v>8</v>
      </c>
      <c r="C8" s="9" t="s">
        <v>9</v>
      </c>
      <c r="D8" s="9" t="s">
        <v>10</v>
      </c>
      <c r="E8" s="10">
        <v>1914.7938321281922</v>
      </c>
      <c r="F8" s="11">
        <v>2297.7525985538305</v>
      </c>
      <c r="H8" s="4">
        <f>E8*1.2-F8</f>
        <v>0</v>
      </c>
    </row>
    <row r="9" spans="1:8" ht="31.15" customHeight="1" thickBot="1" x14ac:dyDescent="0.3">
      <c r="B9" s="182"/>
      <c r="C9" s="12" t="s">
        <v>11</v>
      </c>
      <c r="D9" s="12" t="s">
        <v>12</v>
      </c>
      <c r="E9" s="13">
        <v>137135.26345735032</v>
      </c>
      <c r="F9" s="40">
        <v>164562.31614882036</v>
      </c>
      <c r="H9" s="4">
        <f t="shared" ref="H9:H11" si="0">E9*1.2-F9</f>
        <v>0</v>
      </c>
    </row>
    <row r="10" spans="1:8" ht="31.15" customHeight="1" x14ac:dyDescent="0.25">
      <c r="B10" s="181" t="s">
        <v>13</v>
      </c>
      <c r="C10" s="9" t="s">
        <v>9</v>
      </c>
      <c r="D10" s="9" t="s">
        <v>10</v>
      </c>
      <c r="E10" s="15">
        <v>1904.9686674104116</v>
      </c>
      <c r="F10" s="11">
        <v>2285.9624008924939</v>
      </c>
      <c r="H10" s="4">
        <f>E10*1.2-F10</f>
        <v>0</v>
      </c>
    </row>
    <row r="11" spans="1:8" ht="31.15" customHeight="1" thickBot="1" x14ac:dyDescent="0.3">
      <c r="B11" s="182"/>
      <c r="C11" s="12" t="s">
        <v>11</v>
      </c>
      <c r="D11" s="12" t="s">
        <v>12</v>
      </c>
      <c r="E11" s="13">
        <v>114226.36415735546</v>
      </c>
      <c r="F11" s="40">
        <v>137071.63698882656</v>
      </c>
      <c r="H11" s="4">
        <f t="shared" si="0"/>
        <v>0</v>
      </c>
    </row>
    <row r="12" spans="1:8" ht="20.45" customHeight="1" thickBot="1" x14ac:dyDescent="0.3">
      <c r="B12" s="184" t="s">
        <v>14</v>
      </c>
      <c r="C12" s="185"/>
      <c r="D12" s="185"/>
      <c r="E12" s="185"/>
      <c r="F12" s="186"/>
    </row>
    <row r="13" spans="1:8" ht="31.15" customHeight="1" x14ac:dyDescent="0.25">
      <c r="B13" s="181" t="s">
        <v>8</v>
      </c>
      <c r="C13" s="9" t="s">
        <v>9</v>
      </c>
      <c r="D13" s="9" t="s">
        <v>10</v>
      </c>
      <c r="E13" s="10">
        <v>2588.2567945574051</v>
      </c>
      <c r="F13" s="11">
        <v>3105.9081534688862</v>
      </c>
      <c r="H13" s="4">
        <f>E13*1.2-F13</f>
        <v>0</v>
      </c>
    </row>
    <row r="14" spans="1:8" ht="31.15" customHeight="1" thickBot="1" x14ac:dyDescent="0.3">
      <c r="B14" s="182"/>
      <c r="C14" s="12" t="s">
        <v>11</v>
      </c>
      <c r="D14" s="12" t="s">
        <v>12</v>
      </c>
      <c r="E14" s="13">
        <v>151916.08691262463</v>
      </c>
      <c r="F14" s="40">
        <v>182299.30429514952</v>
      </c>
      <c r="H14" s="4">
        <f>E14*1.2-F14</f>
        <v>0</v>
      </c>
    </row>
    <row r="15" spans="1:8" ht="31.15" customHeight="1" x14ac:dyDescent="0.25">
      <c r="B15" s="181" t="s">
        <v>13</v>
      </c>
      <c r="C15" s="9" t="s">
        <v>9</v>
      </c>
      <c r="D15" s="9" t="s">
        <v>10</v>
      </c>
      <c r="E15" s="15">
        <v>2524.0416298396244</v>
      </c>
      <c r="F15" s="11">
        <v>3028.8499558075491</v>
      </c>
      <c r="H15" s="4">
        <f t="shared" ref="H15:H16" si="1">E15*1.2-F15</f>
        <v>0</v>
      </c>
    </row>
    <row r="16" spans="1:8" ht="31.15" customHeight="1" thickBot="1" x14ac:dyDescent="0.3">
      <c r="B16" s="182"/>
      <c r="C16" s="12" t="s">
        <v>11</v>
      </c>
      <c r="D16" s="12" t="s">
        <v>12</v>
      </c>
      <c r="E16" s="13">
        <v>127694.96770520927</v>
      </c>
      <c r="F16" s="40">
        <v>153233.96124625113</v>
      </c>
      <c r="H16" s="4">
        <f t="shared" si="1"/>
        <v>0</v>
      </c>
    </row>
    <row r="17" spans="1:11" ht="21" customHeight="1" thickBot="1" x14ac:dyDescent="0.3">
      <c r="B17" s="184" t="s">
        <v>15</v>
      </c>
      <c r="C17" s="185"/>
      <c r="D17" s="185"/>
      <c r="E17" s="185"/>
      <c r="F17" s="186"/>
    </row>
    <row r="18" spans="1:11" ht="30.6" customHeight="1" x14ac:dyDescent="0.25">
      <c r="A18" s="16"/>
      <c r="B18" s="187" t="s">
        <v>8</v>
      </c>
      <c r="C18" s="9" t="s">
        <v>9</v>
      </c>
      <c r="D18" s="17" t="s">
        <v>10</v>
      </c>
      <c r="E18" s="10">
        <v>4415.8059970600088</v>
      </c>
      <c r="F18" s="11">
        <v>5298.9671964720101</v>
      </c>
      <c r="G18" s="16"/>
      <c r="H18" s="16">
        <v>0</v>
      </c>
      <c r="I18" s="16"/>
      <c r="J18" s="16"/>
      <c r="K18" s="16"/>
    </row>
    <row r="19" spans="1:11" ht="31.9" customHeight="1" thickBot="1" x14ac:dyDescent="0.3">
      <c r="A19" s="16"/>
      <c r="B19" s="188"/>
      <c r="C19" s="12" t="s">
        <v>11</v>
      </c>
      <c r="D19" s="18" t="s">
        <v>12</v>
      </c>
      <c r="E19" s="13">
        <v>186222.15651318114</v>
      </c>
      <c r="F19" s="40">
        <v>223466.58781581733</v>
      </c>
      <c r="G19" s="16"/>
      <c r="H19" s="16">
        <v>0</v>
      </c>
      <c r="I19" s="16"/>
      <c r="J19" s="16"/>
      <c r="K19" s="16"/>
    </row>
    <row r="20" spans="1:11" ht="31.9" customHeight="1" x14ac:dyDescent="0.25">
      <c r="A20" s="16"/>
      <c r="B20" s="189" t="s">
        <v>13</v>
      </c>
      <c r="C20" s="19" t="s">
        <v>9</v>
      </c>
      <c r="D20" s="20" t="s">
        <v>10</v>
      </c>
      <c r="E20" s="15">
        <v>4405.9808323422276</v>
      </c>
      <c r="F20" s="11">
        <v>5287.1769988106726</v>
      </c>
      <c r="G20" s="16"/>
      <c r="H20" s="16">
        <v>0</v>
      </c>
      <c r="I20" s="16"/>
      <c r="J20" s="16"/>
      <c r="K20" s="16"/>
    </row>
    <row r="21" spans="1:11" ht="31.9" customHeight="1" thickBot="1" x14ac:dyDescent="0.3">
      <c r="A21" s="16"/>
      <c r="B21" s="190"/>
      <c r="C21" s="21" t="s">
        <v>11</v>
      </c>
      <c r="D21" s="22" t="s">
        <v>12</v>
      </c>
      <c r="E21" s="13">
        <v>160467.74430364289</v>
      </c>
      <c r="F21" s="40">
        <v>192561.29316437148</v>
      </c>
      <c r="G21" s="16"/>
      <c r="H21" s="16">
        <v>0</v>
      </c>
      <c r="I21" s="16"/>
      <c r="J21" s="16"/>
      <c r="K21" s="16"/>
    </row>
    <row r="22" spans="1:11" ht="31.15" customHeight="1" thickBot="1" x14ac:dyDescent="0.3">
      <c r="B22" s="184" t="s">
        <v>16</v>
      </c>
      <c r="C22" s="185"/>
      <c r="D22" s="185"/>
      <c r="E22" s="185"/>
      <c r="F22" s="186"/>
    </row>
    <row r="23" spans="1:11" ht="31.15" customHeight="1" x14ac:dyDescent="0.25">
      <c r="B23" s="181" t="s">
        <v>13</v>
      </c>
      <c r="C23" s="9" t="s">
        <v>9</v>
      </c>
      <c r="D23" s="9" t="s">
        <v>10</v>
      </c>
      <c r="E23" s="15">
        <v>2795.191629839625</v>
      </c>
      <c r="F23" s="11">
        <v>3354.2299558075497</v>
      </c>
      <c r="H23" s="4">
        <f t="shared" ref="H23:H24" si="2">E23*1.2-F23</f>
        <v>0</v>
      </c>
    </row>
    <row r="24" spans="1:11" ht="31.15" customHeight="1" thickBot="1" x14ac:dyDescent="0.3">
      <c r="B24" s="182"/>
      <c r="C24" s="12" t="s">
        <v>11</v>
      </c>
      <c r="D24" s="12" t="s">
        <v>12</v>
      </c>
      <c r="E24" s="13">
        <v>131742.60983587473</v>
      </c>
      <c r="F24" s="40">
        <v>158091.13180304965</v>
      </c>
      <c r="H24" s="4">
        <f t="shared" si="2"/>
        <v>0</v>
      </c>
    </row>
    <row r="25" spans="1:11" ht="16.149999999999999" customHeight="1" x14ac:dyDescent="0.25">
      <c r="B25" s="23"/>
      <c r="C25" s="23"/>
      <c r="D25" s="23"/>
      <c r="E25" s="24"/>
      <c r="F25" s="24"/>
    </row>
    <row r="26" spans="1:11" x14ac:dyDescent="0.25">
      <c r="B26" s="25" t="s">
        <v>17</v>
      </c>
      <c r="D26" s="25"/>
      <c r="E26" s="26" t="s">
        <v>18</v>
      </c>
      <c r="F26" s="25"/>
      <c r="G26" s="25"/>
      <c r="H26" s="25"/>
    </row>
  </sheetData>
  <mergeCells count="14">
    <mergeCell ref="B22:F22"/>
    <mergeCell ref="B23:B24"/>
    <mergeCell ref="B12:F12"/>
    <mergeCell ref="B13:B14"/>
    <mergeCell ref="B15:B16"/>
    <mergeCell ref="B17:F17"/>
    <mergeCell ref="B18:B19"/>
    <mergeCell ref="B20:B21"/>
    <mergeCell ref="B10:B11"/>
    <mergeCell ref="E1:F1"/>
    <mergeCell ref="B3:F3"/>
    <mergeCell ref="B4:F4"/>
    <mergeCell ref="B7:F7"/>
    <mergeCell ref="B8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workbookViewId="0">
      <selection activeCell="E1" sqref="E1"/>
    </sheetView>
  </sheetViews>
  <sheetFormatPr defaultColWidth="8" defaultRowHeight="15.75" x14ac:dyDescent="0.25"/>
  <cols>
    <col min="1" max="2" width="8" style="4"/>
    <col min="3" max="3" width="28.25" style="4" customWidth="1"/>
    <col min="4" max="4" width="22.25" style="4" customWidth="1"/>
    <col min="5" max="5" width="20.25" style="4" customWidth="1"/>
    <col min="6" max="16384" width="8" style="4"/>
  </cols>
  <sheetData>
    <row r="1" spans="1:6" ht="80.45" customHeight="1" x14ac:dyDescent="0.25">
      <c r="A1" s="2"/>
      <c r="B1" s="2"/>
      <c r="C1" s="3"/>
      <c r="D1" s="27"/>
      <c r="E1" s="28" t="s">
        <v>530</v>
      </c>
      <c r="F1" s="27"/>
    </row>
    <row r="2" spans="1:6" ht="20.25" x14ac:dyDescent="0.3">
      <c r="B2" s="192" t="s">
        <v>19</v>
      </c>
      <c r="C2" s="192"/>
      <c r="D2" s="192"/>
      <c r="E2" s="192"/>
    </row>
    <row r="3" spans="1:6" x14ac:dyDescent="0.25">
      <c r="B3" s="193" t="s">
        <v>20</v>
      </c>
      <c r="C3" s="193"/>
      <c r="D3" s="193"/>
      <c r="E3" s="193"/>
    </row>
    <row r="4" spans="1:6" ht="28.9" customHeight="1" x14ac:dyDescent="0.25">
      <c r="B4" s="194" t="s">
        <v>21</v>
      </c>
      <c r="C4" s="194"/>
      <c r="D4" s="194"/>
      <c r="E4" s="194"/>
    </row>
    <row r="5" spans="1:6" x14ac:dyDescent="0.25">
      <c r="B5" s="195" t="s">
        <v>22</v>
      </c>
      <c r="C5" s="195"/>
      <c r="D5" s="195"/>
      <c r="E5" s="195"/>
    </row>
    <row r="6" spans="1:6" x14ac:dyDescent="0.25">
      <c r="B6" s="196" t="s">
        <v>23</v>
      </c>
      <c r="C6" s="196"/>
      <c r="D6" s="196"/>
      <c r="E6" s="196"/>
    </row>
    <row r="7" spans="1:6" ht="16.5" thickBot="1" x14ac:dyDescent="0.3">
      <c r="B7" s="195" t="s">
        <v>24</v>
      </c>
      <c r="C7" s="195"/>
      <c r="D7" s="195"/>
      <c r="E7" s="195"/>
    </row>
    <row r="8" spans="1:6" ht="0.6" customHeight="1" thickBot="1" x14ac:dyDescent="0.3"/>
    <row r="9" spans="1:6" ht="80.45" customHeight="1" thickBot="1" x14ac:dyDescent="0.3">
      <c r="B9" s="29" t="s">
        <v>25</v>
      </c>
      <c r="C9" s="30" t="s">
        <v>26</v>
      </c>
      <c r="D9" s="30" t="s">
        <v>27</v>
      </c>
      <c r="E9" s="30" t="s">
        <v>28</v>
      </c>
    </row>
    <row r="10" spans="1:6" s="31" customFormat="1" ht="12.75" thickBot="1" x14ac:dyDescent="0.25">
      <c r="B10" s="32">
        <v>1</v>
      </c>
      <c r="C10" s="33">
        <v>2</v>
      </c>
      <c r="D10" s="33">
        <v>3</v>
      </c>
      <c r="E10" s="32">
        <v>4</v>
      </c>
    </row>
    <row r="11" spans="1:6" ht="15.6" customHeight="1" thickBot="1" x14ac:dyDescent="0.3">
      <c r="B11" s="34">
        <v>1</v>
      </c>
      <c r="C11" s="35" t="s">
        <v>29</v>
      </c>
      <c r="D11" s="36" t="s">
        <v>30</v>
      </c>
      <c r="E11" s="34" t="s">
        <v>31</v>
      </c>
    </row>
    <row r="12" spans="1:6" ht="15.6" customHeight="1" thickBot="1" x14ac:dyDescent="0.3">
      <c r="B12" s="37">
        <v>2</v>
      </c>
      <c r="C12" s="35" t="s">
        <v>32</v>
      </c>
      <c r="D12" s="36" t="s">
        <v>30</v>
      </c>
      <c r="E12" s="34" t="s">
        <v>31</v>
      </c>
    </row>
    <row r="13" spans="1:6" ht="15.6" customHeight="1" thickBot="1" x14ac:dyDescent="0.3">
      <c r="B13" s="37">
        <v>3</v>
      </c>
      <c r="C13" s="35" t="s">
        <v>33</v>
      </c>
      <c r="D13" s="36" t="s">
        <v>30</v>
      </c>
      <c r="E13" s="34" t="s">
        <v>31</v>
      </c>
    </row>
    <row r="14" spans="1:6" ht="15.6" customHeight="1" thickBot="1" x14ac:dyDescent="0.3">
      <c r="B14" s="37">
        <v>4</v>
      </c>
      <c r="C14" s="35" t="s">
        <v>34</v>
      </c>
      <c r="D14" s="36" t="s">
        <v>30</v>
      </c>
      <c r="E14" s="34" t="s">
        <v>31</v>
      </c>
    </row>
    <row r="15" spans="1:6" ht="15.6" customHeight="1" thickBot="1" x14ac:dyDescent="0.3">
      <c r="B15" s="37">
        <v>5</v>
      </c>
      <c r="C15" s="35" t="s">
        <v>35</v>
      </c>
      <c r="D15" s="36" t="s">
        <v>30</v>
      </c>
      <c r="E15" s="34" t="s">
        <v>31</v>
      </c>
    </row>
    <row r="16" spans="1:6" ht="15.6" customHeight="1" thickBot="1" x14ac:dyDescent="0.3">
      <c r="B16" s="37">
        <v>6</v>
      </c>
      <c r="C16" s="35" t="s">
        <v>36</v>
      </c>
      <c r="D16" s="36" t="s">
        <v>30</v>
      </c>
      <c r="E16" s="34" t="s">
        <v>31</v>
      </c>
    </row>
    <row r="17" spans="2:5" ht="16.5" thickBot="1" x14ac:dyDescent="0.3">
      <c r="B17" s="37">
        <v>7</v>
      </c>
      <c r="C17" s="35" t="s">
        <v>37</v>
      </c>
      <c r="D17" s="36" t="s">
        <v>30</v>
      </c>
      <c r="E17" s="34" t="s">
        <v>31</v>
      </c>
    </row>
    <row r="18" spans="2:5" ht="16.5" thickBot="1" x14ac:dyDescent="0.3">
      <c r="B18" s="37">
        <v>8</v>
      </c>
      <c r="C18" s="35" t="s">
        <v>38</v>
      </c>
      <c r="D18" s="36" t="s">
        <v>30</v>
      </c>
      <c r="E18" s="34" t="s">
        <v>31</v>
      </c>
    </row>
    <row r="19" spans="2:5" ht="16.5" thickBot="1" x14ac:dyDescent="0.3">
      <c r="B19" s="37">
        <v>10</v>
      </c>
      <c r="C19" s="35" t="s">
        <v>39</v>
      </c>
      <c r="D19" s="36" t="s">
        <v>30</v>
      </c>
      <c r="E19" s="34" t="s">
        <v>31</v>
      </c>
    </row>
    <row r="20" spans="2:5" ht="16.5" thickBot="1" x14ac:dyDescent="0.3">
      <c r="B20" s="37">
        <v>11</v>
      </c>
      <c r="C20" s="35" t="s">
        <v>40</v>
      </c>
      <c r="D20" s="36" t="s">
        <v>30</v>
      </c>
      <c r="E20" s="34" t="s">
        <v>31</v>
      </c>
    </row>
    <row r="21" spans="2:5" ht="16.5" thickBot="1" x14ac:dyDescent="0.3">
      <c r="B21" s="37">
        <v>13</v>
      </c>
      <c r="C21" s="35" t="s">
        <v>41</v>
      </c>
      <c r="D21" s="36" t="s">
        <v>30</v>
      </c>
      <c r="E21" s="34" t="s">
        <v>31</v>
      </c>
    </row>
    <row r="22" spans="2:5" ht="16.5" thickBot="1" x14ac:dyDescent="0.3">
      <c r="B22" s="37">
        <v>14</v>
      </c>
      <c r="C22" s="35" t="s">
        <v>42</v>
      </c>
      <c r="D22" s="36" t="s">
        <v>30</v>
      </c>
      <c r="E22" s="34" t="s">
        <v>31</v>
      </c>
    </row>
    <row r="23" spans="2:5" ht="16.5" thickBot="1" x14ac:dyDescent="0.3">
      <c r="B23" s="37">
        <v>15</v>
      </c>
      <c r="C23" s="35" t="s">
        <v>43</v>
      </c>
      <c r="D23" s="36" t="s">
        <v>30</v>
      </c>
      <c r="E23" s="34" t="s">
        <v>31</v>
      </c>
    </row>
    <row r="24" spans="2:5" ht="16.5" thickBot="1" x14ac:dyDescent="0.3">
      <c r="B24" s="37">
        <v>16</v>
      </c>
      <c r="C24" s="35" t="s">
        <v>44</v>
      </c>
      <c r="D24" s="36" t="s">
        <v>30</v>
      </c>
      <c r="E24" s="34" t="s">
        <v>31</v>
      </c>
    </row>
    <row r="25" spans="2:5" ht="16.5" thickBot="1" x14ac:dyDescent="0.3">
      <c r="B25" s="37">
        <v>17</v>
      </c>
      <c r="C25" s="35" t="s">
        <v>45</v>
      </c>
      <c r="D25" s="36" t="s">
        <v>30</v>
      </c>
      <c r="E25" s="34" t="s">
        <v>31</v>
      </c>
    </row>
    <row r="26" spans="2:5" ht="16.5" thickBot="1" x14ac:dyDescent="0.3">
      <c r="B26" s="37">
        <v>18</v>
      </c>
      <c r="C26" s="35" t="s">
        <v>46</v>
      </c>
      <c r="D26" s="36" t="s">
        <v>30</v>
      </c>
      <c r="E26" s="34" t="s">
        <v>31</v>
      </c>
    </row>
    <row r="27" spans="2:5" ht="16.5" thickBot="1" x14ac:dyDescent="0.3">
      <c r="B27" s="37">
        <v>19</v>
      </c>
      <c r="C27" s="35" t="s">
        <v>47</v>
      </c>
      <c r="D27" s="36" t="s">
        <v>30</v>
      </c>
      <c r="E27" s="34" t="s">
        <v>31</v>
      </c>
    </row>
    <row r="28" spans="2:5" ht="16.5" thickBot="1" x14ac:dyDescent="0.3">
      <c r="B28" s="37">
        <v>20</v>
      </c>
      <c r="C28" s="35" t="s">
        <v>48</v>
      </c>
      <c r="D28" s="36" t="s">
        <v>30</v>
      </c>
      <c r="E28" s="34" t="s">
        <v>49</v>
      </c>
    </row>
    <row r="29" spans="2:5" ht="16.5" thickBot="1" x14ac:dyDescent="0.3">
      <c r="B29" s="37">
        <v>21</v>
      </c>
      <c r="C29" s="35" t="s">
        <v>50</v>
      </c>
      <c r="D29" s="36" t="s">
        <v>30</v>
      </c>
      <c r="E29" s="34" t="s">
        <v>31</v>
      </c>
    </row>
    <row r="30" spans="2:5" ht="16.5" thickBot="1" x14ac:dyDescent="0.3">
      <c r="B30" s="37">
        <v>22</v>
      </c>
      <c r="C30" s="35" t="s">
        <v>51</v>
      </c>
      <c r="D30" s="36" t="s">
        <v>30</v>
      </c>
      <c r="E30" s="34" t="s">
        <v>49</v>
      </c>
    </row>
    <row r="31" spans="2:5" ht="16.5" thickBot="1" x14ac:dyDescent="0.3">
      <c r="B31" s="37">
        <v>23</v>
      </c>
      <c r="C31" s="35" t="s">
        <v>52</v>
      </c>
      <c r="D31" s="36" t="s">
        <v>30</v>
      </c>
      <c r="E31" s="34" t="s">
        <v>31</v>
      </c>
    </row>
    <row r="32" spans="2:5" ht="16.5" thickBot="1" x14ac:dyDescent="0.3">
      <c r="B32" s="37">
        <v>24</v>
      </c>
      <c r="C32" s="35" t="s">
        <v>53</v>
      </c>
      <c r="D32" s="36" t="s">
        <v>30</v>
      </c>
      <c r="E32" s="34" t="s">
        <v>31</v>
      </c>
    </row>
    <row r="33" spans="2:5" ht="16.5" thickBot="1" x14ac:dyDescent="0.3">
      <c r="B33" s="37">
        <v>25</v>
      </c>
      <c r="C33" s="35" t="s">
        <v>54</v>
      </c>
      <c r="D33" s="36" t="s">
        <v>30</v>
      </c>
      <c r="E33" s="34" t="s">
        <v>31</v>
      </c>
    </row>
    <row r="34" spans="2:5" ht="16.5" thickBot="1" x14ac:dyDescent="0.3">
      <c r="B34" s="37">
        <v>26</v>
      </c>
      <c r="C34" s="35" t="s">
        <v>55</v>
      </c>
      <c r="D34" s="36" t="s">
        <v>30</v>
      </c>
      <c r="E34" s="34" t="s">
        <v>31</v>
      </c>
    </row>
    <row r="35" spans="2:5" ht="16.5" thickBot="1" x14ac:dyDescent="0.3">
      <c r="B35" s="37">
        <v>27</v>
      </c>
      <c r="C35" s="35" t="s">
        <v>56</v>
      </c>
      <c r="D35" s="36" t="s">
        <v>30</v>
      </c>
      <c r="E35" s="34" t="s">
        <v>49</v>
      </c>
    </row>
    <row r="36" spans="2:5" ht="16.5" thickBot="1" x14ac:dyDescent="0.3">
      <c r="B36" s="37">
        <v>28</v>
      </c>
      <c r="C36" s="35" t="s">
        <v>57</v>
      </c>
      <c r="D36" s="36" t="s">
        <v>30</v>
      </c>
      <c r="E36" s="34" t="s">
        <v>31</v>
      </c>
    </row>
    <row r="37" spans="2:5" ht="16.5" thickBot="1" x14ac:dyDescent="0.3">
      <c r="B37" s="37">
        <v>29</v>
      </c>
      <c r="C37" s="35" t="s">
        <v>58</v>
      </c>
      <c r="D37" s="36" t="s">
        <v>30</v>
      </c>
      <c r="E37" s="34" t="s">
        <v>49</v>
      </c>
    </row>
    <row r="38" spans="2:5" ht="16.5" thickBot="1" x14ac:dyDescent="0.3">
      <c r="B38" s="37">
        <v>30</v>
      </c>
      <c r="C38" s="35" t="s">
        <v>59</v>
      </c>
      <c r="D38" s="36" t="s">
        <v>30</v>
      </c>
      <c r="E38" s="34" t="s">
        <v>49</v>
      </c>
    </row>
    <row r="39" spans="2:5" ht="16.5" thickBot="1" x14ac:dyDescent="0.3">
      <c r="B39" s="37">
        <v>31</v>
      </c>
      <c r="C39" s="35" t="s">
        <v>60</v>
      </c>
      <c r="D39" s="36" t="s">
        <v>30</v>
      </c>
      <c r="E39" s="34" t="s">
        <v>49</v>
      </c>
    </row>
    <row r="40" spans="2:5" ht="16.5" thickBot="1" x14ac:dyDescent="0.3">
      <c r="B40" s="37">
        <v>32</v>
      </c>
      <c r="C40" s="35" t="s">
        <v>61</v>
      </c>
      <c r="D40" s="36" t="s">
        <v>30</v>
      </c>
      <c r="E40" s="34" t="s">
        <v>31</v>
      </c>
    </row>
    <row r="41" spans="2:5" ht="16.5" thickBot="1" x14ac:dyDescent="0.3">
      <c r="B41" s="37">
        <v>33</v>
      </c>
      <c r="C41" s="35" t="s">
        <v>62</v>
      </c>
      <c r="D41" s="36" t="s">
        <v>30</v>
      </c>
      <c r="E41" s="34" t="s">
        <v>31</v>
      </c>
    </row>
    <row r="42" spans="2:5" ht="16.5" thickBot="1" x14ac:dyDescent="0.3">
      <c r="B42" s="37">
        <v>34</v>
      </c>
      <c r="C42" s="35" t="s">
        <v>63</v>
      </c>
      <c r="D42" s="36" t="s">
        <v>30</v>
      </c>
      <c r="E42" s="34" t="s">
        <v>31</v>
      </c>
    </row>
    <row r="43" spans="2:5" ht="16.5" thickBot="1" x14ac:dyDescent="0.3">
      <c r="B43" s="37">
        <v>35</v>
      </c>
      <c r="C43" s="35" t="s">
        <v>64</v>
      </c>
      <c r="D43" s="36" t="s">
        <v>30</v>
      </c>
      <c r="E43" s="34" t="s">
        <v>31</v>
      </c>
    </row>
    <row r="44" spans="2:5" ht="16.5" thickBot="1" x14ac:dyDescent="0.3">
      <c r="B44" s="37">
        <v>36</v>
      </c>
      <c r="C44" s="35" t="s">
        <v>65</v>
      </c>
      <c r="D44" s="36" t="s">
        <v>30</v>
      </c>
      <c r="E44" s="34" t="s">
        <v>49</v>
      </c>
    </row>
    <row r="45" spans="2:5" ht="16.5" thickBot="1" x14ac:dyDescent="0.3">
      <c r="B45" s="37">
        <v>37</v>
      </c>
      <c r="C45" s="35" t="s">
        <v>66</v>
      </c>
      <c r="D45" s="36" t="s">
        <v>30</v>
      </c>
      <c r="E45" s="34" t="s">
        <v>31</v>
      </c>
    </row>
    <row r="46" spans="2:5" ht="16.5" thickBot="1" x14ac:dyDescent="0.3">
      <c r="B46" s="37">
        <v>38</v>
      </c>
      <c r="C46" s="35" t="s">
        <v>67</v>
      </c>
      <c r="D46" s="36" t="s">
        <v>30</v>
      </c>
      <c r="E46" s="34" t="s">
        <v>31</v>
      </c>
    </row>
    <row r="47" spans="2:5" ht="16.5" thickBot="1" x14ac:dyDescent="0.3">
      <c r="B47" s="37">
        <v>39</v>
      </c>
      <c r="C47" s="35" t="s">
        <v>68</v>
      </c>
      <c r="D47" s="36" t="s">
        <v>30</v>
      </c>
      <c r="E47" s="34" t="s">
        <v>49</v>
      </c>
    </row>
    <row r="48" spans="2:5" ht="16.5" thickBot="1" x14ac:dyDescent="0.3">
      <c r="B48" s="37">
        <v>40</v>
      </c>
      <c r="C48" s="35" t="s">
        <v>69</v>
      </c>
      <c r="D48" s="36" t="s">
        <v>30</v>
      </c>
      <c r="E48" s="34" t="s">
        <v>31</v>
      </c>
    </row>
    <row r="49" spans="2:5" ht="16.5" thickBot="1" x14ac:dyDescent="0.3">
      <c r="B49" s="37">
        <v>41</v>
      </c>
      <c r="C49" s="35" t="s">
        <v>70</v>
      </c>
      <c r="D49" s="36" t="s">
        <v>30</v>
      </c>
      <c r="E49" s="34" t="s">
        <v>49</v>
      </c>
    </row>
    <row r="50" spans="2:5" ht="16.5" thickBot="1" x14ac:dyDescent="0.3">
      <c r="B50" s="37">
        <v>42</v>
      </c>
      <c r="C50" s="35" t="s">
        <v>71</v>
      </c>
      <c r="D50" s="36" t="s">
        <v>30</v>
      </c>
      <c r="E50" s="34" t="s">
        <v>31</v>
      </c>
    </row>
    <row r="51" spans="2:5" ht="16.5" thickBot="1" x14ac:dyDescent="0.3">
      <c r="B51" s="37">
        <v>44</v>
      </c>
      <c r="C51" s="35" t="s">
        <v>72</v>
      </c>
      <c r="D51" s="36" t="s">
        <v>30</v>
      </c>
      <c r="E51" s="34" t="s">
        <v>31</v>
      </c>
    </row>
    <row r="52" spans="2:5" ht="16.5" thickBot="1" x14ac:dyDescent="0.3">
      <c r="B52" s="37">
        <v>47</v>
      </c>
      <c r="C52" s="35" t="s">
        <v>73</v>
      </c>
      <c r="D52" s="36" t="s">
        <v>30</v>
      </c>
      <c r="E52" s="34" t="s">
        <v>49</v>
      </c>
    </row>
    <row r="53" spans="2:5" ht="16.5" thickBot="1" x14ac:dyDescent="0.3">
      <c r="B53" s="37">
        <v>48</v>
      </c>
      <c r="C53" s="35" t="s">
        <v>74</v>
      </c>
      <c r="D53" s="36" t="s">
        <v>30</v>
      </c>
      <c r="E53" s="38" t="s">
        <v>49</v>
      </c>
    </row>
    <row r="54" spans="2:5" ht="16.5" thickBot="1" x14ac:dyDescent="0.3">
      <c r="B54" s="37">
        <v>49</v>
      </c>
      <c r="C54" s="35" t="s">
        <v>75</v>
      </c>
      <c r="D54" s="36" t="s">
        <v>30</v>
      </c>
      <c r="E54" s="34" t="s">
        <v>49</v>
      </c>
    </row>
    <row r="55" spans="2:5" ht="16.5" thickBot="1" x14ac:dyDescent="0.3">
      <c r="B55" s="37">
        <v>50</v>
      </c>
      <c r="C55" s="35" t="s">
        <v>76</v>
      </c>
      <c r="D55" s="36" t="s">
        <v>30</v>
      </c>
      <c r="E55" s="38" t="s">
        <v>49</v>
      </c>
    </row>
    <row r="56" spans="2:5" ht="16.5" thickBot="1" x14ac:dyDescent="0.3">
      <c r="B56" s="37">
        <v>51</v>
      </c>
      <c r="C56" s="35" t="s">
        <v>77</v>
      </c>
      <c r="D56" s="36" t="s">
        <v>30</v>
      </c>
      <c r="E56" s="38" t="s">
        <v>49</v>
      </c>
    </row>
    <row r="57" spans="2:5" ht="16.5" thickBot="1" x14ac:dyDescent="0.3">
      <c r="B57" s="37">
        <v>52</v>
      </c>
      <c r="C57" s="35" t="s">
        <v>78</v>
      </c>
      <c r="D57" s="36" t="s">
        <v>30</v>
      </c>
      <c r="E57" s="38" t="s">
        <v>49</v>
      </c>
    </row>
    <row r="58" spans="2:5" ht="16.5" thickBot="1" x14ac:dyDescent="0.3">
      <c r="B58" s="37">
        <v>53</v>
      </c>
      <c r="C58" s="35" t="s">
        <v>79</v>
      </c>
      <c r="D58" s="36" t="s">
        <v>30</v>
      </c>
      <c r="E58" s="38" t="s">
        <v>49</v>
      </c>
    </row>
    <row r="59" spans="2:5" ht="16.5" thickBot="1" x14ac:dyDescent="0.3">
      <c r="B59" s="37">
        <v>54</v>
      </c>
      <c r="C59" s="35" t="s">
        <v>80</v>
      </c>
      <c r="D59" s="36" t="s">
        <v>30</v>
      </c>
      <c r="E59" s="38" t="s">
        <v>49</v>
      </c>
    </row>
    <row r="60" spans="2:5" ht="16.5" thickBot="1" x14ac:dyDescent="0.3">
      <c r="B60" s="37">
        <v>55</v>
      </c>
      <c r="C60" s="35" t="s">
        <v>81</v>
      </c>
      <c r="D60" s="36" t="s">
        <v>30</v>
      </c>
      <c r="E60" s="38" t="s">
        <v>49</v>
      </c>
    </row>
    <row r="61" spans="2:5" ht="16.5" thickBot="1" x14ac:dyDescent="0.3">
      <c r="B61" s="37">
        <v>56</v>
      </c>
      <c r="C61" s="35" t="s">
        <v>82</v>
      </c>
      <c r="D61" s="36" t="s">
        <v>30</v>
      </c>
      <c r="E61" s="38" t="s">
        <v>49</v>
      </c>
    </row>
    <row r="62" spans="2:5" ht="16.5" thickBot="1" x14ac:dyDescent="0.3">
      <c r="B62" s="37">
        <v>57</v>
      </c>
      <c r="C62" s="35" t="s">
        <v>83</v>
      </c>
      <c r="D62" s="36" t="s">
        <v>30</v>
      </c>
      <c r="E62" s="38" t="s">
        <v>49</v>
      </c>
    </row>
    <row r="63" spans="2:5" ht="16.5" thickBot="1" x14ac:dyDescent="0.3">
      <c r="B63" s="37">
        <v>58</v>
      </c>
      <c r="C63" s="35" t="s">
        <v>84</v>
      </c>
      <c r="D63" s="36" t="s">
        <v>30</v>
      </c>
      <c r="E63" s="38" t="s">
        <v>49</v>
      </c>
    </row>
    <row r="64" spans="2:5" ht="16.5" thickBot="1" x14ac:dyDescent="0.3">
      <c r="B64" s="37">
        <v>59</v>
      </c>
      <c r="C64" s="35" t="s">
        <v>85</v>
      </c>
      <c r="D64" s="36" t="s">
        <v>30</v>
      </c>
      <c r="E64" s="38" t="s">
        <v>49</v>
      </c>
    </row>
    <row r="65" spans="2:5" ht="16.5" thickBot="1" x14ac:dyDescent="0.3">
      <c r="B65" s="37">
        <v>60</v>
      </c>
      <c r="C65" s="35" t="s">
        <v>86</v>
      </c>
      <c r="D65" s="36" t="s">
        <v>30</v>
      </c>
      <c r="E65" s="38" t="s">
        <v>49</v>
      </c>
    </row>
    <row r="66" spans="2:5" ht="16.5" thickBot="1" x14ac:dyDescent="0.3">
      <c r="B66" s="37">
        <v>61</v>
      </c>
      <c r="C66" s="35" t="s">
        <v>87</v>
      </c>
      <c r="D66" s="36" t="s">
        <v>30</v>
      </c>
      <c r="E66" s="34" t="s">
        <v>31</v>
      </c>
    </row>
    <row r="67" spans="2:5" ht="16.5" thickBot="1" x14ac:dyDescent="0.3">
      <c r="B67" s="37">
        <v>62</v>
      </c>
      <c r="C67" s="35" t="s">
        <v>88</v>
      </c>
      <c r="D67" s="36" t="s">
        <v>30</v>
      </c>
      <c r="E67" s="34" t="s">
        <v>31</v>
      </c>
    </row>
    <row r="68" spans="2:5" ht="16.5" thickBot="1" x14ac:dyDescent="0.3">
      <c r="B68" s="37">
        <v>63</v>
      </c>
      <c r="C68" s="35" t="s">
        <v>89</v>
      </c>
      <c r="D68" s="36" t="s">
        <v>30</v>
      </c>
      <c r="E68" s="34" t="s">
        <v>31</v>
      </c>
    </row>
    <row r="69" spans="2:5" ht="16.5" thickBot="1" x14ac:dyDescent="0.3">
      <c r="B69" s="37">
        <v>64</v>
      </c>
      <c r="C69" s="35" t="s">
        <v>90</v>
      </c>
      <c r="D69" s="36" t="s">
        <v>30</v>
      </c>
      <c r="E69" s="34" t="s">
        <v>31</v>
      </c>
    </row>
    <row r="70" spans="2:5" ht="16.5" thickBot="1" x14ac:dyDescent="0.3">
      <c r="B70" s="37">
        <v>65</v>
      </c>
      <c r="C70" s="35" t="s">
        <v>91</v>
      </c>
      <c r="D70" s="36" t="s">
        <v>30</v>
      </c>
      <c r="E70" s="34" t="s">
        <v>31</v>
      </c>
    </row>
    <row r="71" spans="2:5" ht="16.5" thickBot="1" x14ac:dyDescent="0.3">
      <c r="B71" s="37">
        <v>66</v>
      </c>
      <c r="C71" s="35" t="s">
        <v>92</v>
      </c>
      <c r="D71" s="36" t="s">
        <v>30</v>
      </c>
      <c r="E71" s="34" t="s">
        <v>31</v>
      </c>
    </row>
    <row r="72" spans="2:5" ht="16.5" thickBot="1" x14ac:dyDescent="0.3">
      <c r="B72" s="37">
        <v>67</v>
      </c>
      <c r="C72" s="35" t="s">
        <v>93</v>
      </c>
      <c r="D72" s="36" t="s">
        <v>30</v>
      </c>
      <c r="E72" s="34" t="s">
        <v>31</v>
      </c>
    </row>
    <row r="73" spans="2:5" ht="16.5" thickBot="1" x14ac:dyDescent="0.3">
      <c r="B73" s="37">
        <v>68</v>
      </c>
      <c r="C73" s="35" t="s">
        <v>94</v>
      </c>
      <c r="D73" s="36" t="s">
        <v>30</v>
      </c>
      <c r="E73" s="34" t="s">
        <v>31</v>
      </c>
    </row>
    <row r="74" spans="2:5" ht="16.5" thickBot="1" x14ac:dyDescent="0.3">
      <c r="B74" s="37">
        <v>70</v>
      </c>
      <c r="C74" s="35" t="s">
        <v>95</v>
      </c>
      <c r="D74" s="36" t="s">
        <v>30</v>
      </c>
      <c r="E74" s="34" t="s">
        <v>31</v>
      </c>
    </row>
    <row r="75" spans="2:5" ht="16.5" thickBot="1" x14ac:dyDescent="0.3">
      <c r="B75" s="37">
        <v>72</v>
      </c>
      <c r="C75" s="35" t="s">
        <v>96</v>
      </c>
      <c r="D75" s="36" t="s">
        <v>30</v>
      </c>
      <c r="E75" s="34" t="s">
        <v>31</v>
      </c>
    </row>
    <row r="76" spans="2:5" ht="16.5" thickBot="1" x14ac:dyDescent="0.3">
      <c r="B76" s="37">
        <v>73</v>
      </c>
      <c r="C76" s="35" t="s">
        <v>97</v>
      </c>
      <c r="D76" s="36" t="s">
        <v>30</v>
      </c>
      <c r="E76" s="34" t="s">
        <v>31</v>
      </c>
    </row>
    <row r="77" spans="2:5" ht="16.5" thickBot="1" x14ac:dyDescent="0.3">
      <c r="B77" s="37">
        <v>74</v>
      </c>
      <c r="C77" s="35" t="s">
        <v>98</v>
      </c>
      <c r="D77" s="36" t="s">
        <v>30</v>
      </c>
      <c r="E77" s="34" t="s">
        <v>31</v>
      </c>
    </row>
    <row r="78" spans="2:5" ht="16.5" thickBot="1" x14ac:dyDescent="0.3">
      <c r="B78" s="37">
        <v>76</v>
      </c>
      <c r="C78" s="35" t="s">
        <v>99</v>
      </c>
      <c r="D78" s="36" t="s">
        <v>30</v>
      </c>
      <c r="E78" s="34" t="s">
        <v>31</v>
      </c>
    </row>
    <row r="79" spans="2:5" ht="16.5" thickBot="1" x14ac:dyDescent="0.3">
      <c r="B79" s="37">
        <v>77</v>
      </c>
      <c r="C79" s="35" t="s">
        <v>100</v>
      </c>
      <c r="D79" s="36" t="s">
        <v>30</v>
      </c>
      <c r="E79" s="34" t="s">
        <v>31</v>
      </c>
    </row>
    <row r="80" spans="2:5" ht="16.5" thickBot="1" x14ac:dyDescent="0.3">
      <c r="B80" s="37">
        <v>78</v>
      </c>
      <c r="C80" s="35" t="s">
        <v>101</v>
      </c>
      <c r="D80" s="36" t="s">
        <v>30</v>
      </c>
      <c r="E80" s="34" t="s">
        <v>31</v>
      </c>
    </row>
    <row r="81" spans="2:5" ht="16.5" thickBot="1" x14ac:dyDescent="0.3">
      <c r="B81" s="37">
        <v>80</v>
      </c>
      <c r="C81" s="35" t="s">
        <v>102</v>
      </c>
      <c r="D81" s="36" t="s">
        <v>30</v>
      </c>
      <c r="E81" s="34" t="s">
        <v>31</v>
      </c>
    </row>
    <row r="82" spans="2:5" ht="16.5" thickBot="1" x14ac:dyDescent="0.3">
      <c r="B82" s="37">
        <v>81</v>
      </c>
      <c r="C82" s="35" t="s">
        <v>103</v>
      </c>
      <c r="D82" s="36" t="s">
        <v>30</v>
      </c>
      <c r="E82" s="34" t="s">
        <v>31</v>
      </c>
    </row>
    <row r="83" spans="2:5" ht="16.5" thickBot="1" x14ac:dyDescent="0.3">
      <c r="B83" s="37">
        <v>82</v>
      </c>
      <c r="C83" s="35" t="s">
        <v>104</v>
      </c>
      <c r="D83" s="36" t="s">
        <v>30</v>
      </c>
      <c r="E83" s="34" t="s">
        <v>31</v>
      </c>
    </row>
    <row r="84" spans="2:5" ht="16.5" thickBot="1" x14ac:dyDescent="0.3">
      <c r="B84" s="37">
        <v>83</v>
      </c>
      <c r="C84" s="35" t="s">
        <v>105</v>
      </c>
      <c r="D84" s="36" t="s">
        <v>30</v>
      </c>
      <c r="E84" s="34" t="s">
        <v>31</v>
      </c>
    </row>
    <row r="85" spans="2:5" ht="16.5" thickBot="1" x14ac:dyDescent="0.3">
      <c r="B85" s="37">
        <v>84</v>
      </c>
      <c r="C85" s="35" t="s">
        <v>106</v>
      </c>
      <c r="D85" s="36" t="s">
        <v>30</v>
      </c>
      <c r="E85" s="34" t="s">
        <v>31</v>
      </c>
    </row>
    <row r="86" spans="2:5" ht="16.5" thickBot="1" x14ac:dyDescent="0.3">
      <c r="B86" s="37">
        <v>85</v>
      </c>
      <c r="C86" s="35" t="s">
        <v>107</v>
      </c>
      <c r="D86" s="36" t="s">
        <v>30</v>
      </c>
      <c r="E86" s="34" t="s">
        <v>31</v>
      </c>
    </row>
    <row r="87" spans="2:5" ht="16.5" thickBot="1" x14ac:dyDescent="0.3">
      <c r="B87" s="37">
        <v>86</v>
      </c>
      <c r="C87" s="35" t="s">
        <v>108</v>
      </c>
      <c r="D87" s="36" t="s">
        <v>30</v>
      </c>
      <c r="E87" s="34" t="s">
        <v>31</v>
      </c>
    </row>
    <row r="88" spans="2:5" ht="16.5" thickBot="1" x14ac:dyDescent="0.3">
      <c r="B88" s="37">
        <v>87</v>
      </c>
      <c r="C88" s="35" t="s">
        <v>109</v>
      </c>
      <c r="D88" s="36" t="s">
        <v>30</v>
      </c>
      <c r="E88" s="34" t="s">
        <v>31</v>
      </c>
    </row>
    <row r="89" spans="2:5" ht="16.5" thickBot="1" x14ac:dyDescent="0.3">
      <c r="B89" s="37">
        <v>89</v>
      </c>
      <c r="C89" s="35" t="s">
        <v>110</v>
      </c>
      <c r="D89" s="36" t="s">
        <v>30</v>
      </c>
      <c r="E89" s="34" t="s">
        <v>31</v>
      </c>
    </row>
    <row r="90" spans="2:5" ht="16.5" thickBot="1" x14ac:dyDescent="0.3">
      <c r="B90" s="37">
        <v>90</v>
      </c>
      <c r="C90" s="35" t="s">
        <v>111</v>
      </c>
      <c r="D90" s="36" t="s">
        <v>30</v>
      </c>
      <c r="E90" s="34" t="s">
        <v>31</v>
      </c>
    </row>
    <row r="91" spans="2:5" ht="16.5" thickBot="1" x14ac:dyDescent="0.3">
      <c r="B91" s="37">
        <v>91</v>
      </c>
      <c r="C91" s="35" t="s">
        <v>112</v>
      </c>
      <c r="D91" s="36" t="s">
        <v>30</v>
      </c>
      <c r="E91" s="38" t="s">
        <v>49</v>
      </c>
    </row>
    <row r="92" spans="2:5" ht="16.5" thickBot="1" x14ac:dyDescent="0.3">
      <c r="B92" s="37">
        <v>92</v>
      </c>
      <c r="C92" s="35" t="s">
        <v>113</v>
      </c>
      <c r="D92" s="36" t="s">
        <v>30</v>
      </c>
      <c r="E92" s="34" t="s">
        <v>31</v>
      </c>
    </row>
    <row r="93" spans="2:5" ht="16.5" thickBot="1" x14ac:dyDescent="0.3">
      <c r="B93" s="37">
        <v>94</v>
      </c>
      <c r="C93" s="35" t="s">
        <v>114</v>
      </c>
      <c r="D93" s="36" t="s">
        <v>30</v>
      </c>
      <c r="E93" s="34" t="s">
        <v>31</v>
      </c>
    </row>
    <row r="94" spans="2:5" ht="16.5" thickBot="1" x14ac:dyDescent="0.3">
      <c r="B94" s="37">
        <v>95</v>
      </c>
      <c r="C94" s="35" t="s">
        <v>115</v>
      </c>
      <c r="D94" s="36" t="s">
        <v>30</v>
      </c>
      <c r="E94" s="34" t="s">
        <v>31</v>
      </c>
    </row>
    <row r="95" spans="2:5" ht="16.5" thickBot="1" x14ac:dyDescent="0.3">
      <c r="B95" s="37">
        <v>96</v>
      </c>
      <c r="C95" s="35" t="s">
        <v>116</v>
      </c>
      <c r="D95" s="36" t="s">
        <v>30</v>
      </c>
      <c r="E95" s="34" t="s">
        <v>31</v>
      </c>
    </row>
    <row r="96" spans="2:5" ht="16.5" thickBot="1" x14ac:dyDescent="0.3">
      <c r="B96" s="37">
        <v>98</v>
      </c>
      <c r="C96" s="35" t="s">
        <v>117</v>
      </c>
      <c r="D96" s="36" t="s">
        <v>30</v>
      </c>
      <c r="E96" s="34" t="s">
        <v>31</v>
      </c>
    </row>
    <row r="97" spans="2:5" ht="16.5" thickBot="1" x14ac:dyDescent="0.3">
      <c r="B97" s="37">
        <v>99</v>
      </c>
      <c r="C97" s="35" t="s">
        <v>118</v>
      </c>
      <c r="D97" s="36" t="s">
        <v>30</v>
      </c>
      <c r="E97" s="34" t="s">
        <v>31</v>
      </c>
    </row>
    <row r="98" spans="2:5" ht="16.5" thickBot="1" x14ac:dyDescent="0.3">
      <c r="B98" s="37">
        <v>100</v>
      </c>
      <c r="C98" s="35" t="s">
        <v>119</v>
      </c>
      <c r="D98" s="36" t="s">
        <v>30</v>
      </c>
      <c r="E98" s="34" t="s">
        <v>31</v>
      </c>
    </row>
    <row r="99" spans="2:5" ht="16.5" thickBot="1" x14ac:dyDescent="0.3">
      <c r="B99" s="37">
        <v>101</v>
      </c>
      <c r="C99" s="35" t="s">
        <v>120</v>
      </c>
      <c r="D99" s="36" t="s">
        <v>30</v>
      </c>
      <c r="E99" s="34" t="s">
        <v>31</v>
      </c>
    </row>
    <row r="100" spans="2:5" ht="16.5" thickBot="1" x14ac:dyDescent="0.3">
      <c r="B100" s="37">
        <v>102</v>
      </c>
      <c r="C100" s="35" t="s">
        <v>121</v>
      </c>
      <c r="D100" s="36" t="s">
        <v>30</v>
      </c>
      <c r="E100" s="34" t="s">
        <v>31</v>
      </c>
    </row>
    <row r="101" spans="2:5" ht="16.5" thickBot="1" x14ac:dyDescent="0.3">
      <c r="B101" s="37">
        <v>104</v>
      </c>
      <c r="C101" s="35" t="s">
        <v>122</v>
      </c>
      <c r="D101" s="36" t="s">
        <v>30</v>
      </c>
      <c r="E101" s="34" t="s">
        <v>31</v>
      </c>
    </row>
    <row r="102" spans="2:5" ht="16.5" thickBot="1" x14ac:dyDescent="0.3">
      <c r="B102" s="37">
        <v>105</v>
      </c>
      <c r="C102" s="35" t="s">
        <v>123</v>
      </c>
      <c r="D102" s="36" t="s">
        <v>30</v>
      </c>
      <c r="E102" s="34" t="s">
        <v>31</v>
      </c>
    </row>
    <row r="103" spans="2:5" ht="16.5" thickBot="1" x14ac:dyDescent="0.3">
      <c r="B103" s="37">
        <v>106</v>
      </c>
      <c r="C103" s="35" t="s">
        <v>124</v>
      </c>
      <c r="D103" s="36" t="s">
        <v>30</v>
      </c>
      <c r="E103" s="34" t="s">
        <v>31</v>
      </c>
    </row>
    <row r="104" spans="2:5" ht="16.5" thickBot="1" x14ac:dyDescent="0.3">
      <c r="B104" s="37">
        <v>107</v>
      </c>
      <c r="C104" s="35" t="s">
        <v>125</v>
      </c>
      <c r="D104" s="36" t="s">
        <v>30</v>
      </c>
      <c r="E104" s="34" t="s">
        <v>31</v>
      </c>
    </row>
    <row r="105" spans="2:5" ht="16.5" thickBot="1" x14ac:dyDescent="0.3">
      <c r="B105" s="37">
        <v>108</v>
      </c>
      <c r="C105" s="35" t="s">
        <v>126</v>
      </c>
      <c r="D105" s="36" t="s">
        <v>30</v>
      </c>
      <c r="E105" s="34" t="s">
        <v>31</v>
      </c>
    </row>
    <row r="106" spans="2:5" ht="16.5" thickBot="1" x14ac:dyDescent="0.3">
      <c r="B106" s="37">
        <v>109</v>
      </c>
      <c r="C106" s="35" t="s">
        <v>127</v>
      </c>
      <c r="D106" s="36" t="s">
        <v>30</v>
      </c>
      <c r="E106" s="34" t="s">
        <v>31</v>
      </c>
    </row>
    <row r="107" spans="2:5" ht="16.5" thickBot="1" x14ac:dyDescent="0.3">
      <c r="B107" s="37">
        <v>110</v>
      </c>
      <c r="C107" s="35" t="s">
        <v>128</v>
      </c>
      <c r="D107" s="36" t="s">
        <v>30</v>
      </c>
      <c r="E107" s="34" t="s">
        <v>31</v>
      </c>
    </row>
    <row r="108" spans="2:5" ht="16.5" thickBot="1" x14ac:dyDescent="0.3">
      <c r="B108" s="37">
        <v>111</v>
      </c>
      <c r="C108" s="35" t="s">
        <v>129</v>
      </c>
      <c r="D108" s="36" t="s">
        <v>30</v>
      </c>
      <c r="E108" s="34" t="s">
        <v>31</v>
      </c>
    </row>
    <row r="109" spans="2:5" ht="16.5" thickBot="1" x14ac:dyDescent="0.3">
      <c r="B109" s="37">
        <v>113</v>
      </c>
      <c r="C109" s="35" t="s">
        <v>130</v>
      </c>
      <c r="D109" s="36" t="s">
        <v>30</v>
      </c>
      <c r="E109" s="34" t="s">
        <v>31</v>
      </c>
    </row>
    <row r="110" spans="2:5" ht="16.5" thickBot="1" x14ac:dyDescent="0.3">
      <c r="B110" s="37">
        <v>114</v>
      </c>
      <c r="C110" s="35" t="s">
        <v>131</v>
      </c>
      <c r="D110" s="36" t="s">
        <v>30</v>
      </c>
      <c r="E110" s="34" t="s">
        <v>31</v>
      </c>
    </row>
    <row r="111" spans="2:5" ht="16.5" thickBot="1" x14ac:dyDescent="0.3">
      <c r="B111" s="37">
        <v>115</v>
      </c>
      <c r="C111" s="35" t="s">
        <v>132</v>
      </c>
      <c r="D111" s="36" t="s">
        <v>30</v>
      </c>
      <c r="E111" s="34" t="s">
        <v>31</v>
      </c>
    </row>
    <row r="112" spans="2:5" ht="16.5" thickBot="1" x14ac:dyDescent="0.3">
      <c r="B112" s="37">
        <v>116</v>
      </c>
      <c r="C112" s="35" t="s">
        <v>133</v>
      </c>
      <c r="D112" s="36" t="s">
        <v>30</v>
      </c>
      <c r="E112" s="38" t="s">
        <v>49</v>
      </c>
    </row>
    <row r="113" spans="2:5" ht="16.5" thickBot="1" x14ac:dyDescent="0.3">
      <c r="B113" s="37">
        <v>117</v>
      </c>
      <c r="C113" s="35" t="s">
        <v>134</v>
      </c>
      <c r="D113" s="36" t="s">
        <v>30</v>
      </c>
      <c r="E113" s="38" t="s">
        <v>49</v>
      </c>
    </row>
    <row r="114" spans="2:5" ht="16.5" thickBot="1" x14ac:dyDescent="0.3">
      <c r="B114" s="37">
        <v>118</v>
      </c>
      <c r="C114" s="35" t="s">
        <v>135</v>
      </c>
      <c r="D114" s="36" t="s">
        <v>30</v>
      </c>
      <c r="E114" s="38" t="s">
        <v>49</v>
      </c>
    </row>
    <row r="115" spans="2:5" ht="16.5" thickBot="1" x14ac:dyDescent="0.3">
      <c r="B115" s="37">
        <v>119</v>
      </c>
      <c r="C115" s="35" t="s">
        <v>136</v>
      </c>
      <c r="D115" s="36" t="s">
        <v>30</v>
      </c>
      <c r="E115" s="34" t="s">
        <v>31</v>
      </c>
    </row>
    <row r="116" spans="2:5" ht="16.5" thickBot="1" x14ac:dyDescent="0.3">
      <c r="B116" s="37">
        <v>121</v>
      </c>
      <c r="C116" s="35" t="s">
        <v>137</v>
      </c>
      <c r="D116" s="36" t="s">
        <v>30</v>
      </c>
      <c r="E116" s="34" t="s">
        <v>31</v>
      </c>
    </row>
    <row r="117" spans="2:5" ht="16.5" thickBot="1" x14ac:dyDescent="0.3">
      <c r="B117" s="37">
        <v>122</v>
      </c>
      <c r="C117" s="35" t="s">
        <v>138</v>
      </c>
      <c r="D117" s="36" t="s">
        <v>30</v>
      </c>
      <c r="E117" s="34" t="s">
        <v>31</v>
      </c>
    </row>
    <row r="118" spans="2:5" ht="16.5" thickBot="1" x14ac:dyDescent="0.3">
      <c r="B118" s="37">
        <v>123</v>
      </c>
      <c r="C118" s="35" t="s">
        <v>139</v>
      </c>
      <c r="D118" s="36" t="s">
        <v>30</v>
      </c>
      <c r="E118" s="34" t="s">
        <v>31</v>
      </c>
    </row>
    <row r="119" spans="2:5" ht="16.5" thickBot="1" x14ac:dyDescent="0.3">
      <c r="B119" s="37">
        <v>125</v>
      </c>
      <c r="C119" s="35" t="s">
        <v>140</v>
      </c>
      <c r="D119" s="36" t="s">
        <v>30</v>
      </c>
      <c r="E119" s="38" t="s">
        <v>49</v>
      </c>
    </row>
    <row r="120" spans="2:5" ht="16.5" thickBot="1" x14ac:dyDescent="0.3">
      <c r="B120" s="37">
        <v>126</v>
      </c>
      <c r="C120" s="35" t="s">
        <v>141</v>
      </c>
      <c r="D120" s="36" t="s">
        <v>30</v>
      </c>
      <c r="E120" s="34" t="s">
        <v>31</v>
      </c>
    </row>
    <row r="121" spans="2:5" ht="16.5" thickBot="1" x14ac:dyDescent="0.3">
      <c r="B121" s="37">
        <v>127</v>
      </c>
      <c r="C121" s="35" t="s">
        <v>142</v>
      </c>
      <c r="D121" s="36" t="s">
        <v>30</v>
      </c>
      <c r="E121" s="38" t="s">
        <v>49</v>
      </c>
    </row>
    <row r="122" spans="2:5" ht="16.5" thickBot="1" x14ac:dyDescent="0.3">
      <c r="B122" s="37">
        <v>128</v>
      </c>
      <c r="C122" s="35" t="s">
        <v>143</v>
      </c>
      <c r="D122" s="36" t="s">
        <v>30</v>
      </c>
      <c r="E122" s="38" t="s">
        <v>49</v>
      </c>
    </row>
    <row r="123" spans="2:5" ht="16.5" thickBot="1" x14ac:dyDescent="0.3">
      <c r="B123" s="37">
        <v>129</v>
      </c>
      <c r="C123" s="35" t="s">
        <v>144</v>
      </c>
      <c r="D123" s="36" t="s">
        <v>30</v>
      </c>
      <c r="E123" s="34" t="s">
        <v>31</v>
      </c>
    </row>
    <row r="124" spans="2:5" ht="16.5" thickBot="1" x14ac:dyDescent="0.3">
      <c r="B124" s="37">
        <v>130</v>
      </c>
      <c r="C124" s="35" t="s">
        <v>145</v>
      </c>
      <c r="D124" s="36" t="s">
        <v>30</v>
      </c>
      <c r="E124" s="34" t="s">
        <v>31</v>
      </c>
    </row>
    <row r="125" spans="2:5" ht="16.5" thickBot="1" x14ac:dyDescent="0.3">
      <c r="B125" s="37">
        <v>131</v>
      </c>
      <c r="C125" s="35" t="s">
        <v>146</v>
      </c>
      <c r="D125" s="36" t="s">
        <v>30</v>
      </c>
      <c r="E125" s="34" t="s">
        <v>31</v>
      </c>
    </row>
    <row r="126" spans="2:5" ht="16.5" thickBot="1" x14ac:dyDescent="0.3">
      <c r="B126" s="37">
        <v>132</v>
      </c>
      <c r="C126" s="35" t="s">
        <v>147</v>
      </c>
      <c r="D126" s="36" t="s">
        <v>30</v>
      </c>
      <c r="E126" s="34" t="s">
        <v>31</v>
      </c>
    </row>
    <row r="127" spans="2:5" ht="16.5" thickBot="1" x14ac:dyDescent="0.3">
      <c r="B127" s="37">
        <v>135</v>
      </c>
      <c r="C127" s="35" t="s">
        <v>148</v>
      </c>
      <c r="D127" s="36" t="s">
        <v>30</v>
      </c>
      <c r="E127" s="34" t="s">
        <v>31</v>
      </c>
    </row>
    <row r="128" spans="2:5" ht="16.5" thickBot="1" x14ac:dyDescent="0.3">
      <c r="B128" s="37">
        <v>136</v>
      </c>
      <c r="C128" s="35" t="s">
        <v>149</v>
      </c>
      <c r="D128" s="36" t="s">
        <v>30</v>
      </c>
      <c r="E128" s="34" t="s">
        <v>31</v>
      </c>
    </row>
    <row r="129" spans="2:5" ht="16.5" thickBot="1" x14ac:dyDescent="0.3">
      <c r="B129" s="37">
        <v>137</v>
      </c>
      <c r="C129" s="35" t="s">
        <v>150</v>
      </c>
      <c r="D129" s="36" t="s">
        <v>30</v>
      </c>
      <c r="E129" s="34" t="s">
        <v>31</v>
      </c>
    </row>
    <row r="130" spans="2:5" ht="16.5" thickBot="1" x14ac:dyDescent="0.3">
      <c r="B130" s="37">
        <v>138</v>
      </c>
      <c r="C130" s="35" t="s">
        <v>151</v>
      </c>
      <c r="D130" s="36" t="s">
        <v>30</v>
      </c>
      <c r="E130" s="38" t="s">
        <v>49</v>
      </c>
    </row>
    <row r="131" spans="2:5" ht="16.5" thickBot="1" x14ac:dyDescent="0.3">
      <c r="B131" s="37">
        <v>139</v>
      </c>
      <c r="C131" s="35" t="s">
        <v>152</v>
      </c>
      <c r="D131" s="36" t="s">
        <v>30</v>
      </c>
      <c r="E131" s="34" t="s">
        <v>31</v>
      </c>
    </row>
    <row r="132" spans="2:5" ht="16.5" thickBot="1" x14ac:dyDescent="0.3">
      <c r="B132" s="37">
        <v>140</v>
      </c>
      <c r="C132" s="35" t="s">
        <v>153</v>
      </c>
      <c r="D132" s="36" t="s">
        <v>30</v>
      </c>
      <c r="E132" s="38" t="s">
        <v>49</v>
      </c>
    </row>
    <row r="133" spans="2:5" ht="16.5" thickBot="1" x14ac:dyDescent="0.3">
      <c r="B133" s="37">
        <v>141</v>
      </c>
      <c r="C133" s="35" t="s">
        <v>154</v>
      </c>
      <c r="D133" s="36" t="s">
        <v>30</v>
      </c>
      <c r="E133" s="34" t="s">
        <v>31</v>
      </c>
    </row>
    <row r="134" spans="2:5" ht="16.5" thickBot="1" x14ac:dyDescent="0.3">
      <c r="B134" s="37">
        <v>142</v>
      </c>
      <c r="C134" s="35" t="s">
        <v>155</v>
      </c>
      <c r="D134" s="36" t="s">
        <v>30</v>
      </c>
      <c r="E134" s="38" t="s">
        <v>49</v>
      </c>
    </row>
    <row r="135" spans="2:5" ht="16.5" thickBot="1" x14ac:dyDescent="0.3">
      <c r="B135" s="37">
        <v>146</v>
      </c>
      <c r="C135" s="35" t="s">
        <v>156</v>
      </c>
      <c r="D135" s="36" t="s">
        <v>30</v>
      </c>
      <c r="E135" s="34" t="s">
        <v>31</v>
      </c>
    </row>
    <row r="136" spans="2:5" ht="16.5" thickBot="1" x14ac:dyDescent="0.3">
      <c r="B136" s="37">
        <v>148</v>
      </c>
      <c r="C136" s="35" t="s">
        <v>157</v>
      </c>
      <c r="D136" s="36" t="s">
        <v>30</v>
      </c>
      <c r="E136" s="38" t="s">
        <v>49</v>
      </c>
    </row>
    <row r="137" spans="2:5" ht="16.5" thickBot="1" x14ac:dyDescent="0.3">
      <c r="B137" s="37">
        <v>149</v>
      </c>
      <c r="C137" s="35" t="s">
        <v>158</v>
      </c>
      <c r="D137" s="36" t="s">
        <v>30</v>
      </c>
      <c r="E137" s="38" t="s">
        <v>49</v>
      </c>
    </row>
    <row r="138" spans="2:5" ht="16.5" thickBot="1" x14ac:dyDescent="0.3">
      <c r="B138" s="37">
        <v>150</v>
      </c>
      <c r="C138" s="39" t="s">
        <v>159</v>
      </c>
      <c r="D138" s="36" t="s">
        <v>30</v>
      </c>
      <c r="E138" s="34" t="s">
        <v>31</v>
      </c>
    </row>
    <row r="139" spans="2:5" ht="16.5" thickBot="1" x14ac:dyDescent="0.3">
      <c r="B139" s="37">
        <v>152</v>
      </c>
      <c r="C139" s="35" t="s">
        <v>160</v>
      </c>
      <c r="D139" s="36" t="s">
        <v>30</v>
      </c>
      <c r="E139" s="34" t="s">
        <v>31</v>
      </c>
    </row>
    <row r="140" spans="2:5" ht="16.5" thickBot="1" x14ac:dyDescent="0.3">
      <c r="B140" s="37">
        <v>153</v>
      </c>
      <c r="C140" s="35" t="s">
        <v>161</v>
      </c>
      <c r="D140" s="36" t="s">
        <v>30</v>
      </c>
      <c r="E140" s="34" t="s">
        <v>31</v>
      </c>
    </row>
    <row r="141" spans="2:5" ht="16.5" thickBot="1" x14ac:dyDescent="0.3">
      <c r="B141" s="37">
        <v>155</v>
      </c>
      <c r="C141" s="35" t="s">
        <v>162</v>
      </c>
      <c r="D141" s="36" t="s">
        <v>30</v>
      </c>
      <c r="E141" s="34" t="s">
        <v>31</v>
      </c>
    </row>
    <row r="142" spans="2:5" ht="16.5" thickBot="1" x14ac:dyDescent="0.3">
      <c r="B142" s="37">
        <v>156</v>
      </c>
      <c r="C142" s="35" t="s">
        <v>163</v>
      </c>
      <c r="D142" s="36" t="s">
        <v>30</v>
      </c>
      <c r="E142" s="34" t="s">
        <v>31</v>
      </c>
    </row>
    <row r="143" spans="2:5" ht="16.5" thickBot="1" x14ac:dyDescent="0.3">
      <c r="B143" s="37">
        <v>157</v>
      </c>
      <c r="C143" s="35" t="s">
        <v>164</v>
      </c>
      <c r="D143" s="36" t="s">
        <v>30</v>
      </c>
      <c r="E143" s="34" t="s">
        <v>31</v>
      </c>
    </row>
    <row r="144" spans="2:5" ht="16.5" thickBot="1" x14ac:dyDescent="0.3">
      <c r="B144" s="37">
        <v>159</v>
      </c>
      <c r="C144" s="35" t="s">
        <v>165</v>
      </c>
      <c r="D144" s="36" t="s">
        <v>30</v>
      </c>
      <c r="E144" s="34" t="s">
        <v>31</v>
      </c>
    </row>
    <row r="145" spans="2:5" ht="16.5" thickBot="1" x14ac:dyDescent="0.3">
      <c r="B145" s="37">
        <v>160</v>
      </c>
      <c r="C145" s="35" t="s">
        <v>166</v>
      </c>
      <c r="D145" s="36" t="s">
        <v>30</v>
      </c>
      <c r="E145" s="34" t="s">
        <v>31</v>
      </c>
    </row>
    <row r="146" spans="2:5" ht="16.5" thickBot="1" x14ac:dyDescent="0.3">
      <c r="B146" s="37">
        <v>161</v>
      </c>
      <c r="C146" s="35" t="s">
        <v>167</v>
      </c>
      <c r="D146" s="36" t="s">
        <v>30</v>
      </c>
      <c r="E146" s="34" t="s">
        <v>31</v>
      </c>
    </row>
    <row r="147" spans="2:5" ht="16.5" thickBot="1" x14ac:dyDescent="0.3">
      <c r="B147" s="37">
        <v>162</v>
      </c>
      <c r="C147" s="35" t="s">
        <v>168</v>
      </c>
      <c r="D147" s="36" t="s">
        <v>30</v>
      </c>
      <c r="E147" s="34" t="s">
        <v>31</v>
      </c>
    </row>
    <row r="148" spans="2:5" ht="16.5" thickBot="1" x14ac:dyDescent="0.3">
      <c r="B148" s="37">
        <v>163</v>
      </c>
      <c r="C148" s="35" t="s">
        <v>169</v>
      </c>
      <c r="D148" s="36" t="s">
        <v>30</v>
      </c>
      <c r="E148" s="34" t="s">
        <v>31</v>
      </c>
    </row>
    <row r="149" spans="2:5" ht="16.5" thickBot="1" x14ac:dyDescent="0.3">
      <c r="B149" s="37">
        <f>B148+1</f>
        <v>164</v>
      </c>
      <c r="C149" s="35" t="s">
        <v>170</v>
      </c>
      <c r="D149" s="36" t="s">
        <v>30</v>
      </c>
      <c r="E149" s="34" t="s">
        <v>31</v>
      </c>
    </row>
    <row r="150" spans="2:5" ht="16.5" thickBot="1" x14ac:dyDescent="0.3">
      <c r="B150" s="37">
        <f t="shared" ref="B150:B213" si="0">B149+1</f>
        <v>165</v>
      </c>
      <c r="C150" s="35" t="s">
        <v>171</v>
      </c>
      <c r="D150" s="36" t="s">
        <v>30</v>
      </c>
      <c r="E150" s="34" t="s">
        <v>31</v>
      </c>
    </row>
    <row r="151" spans="2:5" ht="16.5" thickBot="1" x14ac:dyDescent="0.3">
      <c r="B151" s="37">
        <f t="shared" si="0"/>
        <v>166</v>
      </c>
      <c r="C151" s="35" t="s">
        <v>172</v>
      </c>
      <c r="D151" s="36" t="s">
        <v>30</v>
      </c>
      <c r="E151" s="34" t="s">
        <v>31</v>
      </c>
    </row>
    <row r="152" spans="2:5" ht="16.5" thickBot="1" x14ac:dyDescent="0.3">
      <c r="B152" s="37">
        <f t="shared" si="0"/>
        <v>167</v>
      </c>
      <c r="C152" s="35" t="s">
        <v>173</v>
      </c>
      <c r="D152" s="36" t="s">
        <v>30</v>
      </c>
      <c r="E152" s="34" t="s">
        <v>31</v>
      </c>
    </row>
    <row r="153" spans="2:5" ht="16.5" thickBot="1" x14ac:dyDescent="0.3">
      <c r="B153" s="37">
        <f t="shared" si="0"/>
        <v>168</v>
      </c>
      <c r="C153" s="35" t="s">
        <v>174</v>
      </c>
      <c r="D153" s="36" t="s">
        <v>30</v>
      </c>
      <c r="E153" s="34" t="s">
        <v>31</v>
      </c>
    </row>
    <row r="154" spans="2:5" ht="16.5" thickBot="1" x14ac:dyDescent="0.3">
      <c r="B154" s="37">
        <f t="shared" si="0"/>
        <v>169</v>
      </c>
      <c r="C154" s="39" t="s">
        <v>175</v>
      </c>
      <c r="D154" s="36" t="s">
        <v>30</v>
      </c>
      <c r="E154" s="34" t="s">
        <v>31</v>
      </c>
    </row>
    <row r="155" spans="2:5" ht="16.5" thickBot="1" x14ac:dyDescent="0.3">
      <c r="B155" s="37">
        <f t="shared" si="0"/>
        <v>170</v>
      </c>
      <c r="C155" s="35" t="s">
        <v>176</v>
      </c>
      <c r="D155" s="36" t="s">
        <v>30</v>
      </c>
      <c r="E155" s="34" t="s">
        <v>31</v>
      </c>
    </row>
    <row r="156" spans="2:5" ht="16.5" thickBot="1" x14ac:dyDescent="0.3">
      <c r="B156" s="37">
        <f t="shared" si="0"/>
        <v>171</v>
      </c>
      <c r="C156" s="35" t="s">
        <v>177</v>
      </c>
      <c r="D156" s="36" t="s">
        <v>30</v>
      </c>
      <c r="E156" s="38" t="s">
        <v>49</v>
      </c>
    </row>
    <row r="157" spans="2:5" ht="16.5" thickBot="1" x14ac:dyDescent="0.3">
      <c r="B157" s="37">
        <f t="shared" si="0"/>
        <v>172</v>
      </c>
      <c r="C157" s="35" t="s">
        <v>178</v>
      </c>
      <c r="D157" s="36" t="s">
        <v>30</v>
      </c>
      <c r="E157" s="38" t="s">
        <v>49</v>
      </c>
    </row>
    <row r="158" spans="2:5" ht="16.5" thickBot="1" x14ac:dyDescent="0.3">
      <c r="B158" s="37">
        <f t="shared" si="0"/>
        <v>173</v>
      </c>
      <c r="C158" s="35" t="s">
        <v>179</v>
      </c>
      <c r="D158" s="36" t="s">
        <v>30</v>
      </c>
      <c r="E158" s="34" t="s">
        <v>31</v>
      </c>
    </row>
    <row r="159" spans="2:5" ht="16.5" thickBot="1" x14ac:dyDescent="0.3">
      <c r="B159" s="37">
        <f t="shared" si="0"/>
        <v>174</v>
      </c>
      <c r="C159" s="35" t="s">
        <v>180</v>
      </c>
      <c r="D159" s="36" t="s">
        <v>30</v>
      </c>
      <c r="E159" s="38" t="s">
        <v>49</v>
      </c>
    </row>
    <row r="160" spans="2:5" ht="16.5" thickBot="1" x14ac:dyDescent="0.3">
      <c r="B160" s="37">
        <f t="shared" si="0"/>
        <v>175</v>
      </c>
      <c r="C160" s="35" t="s">
        <v>181</v>
      </c>
      <c r="D160" s="36" t="s">
        <v>30</v>
      </c>
      <c r="E160" s="38" t="s">
        <v>49</v>
      </c>
    </row>
    <row r="161" spans="2:5" ht="16.5" thickBot="1" x14ac:dyDescent="0.3">
      <c r="B161" s="37">
        <f t="shared" si="0"/>
        <v>176</v>
      </c>
      <c r="C161" s="35" t="s">
        <v>182</v>
      </c>
      <c r="D161" s="36" t="s">
        <v>30</v>
      </c>
      <c r="E161" s="38" t="s">
        <v>49</v>
      </c>
    </row>
    <row r="162" spans="2:5" ht="16.5" thickBot="1" x14ac:dyDescent="0.3">
      <c r="B162" s="37">
        <f t="shared" si="0"/>
        <v>177</v>
      </c>
      <c r="C162" s="35" t="s">
        <v>183</v>
      </c>
      <c r="D162" s="36" t="s">
        <v>30</v>
      </c>
      <c r="E162" s="38" t="s">
        <v>49</v>
      </c>
    </row>
    <row r="163" spans="2:5" ht="16.5" thickBot="1" x14ac:dyDescent="0.3">
      <c r="B163" s="37">
        <f t="shared" si="0"/>
        <v>178</v>
      </c>
      <c r="C163" s="35" t="s">
        <v>184</v>
      </c>
      <c r="D163" s="36" t="s">
        <v>30</v>
      </c>
      <c r="E163" s="38" t="s">
        <v>49</v>
      </c>
    </row>
    <row r="164" spans="2:5" ht="16.5" thickBot="1" x14ac:dyDescent="0.3">
      <c r="B164" s="37">
        <f t="shared" si="0"/>
        <v>179</v>
      </c>
      <c r="C164" s="35" t="s">
        <v>185</v>
      </c>
      <c r="D164" s="36" t="s">
        <v>30</v>
      </c>
      <c r="E164" s="38" t="s">
        <v>49</v>
      </c>
    </row>
    <row r="165" spans="2:5" ht="16.5" thickBot="1" x14ac:dyDescent="0.3">
      <c r="B165" s="37">
        <f t="shared" si="0"/>
        <v>180</v>
      </c>
      <c r="C165" s="35" t="s">
        <v>186</v>
      </c>
      <c r="D165" s="36" t="s">
        <v>30</v>
      </c>
      <c r="E165" s="34" t="s">
        <v>31</v>
      </c>
    </row>
    <row r="166" spans="2:5" ht="16.5" thickBot="1" x14ac:dyDescent="0.3">
      <c r="B166" s="37">
        <f t="shared" si="0"/>
        <v>181</v>
      </c>
      <c r="C166" s="35" t="s">
        <v>187</v>
      </c>
      <c r="D166" s="36" t="s">
        <v>30</v>
      </c>
      <c r="E166" s="38" t="s">
        <v>49</v>
      </c>
    </row>
    <row r="167" spans="2:5" ht="16.5" thickBot="1" x14ac:dyDescent="0.3">
      <c r="B167" s="37">
        <f t="shared" si="0"/>
        <v>182</v>
      </c>
      <c r="C167" s="35" t="s">
        <v>188</v>
      </c>
      <c r="D167" s="36" t="s">
        <v>30</v>
      </c>
      <c r="E167" s="34" t="s">
        <v>31</v>
      </c>
    </row>
    <row r="168" spans="2:5" ht="16.5" thickBot="1" x14ac:dyDescent="0.3">
      <c r="B168" s="37">
        <f t="shared" si="0"/>
        <v>183</v>
      </c>
      <c r="C168" s="35" t="s">
        <v>189</v>
      </c>
      <c r="D168" s="36" t="s">
        <v>30</v>
      </c>
      <c r="E168" s="34" t="s">
        <v>31</v>
      </c>
    </row>
    <row r="169" spans="2:5" ht="16.5" thickBot="1" x14ac:dyDescent="0.3">
      <c r="B169" s="37">
        <f t="shared" si="0"/>
        <v>184</v>
      </c>
      <c r="C169" s="35" t="s">
        <v>190</v>
      </c>
      <c r="D169" s="36" t="s">
        <v>30</v>
      </c>
      <c r="E169" s="34" t="s">
        <v>31</v>
      </c>
    </row>
    <row r="170" spans="2:5" ht="16.5" thickBot="1" x14ac:dyDescent="0.3">
      <c r="B170" s="37">
        <f t="shared" si="0"/>
        <v>185</v>
      </c>
      <c r="C170" s="35" t="s">
        <v>191</v>
      </c>
      <c r="D170" s="36" t="s">
        <v>30</v>
      </c>
      <c r="E170" s="34" t="s">
        <v>31</v>
      </c>
    </row>
    <row r="171" spans="2:5" ht="16.5" thickBot="1" x14ac:dyDescent="0.3">
      <c r="B171" s="37">
        <f t="shared" si="0"/>
        <v>186</v>
      </c>
      <c r="C171" s="35" t="s">
        <v>192</v>
      </c>
      <c r="D171" s="36" t="s">
        <v>30</v>
      </c>
      <c r="E171" s="34" t="s">
        <v>31</v>
      </c>
    </row>
    <row r="172" spans="2:5" ht="16.5" thickBot="1" x14ac:dyDescent="0.3">
      <c r="B172" s="37">
        <f t="shared" si="0"/>
        <v>187</v>
      </c>
      <c r="C172" s="35" t="s">
        <v>193</v>
      </c>
      <c r="D172" s="36" t="s">
        <v>30</v>
      </c>
      <c r="E172" s="34" t="s">
        <v>31</v>
      </c>
    </row>
    <row r="173" spans="2:5" ht="16.5" thickBot="1" x14ac:dyDescent="0.3">
      <c r="B173" s="37">
        <f t="shared" si="0"/>
        <v>188</v>
      </c>
      <c r="C173" s="35" t="s">
        <v>194</v>
      </c>
      <c r="D173" s="36" t="s">
        <v>30</v>
      </c>
      <c r="E173" s="34" t="s">
        <v>31</v>
      </c>
    </row>
    <row r="174" spans="2:5" ht="16.5" thickBot="1" x14ac:dyDescent="0.3">
      <c r="B174" s="37">
        <f t="shared" si="0"/>
        <v>189</v>
      </c>
      <c r="C174" s="35" t="s">
        <v>195</v>
      </c>
      <c r="D174" s="36" t="s">
        <v>30</v>
      </c>
      <c r="E174" s="34" t="s">
        <v>31</v>
      </c>
    </row>
    <row r="175" spans="2:5" ht="16.5" thickBot="1" x14ac:dyDescent="0.3">
      <c r="B175" s="37">
        <f t="shared" si="0"/>
        <v>190</v>
      </c>
      <c r="C175" s="35" t="s">
        <v>196</v>
      </c>
      <c r="D175" s="36" t="s">
        <v>30</v>
      </c>
      <c r="E175" s="34" t="s">
        <v>31</v>
      </c>
    </row>
    <row r="176" spans="2:5" ht="16.5" thickBot="1" x14ac:dyDescent="0.3">
      <c r="B176" s="37">
        <f t="shared" si="0"/>
        <v>191</v>
      </c>
      <c r="C176" s="35" t="s">
        <v>197</v>
      </c>
      <c r="D176" s="36" t="s">
        <v>30</v>
      </c>
      <c r="E176" s="34" t="s">
        <v>31</v>
      </c>
    </row>
    <row r="177" spans="2:5" ht="16.5" thickBot="1" x14ac:dyDescent="0.3">
      <c r="B177" s="37">
        <f t="shared" si="0"/>
        <v>192</v>
      </c>
      <c r="C177" s="35" t="s">
        <v>198</v>
      </c>
      <c r="D177" s="36" t="s">
        <v>30</v>
      </c>
      <c r="E177" s="34" t="s">
        <v>31</v>
      </c>
    </row>
    <row r="178" spans="2:5" ht="16.5" thickBot="1" x14ac:dyDescent="0.3">
      <c r="B178" s="37">
        <f t="shared" si="0"/>
        <v>193</v>
      </c>
      <c r="C178" s="35" t="s">
        <v>199</v>
      </c>
      <c r="D178" s="36" t="s">
        <v>30</v>
      </c>
      <c r="E178" s="34" t="s">
        <v>31</v>
      </c>
    </row>
    <row r="179" spans="2:5" ht="16.5" thickBot="1" x14ac:dyDescent="0.3">
      <c r="B179" s="37">
        <f t="shared" si="0"/>
        <v>194</v>
      </c>
      <c r="C179" s="35" t="s">
        <v>200</v>
      </c>
      <c r="D179" s="36" t="s">
        <v>30</v>
      </c>
      <c r="E179" s="34" t="s">
        <v>31</v>
      </c>
    </row>
    <row r="180" spans="2:5" ht="16.5" thickBot="1" x14ac:dyDescent="0.3">
      <c r="B180" s="37">
        <f t="shared" si="0"/>
        <v>195</v>
      </c>
      <c r="C180" s="35" t="s">
        <v>201</v>
      </c>
      <c r="D180" s="36" t="s">
        <v>30</v>
      </c>
      <c r="E180" s="38" t="s">
        <v>49</v>
      </c>
    </row>
    <row r="181" spans="2:5" ht="16.5" thickBot="1" x14ac:dyDescent="0.3">
      <c r="B181" s="37">
        <f t="shared" si="0"/>
        <v>196</v>
      </c>
      <c r="C181" s="35" t="s">
        <v>202</v>
      </c>
      <c r="D181" s="36" t="s">
        <v>30</v>
      </c>
      <c r="E181" s="34" t="s">
        <v>31</v>
      </c>
    </row>
    <row r="182" spans="2:5" ht="16.5" thickBot="1" x14ac:dyDescent="0.3">
      <c r="B182" s="37">
        <f t="shared" si="0"/>
        <v>197</v>
      </c>
      <c r="C182" s="35" t="s">
        <v>203</v>
      </c>
      <c r="D182" s="36" t="s">
        <v>30</v>
      </c>
      <c r="E182" s="34" t="s">
        <v>31</v>
      </c>
    </row>
    <row r="183" spans="2:5" ht="16.5" thickBot="1" x14ac:dyDescent="0.3">
      <c r="B183" s="37">
        <f t="shared" si="0"/>
        <v>198</v>
      </c>
      <c r="C183" s="35" t="s">
        <v>204</v>
      </c>
      <c r="D183" s="36" t="s">
        <v>30</v>
      </c>
      <c r="E183" s="34" t="s">
        <v>31</v>
      </c>
    </row>
    <row r="184" spans="2:5" ht="16.5" thickBot="1" x14ac:dyDescent="0.3">
      <c r="B184" s="37">
        <f t="shared" si="0"/>
        <v>199</v>
      </c>
      <c r="C184" s="35" t="s">
        <v>205</v>
      </c>
      <c r="D184" s="36" t="s">
        <v>30</v>
      </c>
      <c r="E184" s="34" t="s">
        <v>31</v>
      </c>
    </row>
    <row r="185" spans="2:5" ht="16.5" thickBot="1" x14ac:dyDescent="0.3">
      <c r="B185" s="37">
        <f t="shared" si="0"/>
        <v>200</v>
      </c>
      <c r="C185" s="35" t="s">
        <v>206</v>
      </c>
      <c r="D185" s="36" t="s">
        <v>30</v>
      </c>
      <c r="E185" s="34" t="s">
        <v>31</v>
      </c>
    </row>
    <row r="186" spans="2:5" ht="16.5" thickBot="1" x14ac:dyDescent="0.3">
      <c r="B186" s="37">
        <f t="shared" si="0"/>
        <v>201</v>
      </c>
      <c r="C186" s="35" t="s">
        <v>207</v>
      </c>
      <c r="D186" s="36" t="s">
        <v>30</v>
      </c>
      <c r="E186" s="34" t="s">
        <v>31</v>
      </c>
    </row>
    <row r="187" spans="2:5" ht="16.5" thickBot="1" x14ac:dyDescent="0.3">
      <c r="B187" s="37">
        <f t="shared" si="0"/>
        <v>202</v>
      </c>
      <c r="C187" s="35" t="s">
        <v>208</v>
      </c>
      <c r="D187" s="36" t="s">
        <v>30</v>
      </c>
      <c r="E187" s="34" t="s">
        <v>31</v>
      </c>
    </row>
    <row r="188" spans="2:5" ht="16.5" thickBot="1" x14ac:dyDescent="0.3">
      <c r="B188" s="37">
        <f t="shared" si="0"/>
        <v>203</v>
      </c>
      <c r="C188" s="35" t="s">
        <v>209</v>
      </c>
      <c r="D188" s="36" t="s">
        <v>30</v>
      </c>
      <c r="E188" s="38" t="s">
        <v>49</v>
      </c>
    </row>
    <row r="189" spans="2:5" ht="16.5" thickBot="1" x14ac:dyDescent="0.3">
      <c r="B189" s="37">
        <f t="shared" si="0"/>
        <v>204</v>
      </c>
      <c r="C189" s="35" t="s">
        <v>210</v>
      </c>
      <c r="D189" s="36" t="s">
        <v>30</v>
      </c>
      <c r="E189" s="34" t="s">
        <v>31</v>
      </c>
    </row>
    <row r="190" spans="2:5" ht="16.5" thickBot="1" x14ac:dyDescent="0.3">
      <c r="B190" s="37">
        <f t="shared" si="0"/>
        <v>205</v>
      </c>
      <c r="C190" s="35" t="s">
        <v>211</v>
      </c>
      <c r="D190" s="36" t="s">
        <v>30</v>
      </c>
      <c r="E190" s="38" t="s">
        <v>49</v>
      </c>
    </row>
    <row r="191" spans="2:5" ht="16.5" thickBot="1" x14ac:dyDescent="0.3">
      <c r="B191" s="37">
        <f t="shared" si="0"/>
        <v>206</v>
      </c>
      <c r="C191" s="35" t="s">
        <v>212</v>
      </c>
      <c r="D191" s="36" t="s">
        <v>30</v>
      </c>
      <c r="E191" s="38" t="s">
        <v>49</v>
      </c>
    </row>
    <row r="192" spans="2:5" ht="16.5" thickBot="1" x14ac:dyDescent="0.3">
      <c r="B192" s="37">
        <f t="shared" si="0"/>
        <v>207</v>
      </c>
      <c r="C192" s="35" t="s">
        <v>213</v>
      </c>
      <c r="D192" s="36" t="s">
        <v>30</v>
      </c>
      <c r="E192" s="34" t="s">
        <v>31</v>
      </c>
    </row>
    <row r="193" spans="2:5" ht="16.5" thickBot="1" x14ac:dyDescent="0.3">
      <c r="B193" s="37">
        <f t="shared" si="0"/>
        <v>208</v>
      </c>
      <c r="C193" s="35" t="s">
        <v>214</v>
      </c>
      <c r="D193" s="36" t="s">
        <v>30</v>
      </c>
      <c r="E193" s="34" t="s">
        <v>31</v>
      </c>
    </row>
    <row r="194" spans="2:5" ht="16.5" thickBot="1" x14ac:dyDescent="0.3">
      <c r="B194" s="37">
        <f t="shared" si="0"/>
        <v>209</v>
      </c>
      <c r="C194" s="35" t="s">
        <v>215</v>
      </c>
      <c r="D194" s="36" t="s">
        <v>30</v>
      </c>
      <c r="E194" s="34" t="s">
        <v>49</v>
      </c>
    </row>
    <row r="195" spans="2:5" ht="16.5" thickBot="1" x14ac:dyDescent="0.3">
      <c r="B195" s="37">
        <f t="shared" si="0"/>
        <v>210</v>
      </c>
      <c r="C195" s="35" t="s">
        <v>216</v>
      </c>
      <c r="D195" s="36" t="s">
        <v>30</v>
      </c>
      <c r="E195" s="34" t="s">
        <v>49</v>
      </c>
    </row>
    <row r="196" spans="2:5" ht="16.5" thickBot="1" x14ac:dyDescent="0.3">
      <c r="B196" s="37">
        <f t="shared" si="0"/>
        <v>211</v>
      </c>
      <c r="C196" s="35" t="s">
        <v>217</v>
      </c>
      <c r="D196" s="36" t="s">
        <v>30</v>
      </c>
      <c r="E196" s="34" t="s">
        <v>49</v>
      </c>
    </row>
    <row r="197" spans="2:5" ht="16.5" thickBot="1" x14ac:dyDescent="0.3">
      <c r="B197" s="37">
        <f t="shared" si="0"/>
        <v>212</v>
      </c>
      <c r="C197" s="35" t="s">
        <v>218</v>
      </c>
      <c r="D197" s="36" t="s">
        <v>30</v>
      </c>
      <c r="E197" s="34" t="s">
        <v>31</v>
      </c>
    </row>
    <row r="198" spans="2:5" ht="16.5" thickBot="1" x14ac:dyDescent="0.3">
      <c r="B198" s="37">
        <f t="shared" si="0"/>
        <v>213</v>
      </c>
      <c r="C198" s="35" t="s">
        <v>219</v>
      </c>
      <c r="D198" s="36" t="s">
        <v>30</v>
      </c>
      <c r="E198" s="38" t="s">
        <v>49</v>
      </c>
    </row>
    <row r="199" spans="2:5" ht="16.5" thickBot="1" x14ac:dyDescent="0.3">
      <c r="B199" s="37">
        <f t="shared" si="0"/>
        <v>214</v>
      </c>
      <c r="C199" s="35" t="s">
        <v>220</v>
      </c>
      <c r="D199" s="36" t="s">
        <v>30</v>
      </c>
      <c r="E199" s="38" t="s">
        <v>49</v>
      </c>
    </row>
    <row r="200" spans="2:5" ht="16.5" thickBot="1" x14ac:dyDescent="0.3">
      <c r="B200" s="37">
        <f t="shared" si="0"/>
        <v>215</v>
      </c>
      <c r="C200" s="35" t="s">
        <v>221</v>
      </c>
      <c r="D200" s="36" t="s">
        <v>30</v>
      </c>
      <c r="E200" s="34" t="s">
        <v>31</v>
      </c>
    </row>
    <row r="201" spans="2:5" ht="16.5" thickBot="1" x14ac:dyDescent="0.3">
      <c r="B201" s="37">
        <f t="shared" si="0"/>
        <v>216</v>
      </c>
      <c r="C201" s="35" t="s">
        <v>222</v>
      </c>
      <c r="D201" s="36" t="s">
        <v>30</v>
      </c>
      <c r="E201" s="34" t="s">
        <v>31</v>
      </c>
    </row>
    <row r="202" spans="2:5" ht="16.5" thickBot="1" x14ac:dyDescent="0.3">
      <c r="B202" s="37">
        <f t="shared" si="0"/>
        <v>217</v>
      </c>
      <c r="C202" s="35" t="s">
        <v>223</v>
      </c>
      <c r="D202" s="36" t="s">
        <v>30</v>
      </c>
      <c r="E202" s="38" t="s">
        <v>49</v>
      </c>
    </row>
    <row r="203" spans="2:5" ht="16.5" thickBot="1" x14ac:dyDescent="0.3">
      <c r="B203" s="37">
        <f t="shared" si="0"/>
        <v>218</v>
      </c>
      <c r="C203" s="35" t="s">
        <v>224</v>
      </c>
      <c r="D203" s="36" t="s">
        <v>30</v>
      </c>
      <c r="E203" s="38" t="s">
        <v>49</v>
      </c>
    </row>
    <row r="204" spans="2:5" ht="16.5" thickBot="1" x14ac:dyDescent="0.3">
      <c r="B204" s="37">
        <f t="shared" si="0"/>
        <v>219</v>
      </c>
      <c r="C204" s="35" t="s">
        <v>225</v>
      </c>
      <c r="D204" s="36" t="s">
        <v>30</v>
      </c>
      <c r="E204" s="38" t="s">
        <v>49</v>
      </c>
    </row>
    <row r="205" spans="2:5" ht="16.5" thickBot="1" x14ac:dyDescent="0.3">
      <c r="B205" s="37">
        <f t="shared" si="0"/>
        <v>220</v>
      </c>
      <c r="C205" s="35" t="s">
        <v>226</v>
      </c>
      <c r="D205" s="36" t="s">
        <v>30</v>
      </c>
      <c r="E205" s="38" t="s">
        <v>49</v>
      </c>
    </row>
    <row r="206" spans="2:5" ht="16.5" thickBot="1" x14ac:dyDescent="0.3">
      <c r="B206" s="37">
        <f t="shared" si="0"/>
        <v>221</v>
      </c>
      <c r="C206" s="35" t="s">
        <v>227</v>
      </c>
      <c r="D206" s="36" t="s">
        <v>30</v>
      </c>
      <c r="E206" s="38" t="s">
        <v>49</v>
      </c>
    </row>
    <row r="207" spans="2:5" ht="16.5" thickBot="1" x14ac:dyDescent="0.3">
      <c r="B207" s="37">
        <f t="shared" si="0"/>
        <v>222</v>
      </c>
      <c r="C207" s="35" t="s">
        <v>228</v>
      </c>
      <c r="D207" s="36" t="s">
        <v>30</v>
      </c>
      <c r="E207" s="38" t="s">
        <v>49</v>
      </c>
    </row>
    <row r="208" spans="2:5" ht="16.5" thickBot="1" x14ac:dyDescent="0.3">
      <c r="B208" s="37">
        <f t="shared" si="0"/>
        <v>223</v>
      </c>
      <c r="C208" s="35" t="s">
        <v>229</v>
      </c>
      <c r="D208" s="36" t="s">
        <v>30</v>
      </c>
      <c r="E208" s="38" t="s">
        <v>49</v>
      </c>
    </row>
    <row r="209" spans="2:5" ht="16.5" thickBot="1" x14ac:dyDescent="0.3">
      <c r="B209" s="37">
        <f t="shared" si="0"/>
        <v>224</v>
      </c>
      <c r="C209" s="35" t="s">
        <v>230</v>
      </c>
      <c r="D209" s="36" t="s">
        <v>30</v>
      </c>
      <c r="E209" s="38" t="s">
        <v>49</v>
      </c>
    </row>
    <row r="210" spans="2:5" ht="16.5" thickBot="1" x14ac:dyDescent="0.3">
      <c r="B210" s="37">
        <f t="shared" si="0"/>
        <v>225</v>
      </c>
      <c r="C210" s="35" t="s">
        <v>231</v>
      </c>
      <c r="D210" s="36" t="s">
        <v>30</v>
      </c>
      <c r="E210" s="34" t="s">
        <v>31</v>
      </c>
    </row>
    <row r="211" spans="2:5" ht="16.5" thickBot="1" x14ac:dyDescent="0.3">
      <c r="B211" s="37">
        <f t="shared" si="0"/>
        <v>226</v>
      </c>
      <c r="C211" s="35" t="s">
        <v>232</v>
      </c>
      <c r="D211" s="36" t="s">
        <v>30</v>
      </c>
      <c r="E211" s="34" t="s">
        <v>31</v>
      </c>
    </row>
    <row r="212" spans="2:5" ht="16.5" thickBot="1" x14ac:dyDescent="0.3">
      <c r="B212" s="37">
        <f t="shared" si="0"/>
        <v>227</v>
      </c>
      <c r="C212" s="35" t="s">
        <v>233</v>
      </c>
      <c r="D212" s="36" t="s">
        <v>30</v>
      </c>
      <c r="E212" s="34" t="s">
        <v>31</v>
      </c>
    </row>
    <row r="213" spans="2:5" ht="16.5" thickBot="1" x14ac:dyDescent="0.3">
      <c r="B213" s="37">
        <f t="shared" si="0"/>
        <v>228</v>
      </c>
      <c r="C213" s="35" t="s">
        <v>234</v>
      </c>
      <c r="D213" s="36" t="s">
        <v>30</v>
      </c>
      <c r="E213" s="34" t="s">
        <v>31</v>
      </c>
    </row>
    <row r="214" spans="2:5" ht="16.5" thickBot="1" x14ac:dyDescent="0.3">
      <c r="B214" s="37">
        <f t="shared" ref="B214:B242" si="1">B213+1</f>
        <v>229</v>
      </c>
      <c r="C214" s="35" t="s">
        <v>235</v>
      </c>
      <c r="D214" s="36" t="s">
        <v>30</v>
      </c>
      <c r="E214" s="34" t="s">
        <v>31</v>
      </c>
    </row>
    <row r="215" spans="2:5" ht="16.5" thickBot="1" x14ac:dyDescent="0.3">
      <c r="B215" s="37">
        <f t="shared" si="1"/>
        <v>230</v>
      </c>
      <c r="C215" s="35" t="s">
        <v>236</v>
      </c>
      <c r="D215" s="36" t="s">
        <v>30</v>
      </c>
      <c r="E215" s="34" t="s">
        <v>31</v>
      </c>
    </row>
    <row r="216" spans="2:5" ht="16.5" thickBot="1" x14ac:dyDescent="0.3">
      <c r="B216" s="37">
        <f t="shared" si="1"/>
        <v>231</v>
      </c>
      <c r="C216" s="35" t="s">
        <v>237</v>
      </c>
      <c r="D216" s="36" t="s">
        <v>30</v>
      </c>
      <c r="E216" s="34" t="s">
        <v>31</v>
      </c>
    </row>
    <row r="217" spans="2:5" ht="16.5" thickBot="1" x14ac:dyDescent="0.3">
      <c r="B217" s="37">
        <f t="shared" si="1"/>
        <v>232</v>
      </c>
      <c r="C217" s="35" t="s">
        <v>238</v>
      </c>
      <c r="D217" s="36" t="s">
        <v>30</v>
      </c>
      <c r="E217" s="34" t="s">
        <v>31</v>
      </c>
    </row>
    <row r="218" spans="2:5" ht="16.5" thickBot="1" x14ac:dyDescent="0.3">
      <c r="B218" s="37">
        <f t="shared" si="1"/>
        <v>233</v>
      </c>
      <c r="C218" s="35" t="s">
        <v>239</v>
      </c>
      <c r="D218" s="36" t="s">
        <v>30</v>
      </c>
      <c r="E218" s="34" t="s">
        <v>31</v>
      </c>
    </row>
    <row r="219" spans="2:5" ht="16.5" thickBot="1" x14ac:dyDescent="0.3">
      <c r="B219" s="37">
        <f t="shared" si="1"/>
        <v>234</v>
      </c>
      <c r="C219" s="35" t="s">
        <v>240</v>
      </c>
      <c r="D219" s="36" t="s">
        <v>30</v>
      </c>
      <c r="E219" s="34" t="s">
        <v>31</v>
      </c>
    </row>
    <row r="220" spans="2:5" ht="16.5" thickBot="1" x14ac:dyDescent="0.3">
      <c r="B220" s="37">
        <f t="shared" si="1"/>
        <v>235</v>
      </c>
      <c r="C220" s="35" t="s">
        <v>241</v>
      </c>
      <c r="D220" s="36" t="s">
        <v>30</v>
      </c>
      <c r="E220" s="34" t="s">
        <v>31</v>
      </c>
    </row>
    <row r="221" spans="2:5" ht="16.5" thickBot="1" x14ac:dyDescent="0.3">
      <c r="B221" s="37">
        <f t="shared" si="1"/>
        <v>236</v>
      </c>
      <c r="C221" s="35" t="s">
        <v>242</v>
      </c>
      <c r="D221" s="36" t="s">
        <v>30</v>
      </c>
      <c r="E221" s="38" t="s">
        <v>49</v>
      </c>
    </row>
    <row r="222" spans="2:5" ht="16.5" thickBot="1" x14ac:dyDescent="0.3">
      <c r="B222" s="37">
        <f t="shared" si="1"/>
        <v>237</v>
      </c>
      <c r="C222" s="35" t="s">
        <v>243</v>
      </c>
      <c r="D222" s="36" t="s">
        <v>30</v>
      </c>
      <c r="E222" s="38" t="s">
        <v>49</v>
      </c>
    </row>
    <row r="223" spans="2:5" ht="16.5" thickBot="1" x14ac:dyDescent="0.3">
      <c r="B223" s="37">
        <f t="shared" si="1"/>
        <v>238</v>
      </c>
      <c r="C223" s="35" t="s">
        <v>244</v>
      </c>
      <c r="D223" s="36" t="s">
        <v>30</v>
      </c>
      <c r="E223" s="38" t="s">
        <v>49</v>
      </c>
    </row>
    <row r="224" spans="2:5" ht="16.5" thickBot="1" x14ac:dyDescent="0.3">
      <c r="B224" s="37">
        <f t="shared" si="1"/>
        <v>239</v>
      </c>
      <c r="C224" s="35" t="s">
        <v>245</v>
      </c>
      <c r="D224" s="36" t="s">
        <v>30</v>
      </c>
      <c r="E224" s="38" t="s">
        <v>49</v>
      </c>
    </row>
    <row r="225" spans="2:5" ht="16.5" thickBot="1" x14ac:dyDescent="0.3">
      <c r="B225" s="37">
        <f t="shared" si="1"/>
        <v>240</v>
      </c>
      <c r="C225" s="35" t="s">
        <v>246</v>
      </c>
      <c r="D225" s="36" t="s">
        <v>30</v>
      </c>
      <c r="E225" s="38" t="s">
        <v>49</v>
      </c>
    </row>
    <row r="226" spans="2:5" ht="16.5" thickBot="1" x14ac:dyDescent="0.3">
      <c r="B226" s="37">
        <f t="shared" si="1"/>
        <v>241</v>
      </c>
      <c r="C226" s="35" t="s">
        <v>247</v>
      </c>
      <c r="D226" s="36" t="s">
        <v>30</v>
      </c>
      <c r="E226" s="38" t="s">
        <v>49</v>
      </c>
    </row>
    <row r="227" spans="2:5" ht="16.5" thickBot="1" x14ac:dyDescent="0.3">
      <c r="B227" s="37">
        <f t="shared" si="1"/>
        <v>242</v>
      </c>
      <c r="C227" s="35" t="s">
        <v>248</v>
      </c>
      <c r="D227" s="36" t="s">
        <v>30</v>
      </c>
      <c r="E227" s="34" t="s">
        <v>31</v>
      </c>
    </row>
    <row r="228" spans="2:5" ht="16.5" thickBot="1" x14ac:dyDescent="0.3">
      <c r="B228" s="37">
        <f t="shared" si="1"/>
        <v>243</v>
      </c>
      <c r="C228" s="35" t="s">
        <v>249</v>
      </c>
      <c r="D228" s="36" t="s">
        <v>30</v>
      </c>
      <c r="E228" s="38" t="s">
        <v>49</v>
      </c>
    </row>
    <row r="229" spans="2:5" ht="16.5" thickBot="1" x14ac:dyDescent="0.3">
      <c r="B229" s="37">
        <f t="shared" si="1"/>
        <v>244</v>
      </c>
      <c r="C229" s="35" t="s">
        <v>250</v>
      </c>
      <c r="D229" s="36" t="s">
        <v>30</v>
      </c>
      <c r="E229" s="38" t="s">
        <v>49</v>
      </c>
    </row>
    <row r="230" spans="2:5" ht="16.5" thickBot="1" x14ac:dyDescent="0.3">
      <c r="B230" s="37">
        <f t="shared" si="1"/>
        <v>245</v>
      </c>
      <c r="C230" s="35" t="s">
        <v>251</v>
      </c>
      <c r="D230" s="36" t="s">
        <v>30</v>
      </c>
      <c r="E230" s="38" t="s">
        <v>49</v>
      </c>
    </row>
    <row r="231" spans="2:5" ht="16.5" thickBot="1" x14ac:dyDescent="0.3">
      <c r="B231" s="37">
        <f t="shared" si="1"/>
        <v>246</v>
      </c>
      <c r="C231" s="35" t="s">
        <v>252</v>
      </c>
      <c r="D231" s="36" t="s">
        <v>30</v>
      </c>
      <c r="E231" s="38" t="s">
        <v>49</v>
      </c>
    </row>
    <row r="232" spans="2:5" ht="16.5" thickBot="1" x14ac:dyDescent="0.3">
      <c r="B232" s="37">
        <f t="shared" si="1"/>
        <v>247</v>
      </c>
      <c r="C232" s="35" t="s">
        <v>253</v>
      </c>
      <c r="D232" s="36" t="s">
        <v>30</v>
      </c>
      <c r="E232" s="38" t="s">
        <v>49</v>
      </c>
    </row>
    <row r="233" spans="2:5" ht="16.5" thickBot="1" x14ac:dyDescent="0.3">
      <c r="B233" s="37">
        <f t="shared" si="1"/>
        <v>248</v>
      </c>
      <c r="C233" s="35" t="s">
        <v>254</v>
      </c>
      <c r="D233" s="36" t="s">
        <v>30</v>
      </c>
      <c r="E233" s="38" t="s">
        <v>49</v>
      </c>
    </row>
    <row r="234" spans="2:5" ht="16.5" thickBot="1" x14ac:dyDescent="0.3">
      <c r="B234" s="37">
        <f t="shared" si="1"/>
        <v>249</v>
      </c>
      <c r="C234" s="35" t="s">
        <v>255</v>
      </c>
      <c r="D234" s="36" t="s">
        <v>30</v>
      </c>
      <c r="E234" s="38" t="s">
        <v>49</v>
      </c>
    </row>
    <row r="235" spans="2:5" ht="16.5" thickBot="1" x14ac:dyDescent="0.3">
      <c r="B235" s="37">
        <f t="shared" si="1"/>
        <v>250</v>
      </c>
      <c r="C235" s="35" t="s">
        <v>256</v>
      </c>
      <c r="D235" s="36" t="s">
        <v>30</v>
      </c>
      <c r="E235" s="38" t="s">
        <v>49</v>
      </c>
    </row>
    <row r="236" spans="2:5" ht="16.5" thickBot="1" x14ac:dyDescent="0.3">
      <c r="B236" s="37">
        <f t="shared" si="1"/>
        <v>251</v>
      </c>
      <c r="C236" s="35" t="s">
        <v>257</v>
      </c>
      <c r="D236" s="36" t="s">
        <v>30</v>
      </c>
      <c r="E236" s="38" t="s">
        <v>49</v>
      </c>
    </row>
    <row r="237" spans="2:5" ht="16.5" thickBot="1" x14ac:dyDescent="0.3">
      <c r="B237" s="37">
        <f t="shared" si="1"/>
        <v>252</v>
      </c>
      <c r="C237" s="35" t="s">
        <v>258</v>
      </c>
      <c r="D237" s="36" t="s">
        <v>30</v>
      </c>
      <c r="E237" s="38" t="s">
        <v>49</v>
      </c>
    </row>
    <row r="238" spans="2:5" ht="16.5" thickBot="1" x14ac:dyDescent="0.3">
      <c r="B238" s="37">
        <f t="shared" si="1"/>
        <v>253</v>
      </c>
      <c r="C238" s="35" t="s">
        <v>259</v>
      </c>
      <c r="D238" s="36" t="s">
        <v>30</v>
      </c>
      <c r="E238" s="36" t="s">
        <v>31</v>
      </c>
    </row>
    <row r="239" spans="2:5" ht="16.5" thickBot="1" x14ac:dyDescent="0.3">
      <c r="B239" s="37">
        <f t="shared" si="1"/>
        <v>254</v>
      </c>
      <c r="C239" s="35" t="s">
        <v>260</v>
      </c>
      <c r="D239" s="36" t="s">
        <v>30</v>
      </c>
      <c r="E239" s="36" t="s">
        <v>31</v>
      </c>
    </row>
    <row r="240" spans="2:5" ht="16.5" thickBot="1" x14ac:dyDescent="0.3">
      <c r="B240" s="37">
        <f t="shared" si="1"/>
        <v>255</v>
      </c>
      <c r="C240" s="35" t="s">
        <v>261</v>
      </c>
      <c r="D240" s="36" t="s">
        <v>30</v>
      </c>
      <c r="E240" s="36" t="s">
        <v>31</v>
      </c>
    </row>
    <row r="241" spans="2:5" ht="16.5" thickBot="1" x14ac:dyDescent="0.3">
      <c r="B241" s="37">
        <f t="shared" si="1"/>
        <v>256</v>
      </c>
      <c r="C241" s="35" t="s">
        <v>262</v>
      </c>
      <c r="D241" s="36" t="s">
        <v>30</v>
      </c>
      <c r="E241" s="36" t="s">
        <v>31</v>
      </c>
    </row>
    <row r="242" spans="2:5" ht="16.5" thickBot="1" x14ac:dyDescent="0.3">
      <c r="B242" s="37">
        <f t="shared" si="1"/>
        <v>257</v>
      </c>
      <c r="C242" s="35" t="s">
        <v>263</v>
      </c>
      <c r="D242" s="36" t="s">
        <v>30</v>
      </c>
      <c r="E242" s="36" t="s">
        <v>31</v>
      </c>
    </row>
    <row r="244" spans="2:5" x14ac:dyDescent="0.25">
      <c r="B244" s="191" t="s">
        <v>264</v>
      </c>
      <c r="C244" s="191"/>
      <c r="D244" s="191"/>
      <c r="E244" s="191"/>
    </row>
  </sheetData>
  <mergeCells count="7">
    <mergeCell ref="B244:E244"/>
    <mergeCell ref="B2:E2"/>
    <mergeCell ref="B3:E3"/>
    <mergeCell ref="B4:E4"/>
    <mergeCell ref="B5:E5"/>
    <mergeCell ref="B6:E6"/>
    <mergeCell ref="B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E1" sqref="E1:F1"/>
    </sheetView>
  </sheetViews>
  <sheetFormatPr defaultColWidth="8" defaultRowHeight="15.75" x14ac:dyDescent="0.25"/>
  <cols>
    <col min="1" max="1" width="8" style="4"/>
    <col min="2" max="2" width="26.875" style="4" customWidth="1"/>
    <col min="3" max="3" width="17.5" style="4" customWidth="1"/>
    <col min="4" max="4" width="15.875" style="4" customWidth="1"/>
    <col min="5" max="5" width="11.25" style="4" customWidth="1"/>
    <col min="6" max="6" width="12.75" style="4" customWidth="1"/>
    <col min="7" max="9" width="8" style="4"/>
    <col min="10" max="11" width="10.375" style="4" customWidth="1"/>
    <col min="12" max="16384" width="8" style="4"/>
  </cols>
  <sheetData>
    <row r="1" spans="1:8" ht="92.45" customHeight="1" x14ac:dyDescent="0.25">
      <c r="A1" s="1"/>
      <c r="B1" s="2"/>
      <c r="C1" s="2"/>
      <c r="D1" s="3"/>
      <c r="E1" s="148" t="s">
        <v>531</v>
      </c>
      <c r="F1" s="148"/>
    </row>
    <row r="2" spans="1:8" ht="4.9000000000000004" customHeight="1" x14ac:dyDescent="0.25"/>
    <row r="3" spans="1:8" x14ac:dyDescent="0.25">
      <c r="B3" s="157" t="s">
        <v>0</v>
      </c>
      <c r="C3" s="157"/>
      <c r="D3" s="157"/>
      <c r="E3" s="157"/>
      <c r="F3" s="157"/>
    </row>
    <row r="4" spans="1:8" ht="47.45" customHeight="1" x14ac:dyDescent="0.25">
      <c r="B4" s="183" t="s">
        <v>1</v>
      </c>
      <c r="C4" s="183"/>
      <c r="D4" s="183"/>
      <c r="E4" s="183"/>
      <c r="F4" s="183"/>
    </row>
    <row r="5" spans="1:8" ht="4.9000000000000004" customHeight="1" thickBot="1" x14ac:dyDescent="0.3"/>
    <row r="6" spans="1:8" s="5" customFormat="1" ht="32.25" thickBot="1" x14ac:dyDescent="0.3">
      <c r="B6" s="6" t="s">
        <v>2</v>
      </c>
      <c r="C6" s="7" t="s">
        <v>3</v>
      </c>
      <c r="D6" s="7" t="s">
        <v>4</v>
      </c>
      <c r="E6" s="7" t="s">
        <v>5</v>
      </c>
      <c r="F6" s="8" t="s">
        <v>6</v>
      </c>
    </row>
    <row r="7" spans="1:8" ht="18" customHeight="1" thickBot="1" x14ac:dyDescent="0.3">
      <c r="B7" s="184" t="s">
        <v>7</v>
      </c>
      <c r="C7" s="185"/>
      <c r="D7" s="185"/>
      <c r="E7" s="185"/>
      <c r="F7" s="186"/>
    </row>
    <row r="8" spans="1:8" ht="31.15" customHeight="1" x14ac:dyDescent="0.25">
      <c r="B8" s="181" t="s">
        <v>8</v>
      </c>
      <c r="C8" s="9" t="s">
        <v>9</v>
      </c>
      <c r="D8" s="9" t="s">
        <v>10</v>
      </c>
      <c r="E8" s="10">
        <v>672.16</v>
      </c>
      <c r="F8" s="11">
        <f>E8*1.2</f>
        <v>806.59199999999998</v>
      </c>
      <c r="H8" s="4">
        <f>E8*1.2-F8</f>
        <v>0</v>
      </c>
    </row>
    <row r="9" spans="1:8" ht="31.15" customHeight="1" thickBot="1" x14ac:dyDescent="0.3">
      <c r="B9" s="182"/>
      <c r="C9" s="12" t="s">
        <v>11</v>
      </c>
      <c r="D9" s="12" t="s">
        <v>12</v>
      </c>
      <c r="E9" s="13">
        <v>92050.08</v>
      </c>
      <c r="F9" s="14">
        <f t="shared" ref="F9:F11" si="0">E9*1.2</f>
        <v>110460.09600000001</v>
      </c>
      <c r="H9" s="4">
        <f t="shared" ref="H9:H11" si="1">E9*1.2-F9</f>
        <v>0</v>
      </c>
    </row>
    <row r="10" spans="1:8" ht="31.15" customHeight="1" x14ac:dyDescent="0.25">
      <c r="B10" s="181" t="s">
        <v>13</v>
      </c>
      <c r="C10" s="9" t="s">
        <v>9</v>
      </c>
      <c r="D10" s="9" t="s">
        <v>10</v>
      </c>
      <c r="E10" s="15">
        <v>626.29999999999995</v>
      </c>
      <c r="F10" s="11">
        <f t="shared" si="0"/>
        <v>751.56</v>
      </c>
      <c r="H10" s="4">
        <f>E10*1.2-F10</f>
        <v>0</v>
      </c>
    </row>
    <row r="11" spans="1:8" ht="31.15" customHeight="1" thickBot="1" x14ac:dyDescent="0.3">
      <c r="B11" s="182"/>
      <c r="C11" s="12" t="s">
        <v>11</v>
      </c>
      <c r="D11" s="12" t="s">
        <v>12</v>
      </c>
      <c r="E11" s="13">
        <v>71097.759999999995</v>
      </c>
      <c r="F11" s="14">
        <f t="shared" si="0"/>
        <v>85317.311999999991</v>
      </c>
      <c r="H11" s="4">
        <f t="shared" si="1"/>
        <v>0</v>
      </c>
    </row>
    <row r="12" spans="1:8" ht="20.45" customHeight="1" thickBot="1" x14ac:dyDescent="0.3">
      <c r="B12" s="184" t="s">
        <v>14</v>
      </c>
      <c r="C12" s="185"/>
      <c r="D12" s="185"/>
      <c r="E12" s="185"/>
      <c r="F12" s="186"/>
    </row>
    <row r="13" spans="1:8" ht="31.15" customHeight="1" x14ac:dyDescent="0.25">
      <c r="B13" s="181" t="s">
        <v>8</v>
      </c>
      <c r="C13" s="9" t="s">
        <v>9</v>
      </c>
      <c r="D13" s="9" t="s">
        <v>10</v>
      </c>
      <c r="E13" s="10">
        <v>1983.01</v>
      </c>
      <c r="F13" s="11">
        <f>E13*1.2</f>
        <v>2379.6120000000001</v>
      </c>
      <c r="H13" s="4">
        <f>E13*1.2-F13</f>
        <v>0</v>
      </c>
    </row>
    <row r="14" spans="1:8" ht="31.15" customHeight="1" thickBot="1" x14ac:dyDescent="0.3">
      <c r="B14" s="182"/>
      <c r="C14" s="12" t="s">
        <v>11</v>
      </c>
      <c r="D14" s="12" t="s">
        <v>12</v>
      </c>
      <c r="E14" s="13">
        <v>144072.5</v>
      </c>
      <c r="F14" s="14">
        <f t="shared" ref="F14:F16" si="2">E14*1.2</f>
        <v>172887</v>
      </c>
      <c r="H14" s="4">
        <f>E14*1.2-F14</f>
        <v>0</v>
      </c>
    </row>
    <row r="15" spans="1:8" ht="31.15" customHeight="1" x14ac:dyDescent="0.25">
      <c r="B15" s="181" t="s">
        <v>13</v>
      </c>
      <c r="C15" s="9" t="s">
        <v>9</v>
      </c>
      <c r="D15" s="9" t="s">
        <v>10</v>
      </c>
      <c r="E15" s="15">
        <v>1928.61</v>
      </c>
      <c r="F15" s="11">
        <f t="shared" si="2"/>
        <v>2314.3319999999999</v>
      </c>
      <c r="H15" s="4">
        <f t="shared" ref="H15:H16" si="3">E15*1.2-F15</f>
        <v>0</v>
      </c>
    </row>
    <row r="16" spans="1:8" ht="31.15" customHeight="1" thickBot="1" x14ac:dyDescent="0.3">
      <c r="B16" s="182"/>
      <c r="C16" s="12" t="s">
        <v>11</v>
      </c>
      <c r="D16" s="12" t="s">
        <v>12</v>
      </c>
      <c r="E16" s="13">
        <v>113599</v>
      </c>
      <c r="F16" s="14">
        <f t="shared" si="2"/>
        <v>136318.79999999999</v>
      </c>
      <c r="H16" s="4">
        <f t="shared" si="3"/>
        <v>0</v>
      </c>
    </row>
    <row r="17" spans="1:11" ht="21" customHeight="1" thickBot="1" x14ac:dyDescent="0.3">
      <c r="B17" s="184" t="s">
        <v>15</v>
      </c>
      <c r="C17" s="185"/>
      <c r="D17" s="185"/>
      <c r="E17" s="185"/>
      <c r="F17" s="186"/>
    </row>
    <row r="18" spans="1:11" ht="30.6" customHeight="1" x14ac:dyDescent="0.25">
      <c r="A18" s="16"/>
      <c r="B18" s="187" t="s">
        <v>8</v>
      </c>
      <c r="C18" s="9" t="s">
        <v>9</v>
      </c>
      <c r="D18" s="17" t="s">
        <v>10</v>
      </c>
      <c r="E18" s="10">
        <v>2916.49</v>
      </c>
      <c r="F18" s="11">
        <f>E18*1.2</f>
        <v>3499.7879999999996</v>
      </c>
      <c r="G18" s="16"/>
      <c r="H18" s="16">
        <v>0</v>
      </c>
      <c r="I18" s="16"/>
      <c r="J18" s="16"/>
      <c r="K18" s="16"/>
    </row>
    <row r="19" spans="1:11" ht="31.9" customHeight="1" thickBot="1" x14ac:dyDescent="0.3">
      <c r="A19" s="16"/>
      <c r="B19" s="188"/>
      <c r="C19" s="12" t="s">
        <v>11</v>
      </c>
      <c r="D19" s="18" t="s">
        <v>12</v>
      </c>
      <c r="E19" s="13">
        <v>165219.19</v>
      </c>
      <c r="F19" s="14">
        <f t="shared" ref="F19:F21" si="4">E19*1.2</f>
        <v>198263.02799999999</v>
      </c>
      <c r="G19" s="16"/>
      <c r="H19" s="16">
        <v>0</v>
      </c>
      <c r="I19" s="16"/>
      <c r="J19" s="16"/>
      <c r="K19" s="16"/>
    </row>
    <row r="20" spans="1:11" ht="31.9" customHeight="1" x14ac:dyDescent="0.25">
      <c r="A20" s="16"/>
      <c r="B20" s="189" t="s">
        <v>13</v>
      </c>
      <c r="C20" s="19" t="s">
        <v>9</v>
      </c>
      <c r="D20" s="20" t="s">
        <v>10</v>
      </c>
      <c r="E20" s="15">
        <v>2862.1</v>
      </c>
      <c r="F20" s="11">
        <f t="shared" si="4"/>
        <v>3434.52</v>
      </c>
      <c r="G20" s="16"/>
      <c r="H20" s="16">
        <v>0</v>
      </c>
      <c r="I20" s="16"/>
      <c r="J20" s="16"/>
      <c r="K20" s="16"/>
    </row>
    <row r="21" spans="1:11" ht="31.9" customHeight="1" thickBot="1" x14ac:dyDescent="0.3">
      <c r="A21" s="16"/>
      <c r="B21" s="190"/>
      <c r="C21" s="21" t="s">
        <v>11</v>
      </c>
      <c r="D21" s="22" t="s">
        <v>12</v>
      </c>
      <c r="E21" s="13">
        <v>134177.79999999999</v>
      </c>
      <c r="F21" s="14">
        <f t="shared" si="4"/>
        <v>161013.35999999999</v>
      </c>
      <c r="G21" s="16"/>
      <c r="H21" s="16">
        <v>0</v>
      </c>
      <c r="I21" s="16"/>
      <c r="J21" s="16"/>
      <c r="K21" s="16"/>
    </row>
    <row r="22" spans="1:11" ht="31.15" customHeight="1" thickBot="1" x14ac:dyDescent="0.3">
      <c r="B22" s="184" t="s">
        <v>16</v>
      </c>
      <c r="C22" s="185"/>
      <c r="D22" s="185"/>
      <c r="E22" s="185"/>
      <c r="F22" s="186"/>
    </row>
    <row r="23" spans="1:11" ht="31.15" customHeight="1" x14ac:dyDescent="0.25">
      <c r="B23" s="181" t="s">
        <v>13</v>
      </c>
      <c r="C23" s="9" t="s">
        <v>9</v>
      </c>
      <c r="D23" s="9" t="s">
        <v>10</v>
      </c>
      <c r="E23" s="15">
        <v>1928.61</v>
      </c>
      <c r="F23" s="11">
        <f>E23*1.2</f>
        <v>2314.3319999999999</v>
      </c>
      <c r="H23" s="4">
        <f t="shared" ref="H23:H24" si="5">E23*1.2-F23</f>
        <v>0</v>
      </c>
    </row>
    <row r="24" spans="1:11" ht="31.15" customHeight="1" thickBot="1" x14ac:dyDescent="0.3">
      <c r="B24" s="182"/>
      <c r="C24" s="12" t="s">
        <v>11</v>
      </c>
      <c r="D24" s="12" t="s">
        <v>12</v>
      </c>
      <c r="E24" s="13">
        <v>114550.2</v>
      </c>
      <c r="F24" s="14">
        <f>E24*1.2</f>
        <v>137460.24</v>
      </c>
      <c r="H24" s="4">
        <f t="shared" si="5"/>
        <v>0</v>
      </c>
    </row>
    <row r="25" spans="1:11" ht="16.149999999999999" customHeight="1" x14ac:dyDescent="0.25">
      <c r="B25" s="23"/>
      <c r="C25" s="23"/>
      <c r="D25" s="23"/>
      <c r="E25" s="24"/>
      <c r="F25" s="24"/>
    </row>
    <row r="26" spans="1:11" x14ac:dyDescent="0.25">
      <c r="B26" s="25" t="s">
        <v>17</v>
      </c>
      <c r="D26" s="25"/>
      <c r="E26" s="26" t="s">
        <v>18</v>
      </c>
      <c r="F26" s="25"/>
      <c r="G26" s="25"/>
      <c r="H26" s="25"/>
    </row>
  </sheetData>
  <mergeCells count="14">
    <mergeCell ref="B22:F22"/>
    <mergeCell ref="B23:B24"/>
    <mergeCell ref="B12:F12"/>
    <mergeCell ref="B13:B14"/>
    <mergeCell ref="B15:B16"/>
    <mergeCell ref="B17:F17"/>
    <mergeCell ref="B18:B19"/>
    <mergeCell ref="B20:B21"/>
    <mergeCell ref="B10:B11"/>
    <mergeCell ref="E1:F1"/>
    <mergeCell ref="B3:F3"/>
    <mergeCell ref="B4:F4"/>
    <mergeCell ref="B7:F7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D1- 2022-2023</vt:lpstr>
      <vt:lpstr>D2- 2022-2023</vt:lpstr>
      <vt:lpstr>D3- 2022-2023</vt:lpstr>
      <vt:lpstr>D4- 2022-2023</vt:lpstr>
      <vt:lpstr>D5- 2022-2023</vt:lpstr>
      <vt:lpstr>D6- 2022-2023</vt:lpstr>
      <vt:lpstr>D7- 2022-2023</vt:lpstr>
      <vt:lpstr>'D1- 2022-2023'!Область_печати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Lavrova-NB</dc:creator>
  <cp:lastModifiedBy>Lida</cp:lastModifiedBy>
  <cp:lastPrinted>2022-10-19T11:46:33Z</cp:lastPrinted>
  <dcterms:created xsi:type="dcterms:W3CDTF">2022-10-19T05:45:01Z</dcterms:created>
  <dcterms:modified xsi:type="dcterms:W3CDTF">2022-10-26T12:14:40Z</dcterms:modified>
</cp:coreProperties>
</file>