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ARE\0-Старые данные\SHARE\Бюджет 2022\ПРОГРАМА ЦИВІЛЬНИЙ ЗАХИСТ (ДСНС)\14.грудень\"/>
    </mc:Choice>
  </mc:AlternateContent>
  <bookViews>
    <workbookView xWindow="0" yWindow="0" windowWidth="16176" windowHeight="5796"/>
  </bookViews>
  <sheets>
    <sheet name="Лист1" sheetId="1" r:id="rId1"/>
  </sheets>
  <definedNames>
    <definedName name="_xlnm.Print_Titles" localSheetId="0">Лист1!$6:$8</definedName>
    <definedName name="_xlnm.Print_Area" localSheetId="0">Лист1!$A$1:$K$59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1" l="1"/>
  <c r="H56" i="1"/>
  <c r="I56" i="1"/>
  <c r="J56" i="1"/>
  <c r="K56" i="1"/>
  <c r="F56" i="1"/>
  <c r="G55" i="1"/>
  <c r="H55" i="1"/>
  <c r="I55" i="1"/>
  <c r="J55" i="1"/>
  <c r="K55" i="1"/>
  <c r="F54" i="1"/>
  <c r="F53" i="1"/>
  <c r="F52" i="1"/>
  <c r="F51" i="1"/>
  <c r="G47" i="1"/>
  <c r="H47" i="1"/>
  <c r="I47" i="1"/>
  <c r="J47" i="1"/>
  <c r="K47" i="1"/>
  <c r="F47" i="1"/>
  <c r="G29" i="1"/>
  <c r="H29" i="1"/>
  <c r="I29" i="1"/>
  <c r="J29" i="1"/>
  <c r="K29" i="1"/>
  <c r="F29" i="1"/>
  <c r="G14" i="1"/>
  <c r="H14" i="1"/>
  <c r="I14" i="1"/>
  <c r="J14" i="1"/>
  <c r="K14" i="1"/>
  <c r="F14" i="1"/>
  <c r="H43" i="1"/>
  <c r="H32" i="1"/>
  <c r="H20" i="1"/>
  <c r="F50" i="1"/>
  <c r="F38" i="1"/>
  <c r="F46" i="1"/>
  <c r="F45" i="1"/>
  <c r="H37" i="1"/>
  <c r="F37" i="1"/>
  <c r="F21" i="1"/>
  <c r="F36" i="1"/>
  <c r="F35" i="1"/>
  <c r="H18" i="1"/>
  <c r="F55" i="1" l="1"/>
  <c r="H34" i="1" l="1"/>
  <c r="H44" i="1" l="1"/>
  <c r="H19" i="1"/>
  <c r="F30" i="1" l="1"/>
  <c r="H42" i="1" l="1"/>
  <c r="H41" i="1"/>
  <c r="H39" i="1" s="1"/>
  <c r="F49" i="1" l="1"/>
  <c r="H23" i="1" l="1"/>
  <c r="F26" i="1" l="1"/>
  <c r="F48" i="1" l="1"/>
  <c r="F28" i="1" l="1"/>
  <c r="H27" i="1" l="1"/>
  <c r="F23" i="1" l="1"/>
  <c r="F41" i="1" l="1"/>
  <c r="F43" i="1"/>
  <c r="F44" i="1"/>
  <c r="F34" i="1"/>
  <c r="F42" i="1"/>
  <c r="F39" i="1" l="1"/>
  <c r="F20" i="1"/>
  <c r="F24" i="1" l="1"/>
  <c r="F25" i="1"/>
  <c r="H22" i="1"/>
  <c r="F19" i="1"/>
  <c r="F18" i="1" l="1"/>
  <c r="F27" i="1" l="1"/>
  <c r="F22" i="1" l="1"/>
  <c r="F33" i="1" l="1"/>
  <c r="F13" i="1" l="1"/>
  <c r="F32" i="1" l="1"/>
  <c r="F31" i="1" l="1"/>
  <c r="F17" i="1"/>
  <c r="F15" i="1" l="1"/>
  <c r="F10" i="1"/>
  <c r="F11" i="1"/>
  <c r="F12" i="1"/>
  <c r="F9" i="1"/>
</calcChain>
</file>

<file path=xl/sharedStrings.xml><?xml version="1.0" encoding="utf-8"?>
<sst xmlns="http://schemas.openxmlformats.org/spreadsheetml/2006/main" count="144" uniqueCount="105">
  <si>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</si>
  <si>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</si>
  <si>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</si>
  <si>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</si>
  <si>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</si>
  <si>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</si>
  <si>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</si>
  <si>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</si>
  <si>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</si>
  <si>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</si>
  <si>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</si>
  <si>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</si>
  <si>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</si>
  <si>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</si>
  <si>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</si>
  <si>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</si>
  <si>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                             
</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</si>
  <si>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</si>
  <si>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</si>
  <si>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</si>
  <si>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</si>
  <si>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</si>
  <si>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</si>
  <si>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</si>
  <si>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</si>
  <si>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</si>
  <si>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</si>
  <si>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</si>
  <si>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</si>
  <si>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</si>
  <si>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</si>
  <si>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</si>
  <si>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</si>
  <si>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</si>
  <si>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</si>
  <si>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</si>
  <si>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</si>
  <si>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</si>
  <si>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</si>
  <si>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</si>
  <si>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Управління капітального будівництва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</si>
  <si>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</si>
  <si>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</si>
  <si>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</si>
  <si>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</si>
  <si>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</si>
  <si>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Відділ культури Чорноморської міської ради Одеського району Одеської області</t>
  </si>
  <si>
    <t>8.</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</si>
  <si>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</si>
  <si>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</si>
  <si>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</si>
  <si>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</si>
  <si>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</si>
  <si>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</si>
  <si>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</si>
  <si>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9.</t>
  </si>
  <si>
    <t>Виконавчий комітет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</si>
  <si>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</si>
  <si>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 xml:space="preserve">                                                                                                                                                                                          від                    р.  №     -VIIІ</t>
  </si>
  <si>
    <r>
      <t>Фінансове управління Чорноморської міської ради,   ГУ ДСНС України в Одеській області, 22 ДПРЧ 7 ДПРЗ ГУ ДСНС України в Одеській області,</t>
    </r>
    <r>
      <rPr>
        <b/>
        <sz val="10"/>
        <rFont val="Times New Roman"/>
        <family val="1"/>
        <charset val="204"/>
      </rPr>
      <t xml:space="preserve"> </t>
    </r>
  </si>
  <si>
    <t>Придбання радіостанцій, акумуляторної батареї, оренда ретранслятора і базової станції</t>
  </si>
  <si>
    <t>Реконструкція приміщення сховища в будівлі за адресою: Одеська область, Одеський район, м. Чорноморськ, вул. 1 Травня, 2/198-Н. Проєктні роботи</t>
  </si>
  <si>
    <t>10.</t>
  </si>
  <si>
    <t>Забезпечення роботи систем та засобів оповіщення та інформування населення, запчастин та матеріалів для їх ремонту та модернізації, оплата послуг з їх впровадження (встановлення), ремонту та технічного обслуговування</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</si>
  <si>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</si>
  <si>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Відділ освіти Чорноморської міської ради Одеського району Одеської області</t>
  </si>
  <si>
    <t xml:space="preserve">Придбання лавок,  життєвонеобхідних предметів та  засобів тощо для захисних споруд цивільного захисту (цивільної оборони) - укриттів </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</si>
  <si>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</si>
  <si>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</si>
  <si>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Утримання найпростіших укриттів (оплата праці, нарахування на оплату праці)</t>
  </si>
  <si>
    <t>Забезпечення  утримання, збереження та розвиток фонду захисних споруд цивільного захисту</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</si>
  <si>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</si>
  <si>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t>
  </si>
  <si>
    <t>до рішення Чорноморської міської ради</t>
  </si>
  <si>
    <t>Начальник фінансового управління</t>
  </si>
  <si>
    <t>Ольга ЯКОВЕНКО</t>
  </si>
  <si>
    <t>Придбання спеціалізованих автотранспортних засобів для 22 ДПРЧ 7 ДПРЗ ГУ ДСНС України в Одеській області, ГУ ДСНС України в Одеській області</t>
  </si>
  <si>
    <t>Олександрівська селищна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</si>
  <si>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</si>
  <si>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</si>
  <si>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 xml:space="preserve">Придбання наметів, джерел резервного живлення, пально-мастильних матеріалів,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укритів в особливий період </t>
  </si>
  <si>
    <t>Управління комунальної власності та земельних відносин Чорноморської міської ради Одеського району Одеської області; 
КП "Палац спорту "Юність""</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</si>
  <si>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</si>
  <si>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</si>
  <si>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</si>
  <si>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</si>
  <si>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Всього за п. 1</t>
  </si>
  <si>
    <t>Всього за п. 4</t>
  </si>
  <si>
    <t>Всього за п. 9</t>
  </si>
  <si>
    <t>12.</t>
  </si>
  <si>
    <t xml:space="preserve">Придбання джерела резервного живлення  для забезпечення автономної роботи центральної насосної станції </t>
  </si>
  <si>
    <t>Придбання та установлення ємностей для прийому та роздачі води</t>
  </si>
  <si>
    <t>13.</t>
  </si>
  <si>
    <t>Всього по п. 13</t>
  </si>
  <si>
    <t>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(у випадку довготривалого блекауту)</t>
  </si>
  <si>
    <t>від                      2022 №               - VIII</t>
  </si>
  <si>
    <t xml:space="preserve">ГУЖКХ - 400,0 </t>
  </si>
  <si>
    <t>ГУЖКХ 1115,373</t>
  </si>
  <si>
    <t>ГУЖКХ - 142,8;
Водоканал - 1028,025;
Зеленгосп - 33,635</t>
  </si>
  <si>
    <t xml:space="preserve">Монтування бювету в селі Бурлача Балка (улаштування системи відбору води в переносну тару) </t>
  </si>
  <si>
    <t xml:space="preserve">Придбання та монтаж тимчасового освітлення територій свердловин та бюветів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</si>
  <si>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</si>
  <si>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Заходи із цивільного захисту населення в частині розгортання "Пунктів Незламності" (стаціонарних пунктів обігріву), в тому числі що використовуються в якості найпростіших укритів,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2022/2023року</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</si>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</sst>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
  </numFmts>
  <fonts count="14" x14ac:knownFonts="1">
    <font>
      <sz val="10"/>
      <color theme="1"/>
      <name val="Calibri"/>
      <family val="2"/>
      <charset val="204"/>
      <scheme val="minor"/>
    </font>
    <font>
      <sz val="11"/>
      <color theme="1"/>
      <name val="Calibri"/>
      <family val="2"/>
      <scheme val="minor"/>
    </font>
    <font>
      <sz val="10"/>
      <name val="Times New Roman"/>
      <family val="1"/>
      <charset val="204"/>
    </font>
    <font>
      <sz val="10"/>
      <name val="Calibri"/>
      <family val="2"/>
      <charset val="204"/>
      <scheme val="minor"/>
    </font>
    <font>
      <sz val="12"/>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i/>
      <sz val="10"/>
      <name val="Times New Roman"/>
      <family val="1"/>
      <charset val="204"/>
    </font>
    <font>
      <b/>
      <i/>
      <sz val="10"/>
      <name val="Calibri"/>
      <family val="2"/>
      <charset val="204"/>
      <scheme val="minor"/>
    </font>
    <font>
      <sz val="26"/>
      <name val="Calibri"/>
      <family val="2"/>
      <charset val="204"/>
      <scheme val="minor"/>
    </font>
    <font>
      <sz val="10"/>
      <color indexed="8"/>
      <name val="Times New Roman"/>
      <family val="1"/>
      <charset val="204"/>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5">
    <xf numFmtId="0" fontId="0" fillId="0" borderId="0" xfId="0"/>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center" vertical="center" textRotation="90"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165"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7" fillId="0" borderId="0" xfId="0" applyFont="1"/>
    <xf numFmtId="0" fontId="8"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0" xfId="0" applyFont="1"/>
    <xf numFmtId="167" fontId="6" fillId="0" borderId="1"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4" fillId="0" borderId="0" xfId="0" applyFont="1"/>
    <xf numFmtId="0" fontId="10" fillId="0" borderId="0" xfId="0" applyFont="1"/>
    <xf numFmtId="0" fontId="11" fillId="3" borderId="1" xfId="0" applyFont="1" applyFill="1" applyBorder="1" applyAlignment="1">
      <alignment vertical="center" wrapText="1"/>
    </xf>
    <xf numFmtId="4" fontId="12" fillId="0" borderId="0" xfId="0" applyNumberFormat="1" applyFont="1"/>
    <xf numFmtId="0" fontId="13" fillId="0" borderId="0" xfId="0" applyFont="1"/>
    <xf numFmtId="166" fontId="6" fillId="0" borderId="1" xfId="0" applyNumberFormat="1" applyFont="1" applyBorder="1" applyAlignment="1">
      <alignment horizontal="center" vertical="center" wrapText="1"/>
    </xf>
    <xf numFmtId="166" fontId="12" fillId="0" borderId="0" xfId="0" applyNumberFormat="1" applyFont="1"/>
    <xf numFmtId="167" fontId="12" fillId="0" borderId="0" xfId="0" applyNumberFormat="1" applyFont="1"/>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11" fillId="2" borderId="1" xfId="0" quotePrefix="1" applyFont="1" applyFill="1" applyBorder="1" applyAlignment="1">
      <alignment vertical="center" wrapText="1"/>
    </xf>
    <xf numFmtId="0" fontId="7" fillId="0" borderId="0" xfId="0" applyFont="1" applyAlignment="1">
      <alignment wrapText="1"/>
    </xf>
    <xf numFmtId="0" fontId="2" fillId="2" borderId="1" xfId="0" quotePrefix="1"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0" xfId="0" applyFont="1" applyAlignment="1">
      <alignment horizontal="center" vertical="top"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Звичайни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view="pageBreakPreview" topLeftCell="A48" zoomScale="64" zoomScaleNormal="86" zoomScaleSheetLayoutView="64" workbookViewId="0">
      <selection activeCell="E51" sqref="E51:E54"/>
    </sheetView>
  </sheetViews>
  <sheetFormatPr defaultColWidth="9.109375" defaultRowHeight="13.8" x14ac:dyDescent="0.3"/>
  <cols>
    <col min="1" max="1" width="3.88671875" style="3" customWidth="1"/>
    <col min="2" max="2" width="38.6640625" style="3" customWidth="1"/>
    <col min="3" max="3" width="48.77734375" style="3" customWidth="1"/>
    <col min="4" max="4" width="41" style="3" customWidth="1"/>
    <col min="5" max="5" width="16.6640625" style="3" customWidth="1"/>
    <col min="6" max="6" width="14.5546875" style="3" customWidth="1"/>
    <col min="7" max="7" width="11.6640625" style="3" customWidth="1"/>
    <col min="8" max="8" width="15.33203125" style="3" customWidth="1"/>
    <col min="9" max="9" width="12.5546875" style="3" customWidth="1"/>
    <col min="10" max="10" width="12.88671875" style="3" customWidth="1"/>
    <col min="11" max="11" width="11.33203125" style="3" customWidth="1"/>
    <col min="12" max="12" width="16.44140625" style="3" customWidth="1"/>
    <col min="13" max="16384" width="9.109375" style="3"/>
  </cols>
  <sheetData>
    <row r="1" spans="1:11" ht="15.6" x14ac:dyDescent="0.3">
      <c r="G1" s="4"/>
      <c r="H1" s="5" t="s">
        <v>24</v>
      </c>
    </row>
    <row r="2" spans="1:11" x14ac:dyDescent="0.3">
      <c r="H2" s="5" t="s">
        <v>73</v>
      </c>
    </row>
    <row r="3" spans="1:11" ht="15.6" x14ac:dyDescent="0.3">
      <c r="G3" s="6" t="s">
        <v>58</v>
      </c>
      <c r="H3" s="5" t="s">
        <v>95</v>
      </c>
    </row>
    <row r="4" spans="1:11" s="7" customFormat="1" ht="54" customHeight="1" x14ac:dyDescent="0.3">
      <c r="A4" s="40" t="s">
        <v>16</v>
      </c>
      <c r="B4" s="40"/>
      <c r="C4" s="40"/>
      <c r="D4" s="40"/>
      <c r="E4" s="40"/>
      <c r="F4" s="40"/>
      <c r="G4" s="40"/>
      <c r="H4" s="40"/>
      <c r="I4" s="40"/>
      <c r="J4" s="40"/>
      <c r="K4" s="40"/>
    </row>
    <row r="5" spans="1:11" ht="19.95" customHeight="1" x14ac:dyDescent="0.3"/>
    <row r="6" spans="1:11" ht="58.95" customHeight="1" x14ac:dyDescent="0.3">
      <c r="A6" s="39" t="s">
        <v>18</v>
      </c>
      <c r="B6" s="39" t="s">
        <v>0</v>
      </c>
      <c r="C6" s="39" t="s">
        <v>1</v>
      </c>
      <c r="D6" s="39" t="s">
        <v>2</v>
      </c>
      <c r="E6" s="39" t="s">
        <v>3</v>
      </c>
      <c r="F6" s="39" t="s">
        <v>17</v>
      </c>
      <c r="G6" s="39" t="s">
        <v>4</v>
      </c>
      <c r="H6" s="39"/>
      <c r="I6" s="39"/>
      <c r="J6" s="39"/>
      <c r="K6" s="39"/>
    </row>
    <row r="7" spans="1:11" ht="36.6" customHeight="1" x14ac:dyDescent="0.3">
      <c r="A7" s="39"/>
      <c r="B7" s="39"/>
      <c r="C7" s="39"/>
      <c r="D7" s="39"/>
      <c r="E7" s="39"/>
      <c r="F7" s="39"/>
      <c r="G7" s="8">
        <v>2021</v>
      </c>
      <c r="H7" s="8">
        <v>2022</v>
      </c>
      <c r="I7" s="8">
        <v>2023</v>
      </c>
      <c r="J7" s="8">
        <v>2024</v>
      </c>
      <c r="K7" s="8">
        <v>2025</v>
      </c>
    </row>
    <row r="8" spans="1:11" ht="22.2" customHeight="1" x14ac:dyDescent="0.3">
      <c r="A8" s="29">
        <v>1</v>
      </c>
      <c r="B8" s="29">
        <v>2</v>
      </c>
      <c r="C8" s="29">
        <v>3</v>
      </c>
      <c r="D8" s="29">
        <v>4</v>
      </c>
      <c r="E8" s="29">
        <v>5</v>
      </c>
      <c r="F8" s="29">
        <v>6</v>
      </c>
      <c r="G8" s="29">
        <v>7</v>
      </c>
      <c r="H8" s="29">
        <v>8</v>
      </c>
      <c r="I8" s="29">
        <v>9</v>
      </c>
      <c r="J8" s="29">
        <v>10</v>
      </c>
      <c r="K8" s="29">
        <v>11</v>
      </c>
    </row>
    <row r="9" spans="1:11" ht="40.200000000000003" customHeight="1" x14ac:dyDescent="0.3">
      <c r="A9" s="38" t="s">
        <v>5</v>
      </c>
      <c r="B9" s="38" t="s">
        <v>6</v>
      </c>
      <c r="C9" s="32" t="s">
        <v>7</v>
      </c>
      <c r="D9" s="37" t="s">
        <v>59</v>
      </c>
      <c r="E9" s="37" t="s">
        <v>19</v>
      </c>
      <c r="F9" s="9">
        <f>G9+H9+I9+J9+K9</f>
        <v>2000</v>
      </c>
      <c r="G9" s="9">
        <v>400</v>
      </c>
      <c r="H9" s="9">
        <v>400</v>
      </c>
      <c r="I9" s="9">
        <v>400</v>
      </c>
      <c r="J9" s="9">
        <v>400</v>
      </c>
      <c r="K9" s="9">
        <v>400</v>
      </c>
    </row>
    <row r="10" spans="1:11" ht="55.95" customHeight="1" x14ac:dyDescent="0.3">
      <c r="A10" s="38"/>
      <c r="B10" s="38"/>
      <c r="C10" s="32" t="s">
        <v>20</v>
      </c>
      <c r="D10" s="37"/>
      <c r="E10" s="37"/>
      <c r="F10" s="9">
        <f t="shared" ref="F10:F15" si="0">G10+H10+I10+J10+K10</f>
        <v>850</v>
      </c>
      <c r="G10" s="9">
        <v>200</v>
      </c>
      <c r="H10" s="9">
        <v>50</v>
      </c>
      <c r="I10" s="9">
        <v>200</v>
      </c>
      <c r="J10" s="9">
        <v>200</v>
      </c>
      <c r="K10" s="9">
        <v>200</v>
      </c>
    </row>
    <row r="11" spans="1:11" ht="55.2" customHeight="1" x14ac:dyDescent="0.3">
      <c r="A11" s="38"/>
      <c r="B11" s="38"/>
      <c r="C11" s="32" t="s">
        <v>21</v>
      </c>
      <c r="D11" s="37"/>
      <c r="E11" s="37"/>
      <c r="F11" s="9">
        <f t="shared" si="0"/>
        <v>2500</v>
      </c>
      <c r="G11" s="9">
        <v>500</v>
      </c>
      <c r="H11" s="9">
        <v>500</v>
      </c>
      <c r="I11" s="9">
        <v>500</v>
      </c>
      <c r="J11" s="9">
        <v>500</v>
      </c>
      <c r="K11" s="9">
        <v>500</v>
      </c>
    </row>
    <row r="12" spans="1:11" ht="45.6" customHeight="1" x14ac:dyDescent="0.3">
      <c r="A12" s="38"/>
      <c r="B12" s="38"/>
      <c r="C12" s="32" t="s">
        <v>8</v>
      </c>
      <c r="D12" s="37"/>
      <c r="E12" s="37"/>
      <c r="F12" s="9">
        <f t="shared" si="0"/>
        <v>250</v>
      </c>
      <c r="G12" s="9">
        <v>50</v>
      </c>
      <c r="H12" s="9">
        <v>50</v>
      </c>
      <c r="I12" s="9">
        <v>50</v>
      </c>
      <c r="J12" s="9">
        <v>50</v>
      </c>
      <c r="K12" s="9">
        <v>50</v>
      </c>
    </row>
    <row r="13" spans="1:11" ht="70.2" customHeight="1" x14ac:dyDescent="0.3">
      <c r="A13" s="38"/>
      <c r="B13" s="38"/>
      <c r="C13" s="32" t="s">
        <v>76</v>
      </c>
      <c r="D13" s="37"/>
      <c r="E13" s="37"/>
      <c r="F13" s="9">
        <f>G13+H13+I13+J13+K13</f>
        <v>2208</v>
      </c>
      <c r="G13" s="9">
        <v>0</v>
      </c>
      <c r="H13" s="9">
        <v>2208</v>
      </c>
      <c r="I13" s="9">
        <v>0</v>
      </c>
      <c r="J13" s="9">
        <v>0</v>
      </c>
      <c r="K13" s="9">
        <v>0</v>
      </c>
    </row>
    <row r="14" spans="1:11" ht="21" customHeight="1" x14ac:dyDescent="0.3">
      <c r="A14" s="39" t="s">
        <v>86</v>
      </c>
      <c r="B14" s="39"/>
      <c r="C14" s="39"/>
      <c r="D14" s="39"/>
      <c r="E14" s="39"/>
      <c r="F14" s="33">
        <f>F9+++F10+F11+F12+F13</f>
        <v>7808</v>
      </c>
      <c r="G14" s="33">
        <f t="shared" ref="G14:K14" si="1">G9+++G10+G11+G12+G13</f>
        <v>1150</v>
      </c>
      <c r="H14" s="33">
        <f t="shared" si="1"/>
        <v>3208</v>
      </c>
      <c r="I14" s="33">
        <f t="shared" si="1"/>
        <v>1150</v>
      </c>
      <c r="J14" s="33">
        <f t="shared" si="1"/>
        <v>1150</v>
      </c>
      <c r="K14" s="33">
        <f t="shared" si="1"/>
        <v>1150</v>
      </c>
    </row>
    <row r="15" spans="1:11" ht="70.2" customHeight="1" x14ac:dyDescent="0.3">
      <c r="A15" s="32" t="s">
        <v>9</v>
      </c>
      <c r="B15" s="32" t="s">
        <v>10</v>
      </c>
      <c r="C15" s="32" t="s">
        <v>22</v>
      </c>
      <c r="D15" s="31" t="s">
        <v>34</v>
      </c>
      <c r="E15" s="31" t="s">
        <v>19</v>
      </c>
      <c r="F15" s="9">
        <f t="shared" si="0"/>
        <v>700</v>
      </c>
      <c r="G15" s="9">
        <v>200</v>
      </c>
      <c r="H15" s="9">
        <v>0</v>
      </c>
      <c r="I15" s="9">
        <v>200</v>
      </c>
      <c r="J15" s="9">
        <v>100</v>
      </c>
      <c r="K15" s="9">
        <v>200</v>
      </c>
    </row>
    <row r="16" spans="1:11" ht="91.2" customHeight="1" x14ac:dyDescent="0.3">
      <c r="A16" s="30" t="s">
        <v>11</v>
      </c>
      <c r="B16" s="10" t="s">
        <v>12</v>
      </c>
      <c r="C16" s="32" t="s">
        <v>23</v>
      </c>
      <c r="D16" s="31" t="s">
        <v>35</v>
      </c>
      <c r="E16" s="31" t="s">
        <v>13</v>
      </c>
      <c r="F16" s="37" t="s">
        <v>14</v>
      </c>
      <c r="G16" s="37"/>
      <c r="H16" s="37"/>
      <c r="I16" s="37"/>
      <c r="J16" s="37"/>
      <c r="K16" s="37"/>
    </row>
    <row r="17" spans="1:12" ht="66" customHeight="1" x14ac:dyDescent="0.3">
      <c r="A17" s="38" t="s">
        <v>25</v>
      </c>
      <c r="B17" s="38" t="s">
        <v>41</v>
      </c>
      <c r="C17" s="32" t="s">
        <v>66</v>
      </c>
      <c r="D17" s="31" t="s">
        <v>39</v>
      </c>
      <c r="E17" s="37" t="s">
        <v>19</v>
      </c>
      <c r="F17" s="11">
        <f t="shared" ref="F17:F48" si="2">G17+H17+I17+J17+K17</f>
        <v>200</v>
      </c>
      <c r="G17" s="11">
        <v>0</v>
      </c>
      <c r="H17" s="11">
        <v>200</v>
      </c>
      <c r="I17" s="11">
        <v>0</v>
      </c>
      <c r="J17" s="11">
        <v>0</v>
      </c>
      <c r="K17" s="11">
        <v>0</v>
      </c>
    </row>
    <row r="18" spans="1:12" ht="88.2" customHeight="1" x14ac:dyDescent="0.3">
      <c r="A18" s="38"/>
      <c r="B18" s="38"/>
      <c r="C18" s="38" t="s">
        <v>85</v>
      </c>
      <c r="D18" s="31" t="s">
        <v>39</v>
      </c>
      <c r="E18" s="37"/>
      <c r="F18" s="9">
        <f t="shared" si="2"/>
        <v>3840</v>
      </c>
      <c r="G18" s="9"/>
      <c r="H18" s="9">
        <f>2000+1440+400</f>
        <v>3840</v>
      </c>
      <c r="I18" s="9"/>
      <c r="J18" s="9"/>
      <c r="K18" s="9"/>
      <c r="L18" s="14" t="s">
        <v>96</v>
      </c>
    </row>
    <row r="19" spans="1:12" ht="55.95" customHeight="1" x14ac:dyDescent="0.3">
      <c r="A19" s="38"/>
      <c r="B19" s="38"/>
      <c r="C19" s="38"/>
      <c r="D19" s="31" t="s">
        <v>30</v>
      </c>
      <c r="E19" s="37"/>
      <c r="F19" s="9">
        <f t="shared" si="2"/>
        <v>6022.8</v>
      </c>
      <c r="G19" s="9"/>
      <c r="H19" s="9">
        <f>6656-1656+547.8+475</f>
        <v>6022.8</v>
      </c>
      <c r="I19" s="11"/>
      <c r="J19" s="11"/>
      <c r="K19" s="11"/>
    </row>
    <row r="20" spans="1:12" ht="70.95" customHeight="1" x14ac:dyDescent="0.3">
      <c r="A20" s="38"/>
      <c r="B20" s="38"/>
      <c r="C20" s="38"/>
      <c r="D20" s="31" t="s">
        <v>46</v>
      </c>
      <c r="E20" s="37"/>
      <c r="F20" s="9">
        <f t="shared" si="2"/>
        <v>160.30000000000001</v>
      </c>
      <c r="G20" s="9"/>
      <c r="H20" s="9">
        <f>110.3+50</f>
        <v>160.30000000000001</v>
      </c>
      <c r="I20" s="11"/>
      <c r="J20" s="11"/>
      <c r="K20" s="11"/>
    </row>
    <row r="21" spans="1:12" ht="70.95" customHeight="1" x14ac:dyDescent="0.3">
      <c r="A21" s="38"/>
      <c r="B21" s="38"/>
      <c r="C21" s="30" t="s">
        <v>79</v>
      </c>
      <c r="D21" s="31" t="s">
        <v>30</v>
      </c>
      <c r="E21" s="31" t="s">
        <v>19</v>
      </c>
      <c r="F21" s="13">
        <f t="shared" si="2"/>
        <v>452.95</v>
      </c>
      <c r="G21" s="13"/>
      <c r="H21" s="13">
        <v>452.95</v>
      </c>
      <c r="I21" s="11"/>
      <c r="J21" s="11"/>
      <c r="K21" s="11"/>
    </row>
    <row r="22" spans="1:12" ht="66" x14ac:dyDescent="0.3">
      <c r="A22" s="38"/>
      <c r="B22" s="38"/>
      <c r="C22" s="32" t="s">
        <v>43</v>
      </c>
      <c r="D22" s="31" t="s">
        <v>40</v>
      </c>
      <c r="E22" s="31" t="s">
        <v>19</v>
      </c>
      <c r="F22" s="9">
        <f t="shared" si="2"/>
        <v>3550</v>
      </c>
      <c r="G22" s="9">
        <v>0</v>
      </c>
      <c r="H22" s="9">
        <f>1000-650+3200</f>
        <v>3550</v>
      </c>
      <c r="I22" s="9">
        <v>0</v>
      </c>
      <c r="J22" s="9">
        <v>0</v>
      </c>
      <c r="K22" s="9">
        <v>0</v>
      </c>
    </row>
    <row r="23" spans="1:12" ht="107.4" customHeight="1" x14ac:dyDescent="0.3">
      <c r="A23" s="38"/>
      <c r="B23" s="38"/>
      <c r="C23" s="2" t="s">
        <v>53</v>
      </c>
      <c r="D23" s="31" t="s">
        <v>40</v>
      </c>
      <c r="E23" s="31" t="s">
        <v>19</v>
      </c>
      <c r="F23" s="9">
        <f t="shared" si="2"/>
        <v>3489.1949999999997</v>
      </c>
      <c r="G23" s="9"/>
      <c r="H23" s="9">
        <f>300+1169+2020.195</f>
        <v>3489.1949999999997</v>
      </c>
      <c r="I23" s="9"/>
      <c r="J23" s="9"/>
      <c r="K23" s="9"/>
    </row>
    <row r="24" spans="1:12" ht="66" x14ac:dyDescent="0.3">
      <c r="A24" s="38"/>
      <c r="B24" s="38"/>
      <c r="C24" s="1" t="s">
        <v>44</v>
      </c>
      <c r="D24" s="31" t="s">
        <v>40</v>
      </c>
      <c r="E24" s="31" t="s">
        <v>19</v>
      </c>
      <c r="F24" s="9">
        <f t="shared" si="2"/>
        <v>50</v>
      </c>
      <c r="G24" s="9"/>
      <c r="H24" s="9">
        <v>50</v>
      </c>
      <c r="I24" s="9"/>
      <c r="J24" s="9"/>
      <c r="K24" s="9"/>
    </row>
    <row r="25" spans="1:12" ht="86.4" customHeight="1" x14ac:dyDescent="0.3">
      <c r="A25" s="38"/>
      <c r="B25" s="38"/>
      <c r="C25" s="1" t="s">
        <v>45</v>
      </c>
      <c r="D25" s="31" t="s">
        <v>40</v>
      </c>
      <c r="E25" s="31" t="s">
        <v>19</v>
      </c>
      <c r="F25" s="9">
        <f t="shared" si="2"/>
        <v>50</v>
      </c>
      <c r="G25" s="9"/>
      <c r="H25" s="9">
        <v>50</v>
      </c>
      <c r="I25" s="9"/>
      <c r="J25" s="9"/>
      <c r="K25" s="9"/>
    </row>
    <row r="26" spans="1:12" ht="66" x14ac:dyDescent="0.3">
      <c r="A26" s="38"/>
      <c r="B26" s="37"/>
      <c r="C26" s="23" t="s">
        <v>61</v>
      </c>
      <c r="D26" s="31" t="s">
        <v>40</v>
      </c>
      <c r="E26" s="31" t="s">
        <v>19</v>
      </c>
      <c r="F26" s="9">
        <f t="shared" si="2"/>
        <v>950</v>
      </c>
      <c r="G26" s="9"/>
      <c r="H26" s="9">
        <v>950</v>
      </c>
      <c r="I26" s="9"/>
      <c r="J26" s="9"/>
      <c r="K26" s="9"/>
    </row>
    <row r="27" spans="1:12" ht="92.4" x14ac:dyDescent="0.3">
      <c r="A27" s="38"/>
      <c r="B27" s="37"/>
      <c r="C27" s="32" t="s">
        <v>42</v>
      </c>
      <c r="D27" s="31" t="s">
        <v>71</v>
      </c>
      <c r="E27" s="31" t="s">
        <v>19</v>
      </c>
      <c r="F27" s="12">
        <f t="shared" si="2"/>
        <v>204.08868000000001</v>
      </c>
      <c r="G27" s="9">
        <v>0</v>
      </c>
      <c r="H27" s="12">
        <f>350-145.91132</f>
        <v>204.08868000000001</v>
      </c>
      <c r="I27" s="9">
        <v>0</v>
      </c>
      <c r="J27" s="9">
        <v>0</v>
      </c>
      <c r="K27" s="9">
        <v>0</v>
      </c>
    </row>
    <row r="28" spans="1:12" ht="66" x14ac:dyDescent="0.3">
      <c r="A28" s="38"/>
      <c r="B28" s="37"/>
      <c r="C28" s="32" t="s">
        <v>57</v>
      </c>
      <c r="D28" s="31" t="s">
        <v>71</v>
      </c>
      <c r="E28" s="31" t="s">
        <v>19</v>
      </c>
      <c r="F28" s="9">
        <f t="shared" si="2"/>
        <v>49</v>
      </c>
      <c r="G28" s="9"/>
      <c r="H28" s="9">
        <v>49</v>
      </c>
      <c r="I28" s="9"/>
      <c r="J28" s="9"/>
      <c r="K28" s="9"/>
    </row>
    <row r="29" spans="1:12" s="14" customFormat="1" x14ac:dyDescent="0.3">
      <c r="A29" s="39" t="s">
        <v>87</v>
      </c>
      <c r="B29" s="39"/>
      <c r="C29" s="39"/>
      <c r="D29" s="39"/>
      <c r="E29" s="39"/>
      <c r="F29" s="19">
        <f>F17+F18+F19+F20+F21+F22+F23+F24+F25+F26+F27+F28</f>
        <v>19018.33368</v>
      </c>
      <c r="G29" s="26">
        <f t="shared" ref="G29:K29" si="3">G17+G18+G19+G20+G21+G22+G23+G24+G25+G26+G27+G28</f>
        <v>0</v>
      </c>
      <c r="H29" s="19">
        <f t="shared" si="3"/>
        <v>19018.33368</v>
      </c>
      <c r="I29" s="26">
        <f t="shared" si="3"/>
        <v>0</v>
      </c>
      <c r="J29" s="26">
        <f t="shared" si="3"/>
        <v>0</v>
      </c>
      <c r="K29" s="26">
        <f t="shared" si="3"/>
        <v>0</v>
      </c>
    </row>
    <row r="30" spans="1:12" ht="74.400000000000006" customHeight="1" x14ac:dyDescent="0.3">
      <c r="A30" s="32" t="s">
        <v>26</v>
      </c>
      <c r="B30" s="30" t="s">
        <v>70</v>
      </c>
      <c r="C30" s="32" t="s">
        <v>69</v>
      </c>
      <c r="D30" s="31" t="s">
        <v>68</v>
      </c>
      <c r="E30" s="31" t="s">
        <v>19</v>
      </c>
      <c r="F30" s="9">
        <f t="shared" si="2"/>
        <v>100</v>
      </c>
      <c r="G30" s="9"/>
      <c r="H30" s="9">
        <v>100</v>
      </c>
      <c r="I30" s="9"/>
      <c r="J30" s="9"/>
      <c r="K30" s="9"/>
    </row>
    <row r="31" spans="1:12" ht="66" x14ac:dyDescent="0.3">
      <c r="A31" s="32" t="s">
        <v>29</v>
      </c>
      <c r="B31" s="10" t="s">
        <v>28</v>
      </c>
      <c r="C31" s="32" t="s">
        <v>27</v>
      </c>
      <c r="D31" s="31" t="s">
        <v>65</v>
      </c>
      <c r="E31" s="31" t="s">
        <v>19</v>
      </c>
      <c r="F31" s="11">
        <f t="shared" si="2"/>
        <v>100</v>
      </c>
      <c r="G31" s="11">
        <v>0</v>
      </c>
      <c r="H31" s="11">
        <v>100</v>
      </c>
      <c r="I31" s="11">
        <v>0</v>
      </c>
      <c r="J31" s="11">
        <v>0</v>
      </c>
      <c r="K31" s="11">
        <v>0</v>
      </c>
    </row>
    <row r="32" spans="1:12" ht="277.2" x14ac:dyDescent="0.3">
      <c r="A32" s="32" t="s">
        <v>36</v>
      </c>
      <c r="B32" s="10" t="s">
        <v>31</v>
      </c>
      <c r="C32" s="32" t="s">
        <v>32</v>
      </c>
      <c r="D32" s="31" t="s">
        <v>33</v>
      </c>
      <c r="E32" s="31" t="s">
        <v>19</v>
      </c>
      <c r="F32" s="13">
        <f t="shared" si="2"/>
        <v>11461.96</v>
      </c>
      <c r="G32" s="9">
        <v>0</v>
      </c>
      <c r="H32" s="13">
        <f>1197.5+4200+360+1500+3000+33.635+142.8+1028.025</f>
        <v>11461.96</v>
      </c>
      <c r="I32" s="9">
        <v>0</v>
      </c>
      <c r="J32" s="9">
        <v>0</v>
      </c>
      <c r="K32" s="9">
        <v>0</v>
      </c>
      <c r="L32" s="35" t="s">
        <v>98</v>
      </c>
    </row>
    <row r="33" spans="1:12" s="14" customFormat="1" ht="70.95" customHeight="1" x14ac:dyDescent="0.3">
      <c r="A33" s="32" t="s">
        <v>47</v>
      </c>
      <c r="B33" s="10" t="s">
        <v>37</v>
      </c>
      <c r="C33" s="32" t="s">
        <v>38</v>
      </c>
      <c r="D33" s="31" t="s">
        <v>68</v>
      </c>
      <c r="E33" s="31" t="s">
        <v>19</v>
      </c>
      <c r="F33" s="13">
        <f t="shared" si="2"/>
        <v>216.11799999999999</v>
      </c>
      <c r="G33" s="9">
        <v>0</v>
      </c>
      <c r="H33" s="13">
        <v>216.11799999999999</v>
      </c>
      <c r="I33" s="9">
        <v>0</v>
      </c>
      <c r="J33" s="9">
        <v>0</v>
      </c>
      <c r="K33" s="9">
        <v>0</v>
      </c>
    </row>
    <row r="34" spans="1:12" s="14" customFormat="1" ht="66" customHeight="1" x14ac:dyDescent="0.3">
      <c r="A34" s="41" t="s">
        <v>55</v>
      </c>
      <c r="B34" s="38" t="s">
        <v>102</v>
      </c>
      <c r="C34" s="38" t="s">
        <v>80</v>
      </c>
      <c r="D34" s="31" t="s">
        <v>40</v>
      </c>
      <c r="E34" s="31" t="s">
        <v>19</v>
      </c>
      <c r="F34" s="13">
        <f t="shared" si="2"/>
        <v>11195.530999999999</v>
      </c>
      <c r="G34" s="9"/>
      <c r="H34" s="13">
        <f>5257.958-1169+96.6+7009.973</f>
        <v>11195.530999999999</v>
      </c>
      <c r="I34" s="9"/>
      <c r="J34" s="9"/>
      <c r="K34" s="9"/>
    </row>
    <row r="35" spans="1:12" s="14" customFormat="1" ht="76.2" customHeight="1" x14ac:dyDescent="0.3">
      <c r="A35" s="41"/>
      <c r="B35" s="38"/>
      <c r="C35" s="38"/>
      <c r="D35" s="31" t="s">
        <v>77</v>
      </c>
      <c r="E35" s="31" t="s">
        <v>19</v>
      </c>
      <c r="F35" s="13">
        <f t="shared" si="2"/>
        <v>49</v>
      </c>
      <c r="G35" s="9"/>
      <c r="H35" s="13">
        <v>49</v>
      </c>
      <c r="I35" s="9"/>
      <c r="J35" s="9"/>
      <c r="K35" s="9"/>
    </row>
    <row r="36" spans="1:12" s="14" customFormat="1" ht="73.2" customHeight="1" x14ac:dyDescent="0.3">
      <c r="A36" s="41"/>
      <c r="B36" s="38"/>
      <c r="C36" s="38"/>
      <c r="D36" s="31" t="s">
        <v>78</v>
      </c>
      <c r="E36" s="31" t="s">
        <v>19</v>
      </c>
      <c r="F36" s="13">
        <f t="shared" si="2"/>
        <v>35</v>
      </c>
      <c r="G36" s="9"/>
      <c r="H36" s="13">
        <v>35</v>
      </c>
      <c r="I36" s="9"/>
      <c r="J36" s="9"/>
      <c r="K36" s="9"/>
    </row>
    <row r="37" spans="1:12" s="14" customFormat="1" ht="73.2" customHeight="1" x14ac:dyDescent="0.3">
      <c r="A37" s="41"/>
      <c r="B37" s="38"/>
      <c r="C37" s="38"/>
      <c r="D37" s="31" t="s">
        <v>30</v>
      </c>
      <c r="E37" s="31" t="s">
        <v>19</v>
      </c>
      <c r="F37" s="13">
        <f t="shared" si="2"/>
        <v>1160.2</v>
      </c>
      <c r="G37" s="9"/>
      <c r="H37" s="13">
        <f>138+575+447.2</f>
        <v>1160.2</v>
      </c>
      <c r="I37" s="9"/>
      <c r="J37" s="9"/>
      <c r="K37" s="9"/>
    </row>
    <row r="38" spans="1:12" s="14" customFormat="1" ht="73.2" customHeight="1" x14ac:dyDescent="0.3">
      <c r="A38" s="41"/>
      <c r="B38" s="38"/>
      <c r="C38" s="38"/>
      <c r="D38" s="31" t="s">
        <v>81</v>
      </c>
      <c r="E38" s="31" t="s">
        <v>19</v>
      </c>
      <c r="F38" s="13">
        <f t="shared" si="2"/>
        <v>198</v>
      </c>
      <c r="G38" s="9"/>
      <c r="H38" s="13">
        <v>198</v>
      </c>
      <c r="I38" s="9"/>
      <c r="J38" s="9"/>
      <c r="K38" s="9"/>
    </row>
    <row r="39" spans="1:12" s="14" customFormat="1" ht="66" customHeight="1" x14ac:dyDescent="0.3">
      <c r="A39" s="41"/>
      <c r="B39" s="38"/>
      <c r="C39" s="38"/>
      <c r="D39" s="31" t="s">
        <v>49</v>
      </c>
      <c r="E39" s="37" t="s">
        <v>19</v>
      </c>
      <c r="F39" s="13">
        <f t="shared" si="2"/>
        <v>2307.7730000000001</v>
      </c>
      <c r="G39" s="9"/>
      <c r="H39" s="13">
        <f>H41+H42+H43+H44</f>
        <v>2307.7730000000001</v>
      </c>
      <c r="I39" s="9"/>
      <c r="J39" s="9"/>
      <c r="K39" s="9"/>
    </row>
    <row r="40" spans="1:12" s="14" customFormat="1" ht="35.4" customHeight="1" x14ac:dyDescent="0.3">
      <c r="A40" s="41"/>
      <c r="B40" s="38"/>
      <c r="C40" s="38"/>
      <c r="D40" s="31" t="s">
        <v>54</v>
      </c>
      <c r="E40" s="37"/>
      <c r="F40" s="13"/>
      <c r="G40" s="9"/>
      <c r="H40" s="13"/>
      <c r="I40" s="9"/>
      <c r="J40" s="9"/>
      <c r="K40" s="9"/>
    </row>
    <row r="41" spans="1:12" s="18" customFormat="1" ht="44.4" customHeight="1" x14ac:dyDescent="0.3">
      <c r="A41" s="41"/>
      <c r="B41" s="38"/>
      <c r="C41" s="38"/>
      <c r="D41" s="15" t="s">
        <v>50</v>
      </c>
      <c r="E41" s="37"/>
      <c r="F41" s="16">
        <f t="shared" ref="F41" si="4">G41+H41+I41+J41+K41</f>
        <v>301</v>
      </c>
      <c r="G41" s="17"/>
      <c r="H41" s="16">
        <f>101+200</f>
        <v>301</v>
      </c>
      <c r="I41" s="17"/>
      <c r="J41" s="17"/>
      <c r="K41" s="17"/>
    </row>
    <row r="42" spans="1:12" s="18" customFormat="1" ht="40.200000000000003" customHeight="1" x14ac:dyDescent="0.3">
      <c r="A42" s="41"/>
      <c r="B42" s="38"/>
      <c r="C42" s="38"/>
      <c r="D42" s="15" t="s">
        <v>52</v>
      </c>
      <c r="E42" s="37"/>
      <c r="F42" s="16">
        <f t="shared" si="2"/>
        <v>300</v>
      </c>
      <c r="G42" s="17"/>
      <c r="H42" s="16">
        <f>100+200</f>
        <v>300</v>
      </c>
      <c r="I42" s="17"/>
      <c r="J42" s="17"/>
      <c r="K42" s="17"/>
    </row>
    <row r="43" spans="1:12" s="18" customFormat="1" ht="40.200000000000003" customHeight="1" x14ac:dyDescent="0.3">
      <c r="A43" s="41"/>
      <c r="B43" s="38"/>
      <c r="C43" s="38"/>
      <c r="D43" s="15" t="s">
        <v>48</v>
      </c>
      <c r="E43" s="37"/>
      <c r="F43" s="16">
        <f t="shared" ref="F43" si="5">G43+H43+I43+J43+K43</f>
        <v>1406.7730000000001</v>
      </c>
      <c r="G43" s="17"/>
      <c r="H43" s="16">
        <f>50+200+41.4+1115.373</f>
        <v>1406.7730000000001</v>
      </c>
      <c r="I43" s="17"/>
      <c r="J43" s="17"/>
      <c r="K43" s="17"/>
      <c r="L43" s="18" t="s">
        <v>97</v>
      </c>
    </row>
    <row r="44" spans="1:12" s="18" customFormat="1" ht="45" customHeight="1" x14ac:dyDescent="0.3">
      <c r="A44" s="41"/>
      <c r="B44" s="38"/>
      <c r="C44" s="38"/>
      <c r="D44" s="15" t="s">
        <v>51</v>
      </c>
      <c r="E44" s="37"/>
      <c r="F44" s="16">
        <f t="shared" si="2"/>
        <v>300</v>
      </c>
      <c r="G44" s="17"/>
      <c r="H44" s="16">
        <f>50+250</f>
        <v>300</v>
      </c>
      <c r="I44" s="17"/>
      <c r="J44" s="17"/>
      <c r="K44" s="17"/>
    </row>
    <row r="45" spans="1:12" s="18" customFormat="1" ht="92.4" customHeight="1" x14ac:dyDescent="0.3">
      <c r="A45" s="41"/>
      <c r="B45" s="37"/>
      <c r="C45" s="36" t="s">
        <v>103</v>
      </c>
      <c r="D45" s="31" t="s">
        <v>30</v>
      </c>
      <c r="E45" s="31" t="s">
        <v>19</v>
      </c>
      <c r="F45" s="13">
        <f t="shared" si="2"/>
        <v>200</v>
      </c>
      <c r="G45" s="17"/>
      <c r="H45" s="13">
        <v>200</v>
      </c>
      <c r="I45" s="17"/>
      <c r="J45" s="17"/>
      <c r="K45" s="17"/>
    </row>
    <row r="46" spans="1:12" s="18" customFormat="1" ht="109.2" customHeight="1" x14ac:dyDescent="0.3">
      <c r="A46" s="41"/>
      <c r="B46" s="37"/>
      <c r="C46" s="34" t="s">
        <v>104</v>
      </c>
      <c r="D46" s="31" t="s">
        <v>30</v>
      </c>
      <c r="E46" s="31" t="s">
        <v>19</v>
      </c>
      <c r="F46" s="13">
        <f t="shared" si="2"/>
        <v>165</v>
      </c>
      <c r="G46" s="17"/>
      <c r="H46" s="13">
        <v>165</v>
      </c>
      <c r="I46" s="17"/>
      <c r="J46" s="17"/>
      <c r="K46" s="17"/>
    </row>
    <row r="47" spans="1:12" s="18" customFormat="1" x14ac:dyDescent="0.3">
      <c r="A47" s="39" t="s">
        <v>88</v>
      </c>
      <c r="B47" s="39"/>
      <c r="C47" s="39"/>
      <c r="D47" s="39"/>
      <c r="E47" s="39"/>
      <c r="F47" s="26">
        <f>F34+F35+F36+F37+F38+F39+F45+F46</f>
        <v>15310.504000000001</v>
      </c>
      <c r="G47" s="26">
        <f t="shared" ref="G47:K47" si="6">G34+G35+G36+G37+G38+G39+G45+G46</f>
        <v>0</v>
      </c>
      <c r="H47" s="26">
        <f t="shared" si="6"/>
        <v>15310.504000000001</v>
      </c>
      <c r="I47" s="26">
        <f t="shared" si="6"/>
        <v>0</v>
      </c>
      <c r="J47" s="26">
        <f t="shared" si="6"/>
        <v>0</v>
      </c>
      <c r="K47" s="26">
        <f t="shared" si="6"/>
        <v>0</v>
      </c>
    </row>
    <row r="48" spans="1:12" s="18" customFormat="1" ht="113.25" customHeight="1" x14ac:dyDescent="0.3">
      <c r="A48" s="30" t="s">
        <v>62</v>
      </c>
      <c r="B48" s="30" t="s">
        <v>67</v>
      </c>
      <c r="C48" s="30" t="s">
        <v>60</v>
      </c>
      <c r="D48" s="31" t="s">
        <v>56</v>
      </c>
      <c r="E48" s="31" t="s">
        <v>19</v>
      </c>
      <c r="F48" s="13">
        <f t="shared" si="2"/>
        <v>116.5</v>
      </c>
      <c r="G48" s="17"/>
      <c r="H48" s="13">
        <v>116.5</v>
      </c>
      <c r="I48" s="17"/>
      <c r="J48" s="17"/>
      <c r="K48" s="17"/>
    </row>
    <row r="49" spans="1:12" s="18" customFormat="1" ht="113.25" customHeight="1" x14ac:dyDescent="0.3">
      <c r="A49" s="30" t="s">
        <v>72</v>
      </c>
      <c r="B49" s="30" t="s">
        <v>63</v>
      </c>
      <c r="C49" s="30" t="s">
        <v>64</v>
      </c>
      <c r="D49" s="31" t="s">
        <v>39</v>
      </c>
      <c r="E49" s="31" t="s">
        <v>19</v>
      </c>
      <c r="F49" s="13">
        <f t="shared" ref="F49:F54" si="7">G49+H49+I49+J49+K49</f>
        <v>100</v>
      </c>
      <c r="G49" s="17"/>
      <c r="H49" s="13">
        <v>100</v>
      </c>
      <c r="I49" s="17"/>
      <c r="J49" s="17"/>
      <c r="K49" s="17"/>
    </row>
    <row r="50" spans="1:12" s="18" customFormat="1" ht="76.2" customHeight="1" x14ac:dyDescent="0.3">
      <c r="A50" s="30" t="s">
        <v>89</v>
      </c>
      <c r="B50" s="30" t="s">
        <v>82</v>
      </c>
      <c r="C50" s="30" t="s">
        <v>83</v>
      </c>
      <c r="D50" s="31" t="s">
        <v>84</v>
      </c>
      <c r="E50" s="31" t="s">
        <v>19</v>
      </c>
      <c r="F50" s="13">
        <f t="shared" si="7"/>
        <v>448.60700000000003</v>
      </c>
      <c r="G50" s="17"/>
      <c r="H50" s="13">
        <v>448.60700000000003</v>
      </c>
      <c r="I50" s="17"/>
      <c r="J50" s="17"/>
      <c r="K50" s="17"/>
    </row>
    <row r="51" spans="1:12" s="18" customFormat="1" ht="67.2" customHeight="1" x14ac:dyDescent="0.3">
      <c r="A51" s="38" t="s">
        <v>92</v>
      </c>
      <c r="B51" s="38" t="s">
        <v>94</v>
      </c>
      <c r="C51" s="30" t="s">
        <v>90</v>
      </c>
      <c r="D51" s="42" t="s">
        <v>101</v>
      </c>
      <c r="E51" s="42" t="s">
        <v>19</v>
      </c>
      <c r="F51" s="13">
        <f t="shared" si="7"/>
        <v>950</v>
      </c>
      <c r="G51" s="17"/>
      <c r="H51" s="13">
        <v>950</v>
      </c>
      <c r="I51" s="17"/>
      <c r="J51" s="17"/>
      <c r="K51" s="17"/>
    </row>
    <row r="52" spans="1:12" s="18" customFormat="1" ht="54.6" customHeight="1" x14ac:dyDescent="0.3">
      <c r="A52" s="38"/>
      <c r="B52" s="38"/>
      <c r="C52" s="30" t="s">
        <v>91</v>
      </c>
      <c r="D52" s="43"/>
      <c r="E52" s="43"/>
      <c r="F52" s="13">
        <f t="shared" si="7"/>
        <v>1215.1199999999999</v>
      </c>
      <c r="G52" s="17"/>
      <c r="H52" s="13">
        <v>1215.1199999999999</v>
      </c>
      <c r="I52" s="17"/>
      <c r="J52" s="17"/>
      <c r="K52" s="17"/>
    </row>
    <row r="53" spans="1:12" s="18" customFormat="1" ht="41.4" customHeight="1" x14ac:dyDescent="0.3">
      <c r="A53" s="37"/>
      <c r="B53" s="37"/>
      <c r="C53" s="30" t="s">
        <v>99</v>
      </c>
      <c r="D53" s="43"/>
      <c r="E53" s="43"/>
      <c r="F53" s="13">
        <f t="shared" si="7"/>
        <v>100.4</v>
      </c>
      <c r="G53" s="17"/>
      <c r="H53" s="13">
        <v>100.4</v>
      </c>
      <c r="I53" s="17"/>
      <c r="J53" s="17"/>
      <c r="K53" s="17"/>
    </row>
    <row r="54" spans="1:12" s="18" customFormat="1" ht="28.8" customHeight="1" x14ac:dyDescent="0.3">
      <c r="A54" s="37"/>
      <c r="B54" s="37"/>
      <c r="C54" s="30" t="s">
        <v>100</v>
      </c>
      <c r="D54" s="44"/>
      <c r="E54" s="44"/>
      <c r="F54" s="13">
        <f t="shared" si="7"/>
        <v>37</v>
      </c>
      <c r="G54" s="17"/>
      <c r="H54" s="13">
        <v>37</v>
      </c>
      <c r="I54" s="17"/>
      <c r="J54" s="17"/>
      <c r="K54" s="17"/>
    </row>
    <row r="55" spans="1:12" s="18" customFormat="1" ht="23.4" customHeight="1" x14ac:dyDescent="0.3">
      <c r="A55" s="39" t="s">
        <v>93</v>
      </c>
      <c r="B55" s="39"/>
      <c r="C55" s="39"/>
      <c r="D55" s="39"/>
      <c r="E55" s="39"/>
      <c r="F55" s="26">
        <f>F51+F52+F53+F54</f>
        <v>2302.52</v>
      </c>
      <c r="G55" s="26">
        <f t="shared" ref="G55:K55" si="8">G51+G52+G53+G54</f>
        <v>0</v>
      </c>
      <c r="H55" s="26">
        <f t="shared" si="8"/>
        <v>2302.52</v>
      </c>
      <c r="I55" s="26">
        <f t="shared" si="8"/>
        <v>0</v>
      </c>
      <c r="J55" s="26">
        <f t="shared" si="8"/>
        <v>0</v>
      </c>
      <c r="K55" s="26">
        <f t="shared" si="8"/>
        <v>0</v>
      </c>
    </row>
    <row r="56" spans="1:12" s="14" customFormat="1" ht="20.399999999999999" customHeight="1" x14ac:dyDescent="0.3">
      <c r="A56" s="29"/>
      <c r="B56" s="39" t="s">
        <v>15</v>
      </c>
      <c r="C56" s="39"/>
      <c r="D56" s="39"/>
      <c r="E56" s="39"/>
      <c r="F56" s="19">
        <f>F14+F15+F29+F30+F31+F32+F33+F47+F48+F49+F50+F55</f>
        <v>57682.542680000006</v>
      </c>
      <c r="G56" s="19">
        <f t="shared" ref="G56:K56" si="9">G14+G15+G29+G30+G31+G32+G33+G47+G48+G49+G50+G55</f>
        <v>1350</v>
      </c>
      <c r="H56" s="19">
        <f t="shared" si="9"/>
        <v>52382.542680000006</v>
      </c>
      <c r="I56" s="19">
        <f t="shared" si="9"/>
        <v>1350</v>
      </c>
      <c r="J56" s="19">
        <f t="shared" si="9"/>
        <v>1250</v>
      </c>
      <c r="K56" s="19">
        <f t="shared" si="9"/>
        <v>1350</v>
      </c>
      <c r="L56" s="20"/>
    </row>
    <row r="58" spans="1:12" s="21" customFormat="1" ht="15.6" x14ac:dyDescent="0.3">
      <c r="B58" s="21" t="s">
        <v>74</v>
      </c>
      <c r="G58" s="21" t="s">
        <v>75</v>
      </c>
    </row>
    <row r="66" spans="5:11" ht="15.6" x14ac:dyDescent="0.3">
      <c r="E66" s="25"/>
      <c r="F66" s="28"/>
      <c r="G66" s="24"/>
      <c r="H66" s="28"/>
      <c r="I66" s="24"/>
      <c r="J66" s="24"/>
      <c r="K66" s="24"/>
    </row>
    <row r="67" spans="5:11" ht="15.6" x14ac:dyDescent="0.3">
      <c r="E67" s="25"/>
      <c r="F67" s="24"/>
      <c r="G67" s="24"/>
      <c r="H67" s="24"/>
      <c r="I67" s="24"/>
      <c r="J67" s="24"/>
      <c r="K67" s="24"/>
    </row>
    <row r="68" spans="5:11" ht="15.6" x14ac:dyDescent="0.3">
      <c r="E68" s="25"/>
      <c r="F68" s="24"/>
      <c r="G68" s="24"/>
      <c r="H68" s="24"/>
      <c r="I68" s="24"/>
      <c r="J68" s="24"/>
      <c r="K68" s="24"/>
    </row>
    <row r="69" spans="5:11" ht="15.6" x14ac:dyDescent="0.3">
      <c r="E69" s="25"/>
      <c r="F69" s="24"/>
      <c r="G69" s="24"/>
      <c r="H69" s="24"/>
      <c r="I69" s="24"/>
      <c r="J69" s="24"/>
      <c r="K69" s="24"/>
    </row>
    <row r="70" spans="5:11" ht="15.6" x14ac:dyDescent="0.3">
      <c r="E70" s="25"/>
      <c r="F70" s="24"/>
      <c r="G70" s="24"/>
      <c r="H70" s="27"/>
      <c r="I70" s="24"/>
      <c r="J70" s="24"/>
      <c r="K70" s="24"/>
    </row>
    <row r="77" spans="5:11" ht="33.6" x14ac:dyDescent="0.65">
      <c r="H77" s="22"/>
    </row>
    <row r="78" spans="5:11" ht="33.6" x14ac:dyDescent="0.65">
      <c r="H78" s="22"/>
    </row>
    <row r="79" spans="5:11" ht="45.75" customHeight="1" x14ac:dyDescent="0.65">
      <c r="H79" s="22"/>
    </row>
    <row r="80" spans="5:11" ht="33.6" x14ac:dyDescent="0.65">
      <c r="H80" s="22"/>
    </row>
    <row r="81" spans="8:8" ht="33.6" x14ac:dyDescent="0.65">
      <c r="H81" s="22"/>
    </row>
  </sheetData>
  <mergeCells count="36">
    <mergeCell ref="B56:E56"/>
    <mergeCell ref="C18:C20"/>
    <mergeCell ref="E17:E20"/>
    <mergeCell ref="C34:C44"/>
    <mergeCell ref="A17:A25"/>
    <mergeCell ref="B17:B25"/>
    <mergeCell ref="A26:A28"/>
    <mergeCell ref="B26:B28"/>
    <mergeCell ref="E39:E44"/>
    <mergeCell ref="A29:E29"/>
    <mergeCell ref="A34:A44"/>
    <mergeCell ref="A55:E55"/>
    <mergeCell ref="A45:A46"/>
    <mergeCell ref="B34:B44"/>
    <mergeCell ref="B45:B46"/>
    <mergeCell ref="A47:E47"/>
    <mergeCell ref="A6:A7"/>
    <mergeCell ref="A4:K4"/>
    <mergeCell ref="F16:K16"/>
    <mergeCell ref="B6:B7"/>
    <mergeCell ref="C6:C7"/>
    <mergeCell ref="D6:D7"/>
    <mergeCell ref="E6:E7"/>
    <mergeCell ref="F6:F7"/>
    <mergeCell ref="G6:K6"/>
    <mergeCell ref="A9:A13"/>
    <mergeCell ref="B9:B13"/>
    <mergeCell ref="E9:E13"/>
    <mergeCell ref="D9:D13"/>
    <mergeCell ref="A14:E14"/>
    <mergeCell ref="B51:B52"/>
    <mergeCell ref="B53:B54"/>
    <mergeCell ref="A51:A52"/>
    <mergeCell ref="A53:A54"/>
    <mergeCell ref="D51:D54"/>
    <mergeCell ref="E51:E54"/>
  </mergeCells>
  <pageMargins left="0.19685039370078741" right="0.19685039370078741" top="0.19685039370078741" bottom="0.19685039370078741" header="0.19685039370078741" footer="0.19685039370078741"/>
  <pageSetup paperSize="9" scale="64" fitToHeight="6" orientation="landscape" r:id="rId1"/>
  <rowBreaks count="4" manualBreakCount="4">
    <brk id="16" min="2" max="10" man="1"/>
    <brk id="25" max="10" man="1"/>
    <brk id="33" min="2" max="10" man="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220FU11</cp:lastModifiedBy>
  <cp:lastPrinted>2022-12-01T08:05:44Z</cp:lastPrinted>
  <dcterms:created xsi:type="dcterms:W3CDTF">2022-01-28T07:03:37Z</dcterms:created>
  <dcterms:modified xsi:type="dcterms:W3CDTF">2022-12-01T09:55:45Z</dcterms:modified>
</cp:coreProperties>
</file>