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filterPrivacy="1" defaultThemeVersion="124226"/>
  <xr:revisionPtr revIDLastSave="0" documentId="13_ncr:1_{9C7C1869-5C87-48BF-8887-C1D84697B944}" xr6:coauthVersionLast="47" xr6:coauthVersionMax="47" xr10:uidLastSave="{00000000-0000-0000-0000-000000000000}"/>
  <bookViews>
    <workbookView xWindow="-120" yWindow="-120" windowWidth="29040" windowHeight="15840" xr2:uid="{00000000-000D-0000-FFFF-FFFF00000000}"/>
  </bookViews>
  <sheets>
    <sheet name="ресурсне" sheetId="1" r:id="rId1"/>
    <sheet name="перелік заходів" sheetId="2" r:id="rId2"/>
  </sheets>
  <definedNames>
    <definedName name="_xlnm.Print_Titles" localSheetId="1">'перелік заходів'!$9:$10</definedName>
    <definedName name="_xlnm.Print_Area" localSheetId="1">'перелік заходів'!$A$1:$K$80</definedName>
    <definedName name="_xlnm.Print_Area" localSheetId="0">ресурсне!$A$1:$G$22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1" l="1"/>
  <c r="G26" i="2"/>
  <c r="G73" i="2"/>
  <c r="G17" i="2"/>
  <c r="G21" i="2"/>
  <c r="G49" i="2"/>
  <c r="G61" i="2" s="1"/>
  <c r="G44" i="2" l="1"/>
  <c r="G43" i="2"/>
  <c r="G39" i="2"/>
  <c r="G40" i="2"/>
  <c r="G70" i="2"/>
  <c r="G48" i="2" l="1"/>
  <c r="G31" i="2"/>
  <c r="G64" i="2" l="1"/>
  <c r="G16" i="2"/>
  <c r="G22" i="2" l="1"/>
  <c r="G19" i="2"/>
  <c r="G18" i="2"/>
  <c r="G34" i="2" s="1"/>
  <c r="G76" i="2" s="1"/>
  <c r="G66" i="2" l="1"/>
  <c r="B13" i="1" l="1"/>
  <c r="G14" i="1" l="1"/>
  <c r="G18" i="1"/>
  <c r="H16" i="2" l="1"/>
  <c r="H76" i="2" s="1"/>
  <c r="I16" i="2"/>
  <c r="I76" i="2" s="1"/>
  <c r="J16" i="2"/>
  <c r="J76" i="2" s="1"/>
  <c r="K16" i="2"/>
  <c r="K76" i="2" s="1"/>
  <c r="D13" i="1" l="1"/>
  <c r="E13" i="1"/>
  <c r="G16" i="1" l="1"/>
  <c r="C13" i="1"/>
  <c r="F13" i="1"/>
  <c r="G13" i="1" l="1"/>
</calcChain>
</file>

<file path=xl/sharedStrings.xml><?xml version="1.0" encoding="utf-8"?>
<sst xmlns="http://schemas.openxmlformats.org/spreadsheetml/2006/main" count="240" uniqueCount="136">
  <si>
    <t>І</t>
  </si>
  <si>
    <t>Обсяг ресурсів, усього, у тому числі:</t>
  </si>
  <si>
    <t>державний бюджет</t>
  </si>
  <si>
    <t>обласний бюджет Одеської області</t>
  </si>
  <si>
    <t>кошти не бюджетних джерел</t>
  </si>
  <si>
    <t>інші</t>
  </si>
  <si>
    <t>бюджет Чорноморської міської територіальної громади</t>
  </si>
  <si>
    <t>Строк виконання заходу</t>
  </si>
  <si>
    <t>Виконавці</t>
  </si>
  <si>
    <t>Джерела фінансування</t>
  </si>
  <si>
    <t xml:space="preserve">до  Порядку </t>
  </si>
  <si>
    <t>1.</t>
  </si>
  <si>
    <t>Разом</t>
  </si>
  <si>
    <t xml:space="preserve">Перелік заходів і завдань </t>
  </si>
  <si>
    <t>Обсяг коштів, які пропонується залучити на виконання Програми</t>
  </si>
  <si>
    <t>Етапи виконання Програми</t>
  </si>
  <si>
    <t>Усього витрат на виконання Програми</t>
  </si>
  <si>
    <t>Перелік заходів Програми</t>
  </si>
  <si>
    <t xml:space="preserve"> № з/п</t>
  </si>
  <si>
    <t>2026 рік</t>
  </si>
  <si>
    <t>Назва напряму діяльності
(пріоритетні завдання)</t>
  </si>
  <si>
    <t xml:space="preserve">Ресурсне забезпечення
Міської цільової  програми цивільного захисту населення і територій від надзвичайних ситуацій техногенного, природного і воєнного характеру, забезпечення пожежної безпеки на території Чорноморської міської територіальної громади 
на 2026 – 2030 роки
</t>
  </si>
  <si>
    <t>2027* рік</t>
  </si>
  <si>
    <t>2028* рік</t>
  </si>
  <si>
    <t>2029* рік</t>
  </si>
  <si>
    <t>2030* рік</t>
  </si>
  <si>
    <t>*- в межах наявного фінансового ресурсу бюджету на відповідний рік</t>
  </si>
  <si>
    <t>Здійснення організаційних та спеціальних заходів щодо запобігання виникненню пожеж, надзвичайних ситуацій, надзвичайних подій, їх ліквідації, в тому числі проведення занять і навчань, відпрацювання документів оперативного реагування, перевірка джерел протипожежного водопостачання та виконання інших службових цілей і завдань територіального підрозділу ДСНС</t>
  </si>
  <si>
    <t>Придбання взуття захисного (гумове) для 22 ДПРЧ 2 ДПРЗ ГУ ДСНС України в Одеській області</t>
  </si>
  <si>
    <t>2026-2030</t>
  </si>
  <si>
    <t>Фінансове управління Чорноморської міської ради;
ГУ ДСНС України в Одеській області;
2 ДПРЗ ГУ ДСНС України в Одеській області</t>
  </si>
  <si>
    <t>Придбання одягу пожежника (захисний) для 22 ДПРЧ 2 ДПРЗ ГУ ДСНС України в Одеській області</t>
  </si>
  <si>
    <t>Придбання лед плафонів накладних для 22 ДПРЧ 2 ДПРЗ ГУ ДСНС України в Одеській області</t>
  </si>
  <si>
    <t>Технічне обслуговування транспортних засобів  22 ДПРЧ 2 ДПРЗ ГУ ДСНС України в Одеській області</t>
  </si>
  <si>
    <t>Бюджет Чорноморської міської територіальної громади</t>
  </si>
  <si>
    <t>Всього по п. 1</t>
  </si>
  <si>
    <t>2.</t>
  </si>
  <si>
    <t xml:space="preserve">Облаштування та поточне утримання найпростіших укриттів, захисних споруд закладів та установ освіти Чорноморської міської ради </t>
  </si>
  <si>
    <t xml:space="preserve">Управління капітального будівництва Чорноморської міської ради
</t>
  </si>
  <si>
    <t>2026-2027</t>
  </si>
  <si>
    <t>Державний бюджет</t>
  </si>
  <si>
    <t>Придбання первинного (мобільного) укриття як засобу захисту населення Чорноморської міської територіальної громади</t>
  </si>
  <si>
    <t>Благодійна фінансова  допомога на безоплатній основі від Ганзейського міста Вісмар, Німеччина</t>
  </si>
  <si>
    <t xml:space="preserve">Облаштування, поточний ремонт  та поточне утримання найпростіших укриттів, в тому числі, які використовуються для розгортання та функціонування "Пунктів Незламності" </t>
  </si>
  <si>
    <t>Всього по п. 2</t>
  </si>
  <si>
    <t>Виконавчий комітет Чорноморської міської ради</t>
  </si>
  <si>
    <t xml:space="preserve">Олександрівська селищна адміністрація Чорноморської міської ради </t>
  </si>
  <si>
    <t>Бурлачобалківська сільська адміністрація Чорноморської міської ради</t>
  </si>
  <si>
    <t>КНП "Чорноморська лікарня" Чорноморської міської ради</t>
  </si>
  <si>
    <t xml:space="preserve">КНП "Чорноморський міський центр первинної медико-санітарної допомоги" Чорноморської міської ради </t>
  </si>
  <si>
    <t>КНП "Стоматологічна поліклініка міста Чорноморська" Чорноморської міської ради</t>
  </si>
  <si>
    <t>Забезпечення діяльності "Пунктів незламності" та/або пунктів обігріву в разі виникнення надзвичайних ситуацій, зокрема пов’язаних із припиненням (порушенням) роботи систем централізованого водопостачання, водовідведення, електро-, газо- і теплопостачання та всіх видів електронних комунікаційних послуг (далі - системи життєзабезпечення),  роботи підприємств у мирний час та в умовах правового режиму воєнного стану з урахуванням вимог постанови Кабінету Міністрів України від 17.12.2022 року № 1401 «Питання організації та функціонування пунктів незламності», забезпечення роботи закладів охорони здоров'я, соціально-культурної сфери в умовах правового режиму воєнного стану</t>
  </si>
  <si>
    <t>3.</t>
  </si>
  <si>
    <t>Відділ культури Чорноморської міської ради</t>
  </si>
  <si>
    <t xml:space="preserve">Придбання пально-мастильних матеріалів для забезпечення роботи резервного джерела енергії </t>
  </si>
  <si>
    <t>Ліквідація наслідків повітряних  ударів на території Чорноморської міської територіальної громади в результаті збройної агресії Російської Федерації проти України</t>
  </si>
  <si>
    <t>Всього по п. 3</t>
  </si>
  <si>
    <t>4.</t>
  </si>
  <si>
    <t xml:space="preserve">
КП "МУЖКГ" Чорноморської міської ради</t>
  </si>
  <si>
    <t>КП "Чорноморськтеплоенерго" Чорноморської міської ради</t>
  </si>
  <si>
    <t xml:space="preserve">КП "МУЖКГ" Чорноморської міської ради </t>
  </si>
  <si>
    <t>Проведення першочергових відновлюваних робіт на об’єктах житлової інфраструктури (багатоквартирні будинки, будинки приватного сектору) та комунальної інфраструктури  (скління вікон, балконів, заміна дверей, покрівлі тощо)</t>
  </si>
  <si>
    <t>Бюджет Вишгородської міської територіальної громади</t>
  </si>
  <si>
    <t>Всього по п. 4</t>
  </si>
  <si>
    <t>5.</t>
  </si>
  <si>
    <t>Безперешкодне управління виконавчими органами Чорноморської міської ради Одеського району Одеської області та об'єктами життєзабезпечення населення  Чорноморської міської територіальної громади в період дії правового режиму воєнного стану</t>
  </si>
  <si>
    <t>Оплата послуг радіочастотного каналу з використанням стаціонарної радіостанції</t>
  </si>
  <si>
    <t>Оплата послуг радіозв'язку</t>
  </si>
  <si>
    <t>Всього по п. 5</t>
  </si>
  <si>
    <t>Забезпечення роботи систем та засобів оповіщення та інформування населення, придбання запчастин та матеріалів для їх ремонту та модернізації, оплата послуг з їх впровадження (встановлення), ремонту та технічного обслуговування</t>
  </si>
  <si>
    <t>6.</t>
  </si>
  <si>
    <t>7.</t>
  </si>
  <si>
    <t>Встановлення сирени оповіщення "Повітряна тривога" та автономної системи "Метроном"</t>
  </si>
  <si>
    <t>грн</t>
  </si>
  <si>
    <t xml:space="preserve">Облаштування  та поточне утримання приміщень, які використовуються для розгортання та функціонування "Пунктів Незламності" </t>
  </si>
  <si>
    <t xml:space="preserve">Управління освіти Чорноморської міської ради
</t>
  </si>
  <si>
    <t xml:space="preserve">Малодолинська сільська адміністрація Чорноморської міської ради </t>
  </si>
  <si>
    <t>КУ "Територіальний центр соціального обслуговування (надання соціальних послуг) Чорноморської міської ради"</t>
  </si>
  <si>
    <t>Реконструкція будівлі теплодимокамери з влаштуванням протирадіаційного укриття  22 ДПРЧ 2 ДПРЗ ГУ ДСНС України в Одеській області (літера "В") за адресою: вул. Віталія Шума, буд.6-Б м. Чорноморськ Одеського району Одеської області</t>
  </si>
  <si>
    <t>Нове будівництво захисної споруди цивільного захисту подвійного призначення Чорноморського економіко - правового ліцею № 1 Чорноморської міської ради Одеського району Одеської області  за адресою: м. Чорноморськ, пров. Шкільний, 8</t>
  </si>
  <si>
    <t>Капітальний ремонт вікон, дверей та покрівель будівель головного корпусу (літ. "А"), моргу (літ."В"), кухні (літ. "Г") КНП "Чорноморська лікарня" Чорноморської міської ради Одеського району Одеської області за адресою: вул. Віталія Шума, буд. 4, м. Чорноморськ Одеського району Одеської області, пошкоджених внаслідок збройної агресії російської федерації"</t>
  </si>
  <si>
    <t>до рішення Чорноморської міської ради</t>
  </si>
  <si>
    <t xml:space="preserve">                                                              </t>
  </si>
  <si>
    <t>"Додаток 1 до Програми"</t>
  </si>
  <si>
    <t>"Додаток 2 до Програми"</t>
  </si>
  <si>
    <t>Придбання меблів, інвентарю та обладнання для облаштування найпростішого укриття Олександрівського закладу загальної середньої освіти</t>
  </si>
  <si>
    <t>Додаток 2</t>
  </si>
  <si>
    <t>Матеріальне заохочення працівників, які відповідно до розпорядчих документів, були відправлені для надання допомоги з усунення наслідків обстрілів в системі життєзабезпечення м. Києва від Чорноморської міської територіальної громади  із розрахунку  650 гривень на добу відповідно до поданої заяви (за окремим розрахунком) та розпорядження Чорноморського міського голови</t>
  </si>
  <si>
    <t xml:space="preserve"> Міської цільової  програми цивільного захисту населення і територій від надзвичайних ситуацій техногенного, природного і воєнного характеру, забезпечення пожежної безпеки на території Чорноморської міської територіальної громади на 2026 – 2030 роки
</t>
  </si>
  <si>
    <t>Придбання обладнання та інвентарю для облаштування укриття, яке знаходиться в будівлі виконавчого комітету Чорноморської міської ради Одеського району Одеської області за адресою: м. Чорноморськ, проспект Миру, буд. 33</t>
  </si>
  <si>
    <t>8.</t>
  </si>
  <si>
    <t xml:space="preserve">Створення місцевої автоматизованої системи централізованого оповіщення  Чорноморської міської територіальної громади </t>
  </si>
  <si>
    <t>Утримання первинного (мобільного) укриття як засобу захисту населення Чорноморської міської територіальної громади</t>
  </si>
  <si>
    <t>Матеріальне заохочення працівників комунальних підприємств, направлених для надання допомоги з усунення наслідків обстрілів в системі життєзабезпечення                   м. Києва</t>
  </si>
  <si>
    <t>КП "Палац спорту "ЮНІСТЬ" Чорноморської міської ради</t>
  </si>
  <si>
    <t>Управління капітального будівництва Чорноморської міської ради</t>
  </si>
  <si>
    <t>Капітальний ремонт підвальних приміщень житлового будинку з влаштуванням найпростішого укриття, розташованого за адресою: Одеська область, Одеський район, м.Чорноморськ, проспект Миру, 15-Б/52-Н</t>
  </si>
  <si>
    <t>Управління освіти Чорноморської міської ради</t>
  </si>
  <si>
    <t>Нове будівництво місцевої автоматизованої системи централізованого оповіщення (МАСЦО) Чорноморської міської територіальної громади Одеського району Одеської області (розробка проєктної документації із проведенням експертизи проєкту)</t>
  </si>
  <si>
    <t>9.</t>
  </si>
  <si>
    <t>Забезпечення роботи Комісії з розгляду питань щодо надання компенсації для відновлення окремих категорій об'єктів нерухомого майна, розташованих на території Чорноморської міської територіальної громади, пошкоджених та/або знищених внаслідок бойових дій, терористичних актів, диверсій, спричинених збройною агресією Російської Федерації, з метою прийняття обґрунтованого рішення щодо надання компенсації</t>
  </si>
  <si>
    <t>Проведення незалежного технічного обстеження та підготовки технічного звіту щодо визначення стану об'єкта нерухомого майна, пошкодженого та/або знищеного внаслідок бойових дій, терористичних актів, диверсій, спричинених збройною агресією Російської Федерації</t>
  </si>
  <si>
    <t>Реконструкція системи пожежної сигналізації (СПС), системи оповіщення про пожежу та управління евакуацією людей (Технічне переоснащення системи протипожежного захисту) Олександрівського закладу загальної середньої освіти, розташованого за адресою: Одеська область, Одеський район, селище Олександрівка, вулиця Центральна, 85 (розробка проектно-кошторисної документації)</t>
  </si>
  <si>
    <t>Капітальний ремонт з облаштування другого виходу найпростішого укриття закладу дошкільної освіти № 1 "Журавлик", розташованого за адресою: Одеська область, Одеський район, місто Чорноморськ, вулиця Захисників України 4-Б</t>
  </si>
  <si>
    <t>КП "Чорноморськводоканал" Чорноморської міської ради</t>
  </si>
  <si>
    <t>10.</t>
  </si>
  <si>
    <t>11.</t>
  </si>
  <si>
    <t xml:space="preserve">Створення, поповнення та зберігання місцевого матеріального резерву для запобігання виникнення надзвичайних ситуацій і ліквідації наслідків надзвичайних ситуацій </t>
  </si>
  <si>
    <t>КП "Чорноморськводоканал" Чорноморської міської ради Одеського району Одеської області</t>
  </si>
  <si>
    <t>Реалізація Комплексного плану стійкості регіонів і окремих міст / антидроновий захист об'єктів критичної інфраструктури КП "Чорноморськводоканал"</t>
  </si>
  <si>
    <t>Обсяги фінансування (вартість) за роками, грн</t>
  </si>
  <si>
    <t>Капітальний ремонт підвального приміщення з пристосуванням під СПП з властивостями ПРУ в будівлі Чорноморського ліцею № 4 Чорноморської міської ради Одеського району Одеської області, за адресою: Одеська область, Одеський район, місто Чорноморськ, вулиця Захисників України, 9-А</t>
  </si>
  <si>
    <t>Капітальний ремонт вентиляції (найпростішого укриття) в будівлі Чорноморського ліцею № 4 Чорноморської міської ради Одеського району Одеської області, за адресою: Одеська область, Одеський район, місто Чорноморськ, вулиця Захисників України, 9-А</t>
  </si>
  <si>
    <t>Капітальний ремонт з облаштування другого виходу найпростішого укриття закладу дошкільної освіти № 12 "Мальва", розташованого за адресою: Одеська область, Одеський район, місто Чорноморськ, вулиця Захисників України 11-А</t>
  </si>
  <si>
    <t>Нове будівництво захисної споруди цивільного захисту подвійного призначення Чорноморського ліцею №3 Чорноморської міської ради Одеського району Одеської області за адресою: 
м. Чорноморськ, вул. Паркова, 10-А</t>
  </si>
  <si>
    <t>Заходи з реалізації комплексних планів стійкості Чорноморської міської територіальної громади</t>
  </si>
  <si>
    <t>Створення запасів пально-мастильних матеріалів, призначених для запобігання і ліквідації наслідків надзвичайних ситуацій природного та воєнного характеру місцевого рівня, надання допомоги постраждалому населенню, проведення невідкладних відновлювальних робіт і заходів</t>
  </si>
  <si>
    <t>Капітальний ремонт з облаштування санвузлів найпростішого укриття №1 Чорноморського ліцею № 7, розташованого за адресою: Одеська область, Одеський район, місто Чорноморськ, проспект Миру 43-А</t>
  </si>
  <si>
    <t>Здійснення заходів щодо проєктування (з урахуванням експертизи кошторисної частини проєкту та коригування), будівництва, реконструкції, ремонту, облаштування захисних споруд цивільного захисту (сховищ, протирадіаційних укриттів), споруд подвійного призначення із захисними властивостями захисних споруд цивільного захисту, найпростіших укриттів, придбання первинних (мобільних) укриттів, ремонт та облаштування (пристосування) приміщень, які плануються до використання  з метою створення  належних і безпечних умов здобуття освіти та організації безпечного освітнього середовища в закладах загальної середньої  освіти Чорноморської міської ради  та для укриття населення</t>
  </si>
  <si>
    <t>Додаток 3</t>
  </si>
  <si>
    <t>Забезпечення членів комісії з розгляду питань  надання  компенсації для відновлення окремих категорій об’єктів нерухомого майна, розташованого в Чорноморській міській територіальній громаді, знищеного та/або пошкодженого внаслідок бойових дій, терористичних актів, диверсій, спричинених збройною агресією Російської Федерації засобами індивідуального захисту та іншим обладнанням</t>
  </si>
  <si>
    <t>Всього по п. 9</t>
  </si>
  <si>
    <t>Облаштування "Пункту Незламності"</t>
  </si>
  <si>
    <t>Поточний ремонт з заміною вікон (ліквідація наслідків збройної агресії) закладу дошкільної освіти (ясла-садок) комбінованого типу №5 "Теремок" Чорноморської міської ради Одеського району Одеської області, розташованого за адресою: Одеська область, Одеський район м. Чорноморськ, вул. Паркова, 18-А</t>
  </si>
  <si>
    <t xml:space="preserve">Капітальний ремонт з заміною вікон та дверей (ліквідація наслідків збройної агресії) закладу дошкільної освіти (ясла-садок)  №8 "Перлинка" Чорноморської міської ради Одеського району Одеської області, розташованого за адресою: Одеська область, Одеський район м. Чорноморськ, вул. Паркова, 6-А </t>
  </si>
  <si>
    <t xml:space="preserve">Капітальний ремонт з заміною вікон БТІ № 4, 25, 34, 52 (ліквідація наслідків збройної агресії) Чорноморського економіко-правового ліцею № 1 Чорноморської міської ради Одеського району Одеської області, розташованого за адресою: Одеський район, Одеська область, м. Чорноморськ, провулок Шкільний, 8, що здійснюється в 2026 році </t>
  </si>
  <si>
    <t>Першочергові заходи з ліквідації наслідків повітряної атаки на території Чорноморської територіальної громади - капітальний ремонт пошкодженої будівлі котельні (віконних блоків) за адресою: вул.  Торгова, 2А, м. Чорноморськ</t>
  </si>
  <si>
    <t>Першочергові заходи з ліквідації наслідків повітряної атаки на території Чорноморської територіальної громади -  капітальний  ремонт пошкоджених будівлі котельні (віконних блоків) та споруд на території котельні за адресою: вул.  Садова, 1, м. Чорноморськ</t>
  </si>
  <si>
    <t>КП "Зеленгосп"  Чорноморської міської ради</t>
  </si>
  <si>
    <t>Виготовлення звіту з технічного обстеження та оцінки технічного стану будівельних конструкцій одноповерхової нежитлової будівлі пошкодженої внаслідок збройної агресії Російської Федерації за адресою: Одеський район, Одеська область, м. Чорноморськ, вул. Хантадзе,13</t>
  </si>
  <si>
    <t>Всього по п. 10</t>
  </si>
  <si>
    <t xml:space="preserve"> Співфінансування заходів із реалізації Комплексного плану стійкості (відповідно до пункту 53 Порядку реалізації експериментального проекту щодо створення умов для швидкого та ефективного здійснення заходів комплексних планів стійкості регіонів і окремих міст, затвердженого постановою Кабінету Міністрів України від 20.03.2026 № 393)</t>
  </si>
  <si>
    <t>Начальник відділу взаємодії з правоохоронними органами,
 органами ДСНС,  оборонної роботи</t>
  </si>
  <si>
    <t>Василь ХОДЗІНСЬКИЙ</t>
  </si>
  <si>
    <t>Начальник відділу взаємодії з правоохоронними органами, органами ДСНС, оборонної роботи</t>
  </si>
  <si>
    <t>від  02.10.2026 №  1189 - 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</si>
</sst>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2"/>
      <color rgb="FF000000"/>
      <name val="Times New Roman"/>
      <family val="1"/>
      <charset val="204"/>
    </font>
    <font>
      <sz val="12"/>
      <color theme="1"/>
      <name val="Times New Roman"/>
      <family val="1"/>
      <charset val="204"/>
    </font>
    <font>
      <i/>
      <sz val="12"/>
      <color rgb="FF000000"/>
      <name val="Times New Roman"/>
      <family val="1"/>
      <charset val="204"/>
    </font>
    <font>
      <b/>
      <sz val="12"/>
      <color rgb="FF000000"/>
      <name val="Times New Roman"/>
      <family val="1"/>
      <charset val="204"/>
    </font>
    <font>
      <b/>
      <sz val="12"/>
      <color theme="1"/>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204"/>
    </font>
    <font>
      <sz val="11"/>
      <color rgb="FF000000"/>
      <name val="Times New Roman"/>
      <family val="1"/>
      <charset val="204"/>
    </font>
    <font>
      <b/>
      <sz val="11"/>
      <color theme="1"/>
      <name val="Times New Roman"/>
      <family val="1"/>
      <charset val="204"/>
    </font>
    <font>
      <i/>
      <sz val="11"/>
      <color theme="1"/>
      <name val="Calibri"/>
      <family val="2"/>
      <scheme val="minor"/>
    </font>
    <font>
      <sz val="11"/>
      <name val="Times New Roman"/>
      <family val="1"/>
      <charset val="204"/>
    </font>
    <font>
      <i/>
      <sz val="1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78">
    <xf numFmtId="0" fontId="0" fillId="0" borderId="0" xfId="0"/>
    <xf numFmtId="0" fontId="6" fillId="0" borderId="0" xfId="0" applyFont="1" applyAlignment="1">
      <alignment horizontal="center" vertical="center"/>
    </xf>
    <xf numFmtId="0" fontId="1" fillId="0" borderId="1" xfId="0" applyFont="1" applyBorder="1" applyAlignment="1">
      <alignment horizontal="justify" vertical="center" wrapText="1"/>
    </xf>
    <xf numFmtId="0" fontId="8" fillId="0" borderId="0" xfId="0" applyFont="1"/>
    <xf numFmtId="0" fontId="8" fillId="0" borderId="0" xfId="0" applyFont="1" applyAlignment="1">
      <alignment horizontal="right"/>
    </xf>
    <xf numFmtId="0" fontId="7" fillId="0" borderId="0" xfId="0" applyFont="1" applyAlignment="1">
      <alignment horizontal="justify" vertical="center"/>
    </xf>
    <xf numFmtId="0" fontId="7" fillId="0" borderId="0" xfId="0" applyFont="1"/>
    <xf numFmtId="4" fontId="9" fillId="2" borderId="1" xfId="0" applyNumberFormat="1" applyFont="1" applyFill="1" applyBorder="1" applyAlignment="1">
      <alignment horizontal="center" vertical="center" wrapText="1"/>
    </xf>
    <xf numFmtId="0" fontId="8"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9" fillId="2" borderId="1" xfId="0" applyFont="1" applyFill="1" applyBorder="1" applyAlignment="1">
      <alignment vertical="center" wrapText="1"/>
    </xf>
    <xf numFmtId="0" fontId="2" fillId="0" borderId="0" xfId="0" applyFont="1" applyAlignment="1">
      <alignment horizontal="left" wrapText="1"/>
    </xf>
    <xf numFmtId="2" fontId="1" fillId="0" borderId="1" xfId="0" applyNumberFormat="1" applyFont="1" applyBorder="1" applyAlignment="1">
      <alignment vertical="center" wrapText="1"/>
    </xf>
    <xf numFmtId="4" fontId="1" fillId="0" borderId="1" xfId="0" applyNumberFormat="1" applyFont="1" applyBorder="1" applyAlignment="1">
      <alignment horizontal="center" vertical="center" wrapText="1"/>
    </xf>
    <xf numFmtId="164" fontId="1" fillId="0" borderId="1" xfId="0" applyNumberFormat="1" applyFont="1" applyBorder="1" applyAlignment="1">
      <alignment vertical="center" wrapText="1"/>
    </xf>
    <xf numFmtId="4" fontId="1" fillId="0" borderId="1" xfId="0" applyNumberFormat="1" applyFont="1" applyBorder="1" applyAlignment="1">
      <alignment vertical="center" wrapText="1"/>
    </xf>
    <xf numFmtId="0" fontId="11" fillId="0" borderId="0" xfId="0" applyFont="1"/>
    <xf numFmtId="0" fontId="8" fillId="0" borderId="1" xfId="0" applyFont="1" applyBorder="1" applyAlignment="1">
      <alignment horizontal="left" vertical="center" wrapText="1"/>
    </xf>
    <xf numFmtId="0" fontId="9" fillId="2"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9" fillId="2" borderId="6" xfId="0" applyFont="1" applyFill="1" applyBorder="1" applyAlignment="1">
      <alignment horizontal="center" vertical="center" wrapText="1"/>
    </xf>
    <xf numFmtId="0" fontId="9" fillId="2" borderId="6" xfId="0" applyFont="1" applyFill="1" applyBorder="1" applyAlignment="1">
      <alignment horizontal="left" vertical="center" wrapText="1"/>
    </xf>
    <xf numFmtId="0" fontId="12" fillId="3" borderId="1" xfId="0" applyFont="1" applyFill="1" applyBorder="1" applyAlignment="1">
      <alignment vertical="center" wrapText="1"/>
    </xf>
    <xf numFmtId="4" fontId="9" fillId="0" borderId="1" xfId="0" applyNumberFormat="1" applyFont="1" applyBorder="1" applyAlignment="1">
      <alignment horizontal="center" vertical="center" wrapText="1"/>
    </xf>
    <xf numFmtId="49" fontId="12" fillId="3" borderId="1" xfId="0" applyNumberFormat="1" applyFont="1" applyFill="1" applyBorder="1" applyAlignment="1">
      <alignment horizontal="left" vertical="center" wrapText="1"/>
    </xf>
    <xf numFmtId="4" fontId="10" fillId="0" borderId="1" xfId="0" applyNumberFormat="1" applyFont="1" applyBorder="1" applyAlignment="1">
      <alignment horizontal="center"/>
    </xf>
    <xf numFmtId="0" fontId="12" fillId="2" borderId="1" xfId="0" applyFont="1" applyFill="1" applyBorder="1" applyAlignment="1">
      <alignment vertical="center" wrapText="1"/>
    </xf>
    <xf numFmtId="0" fontId="9" fillId="2" borderId="2" xfId="0" applyFont="1" applyFill="1" applyBorder="1" applyAlignment="1">
      <alignment vertical="center" wrapText="1"/>
    </xf>
    <xf numFmtId="0" fontId="12" fillId="3" borderId="1" xfId="0" applyFont="1" applyFill="1" applyBorder="1" applyAlignment="1">
      <alignment horizontal="left" vertical="center" wrapText="1"/>
    </xf>
    <xf numFmtId="0" fontId="9" fillId="2" borderId="3" xfId="0" applyFont="1" applyFill="1" applyBorder="1" applyAlignment="1">
      <alignment vertical="center" wrapText="1"/>
    </xf>
    <xf numFmtId="0" fontId="9" fillId="2" borderId="1" xfId="0" applyFont="1" applyFill="1" applyBorder="1" applyAlignment="1">
      <alignment horizontal="left" vertical="center" wrapText="1"/>
    </xf>
    <xf numFmtId="0" fontId="9" fillId="3" borderId="1" xfId="0" applyFont="1" applyFill="1" applyBorder="1" applyAlignment="1">
      <alignment vertical="center" wrapText="1"/>
    </xf>
    <xf numFmtId="0" fontId="9" fillId="3" borderId="1" xfId="0" applyFont="1" applyFill="1" applyBorder="1" applyAlignment="1">
      <alignment horizontal="center" vertical="center" wrapText="1"/>
    </xf>
    <xf numFmtId="0" fontId="9" fillId="3" borderId="6" xfId="0" applyFont="1" applyFill="1" applyBorder="1" applyAlignment="1">
      <alignment horizontal="center" vertical="center" wrapText="1"/>
    </xf>
    <xf numFmtId="4" fontId="9" fillId="3" borderId="1" xfId="0" applyNumberFormat="1" applyFont="1" applyFill="1" applyBorder="1" applyAlignment="1">
      <alignment horizontal="center" vertical="center" wrapText="1"/>
    </xf>
    <xf numFmtId="0" fontId="0" fillId="3" borderId="0" xfId="0" applyFill="1"/>
    <xf numFmtId="0" fontId="8" fillId="3" borderId="1" xfId="0" applyFont="1" applyFill="1" applyBorder="1" applyAlignment="1">
      <alignment vertical="center" wrapText="1"/>
    </xf>
    <xf numFmtId="0" fontId="8" fillId="0" borderId="1" xfId="0" applyFont="1" applyBorder="1" applyAlignment="1">
      <alignment vertical="center" wrapText="1"/>
    </xf>
    <xf numFmtId="0" fontId="13" fillId="3" borderId="1"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2" fillId="3" borderId="1" xfId="0" applyFont="1" applyFill="1" applyBorder="1" applyAlignment="1">
      <alignment horizontal="center" vertical="center" wrapText="1"/>
    </xf>
    <xf numFmtId="4" fontId="2" fillId="0" borderId="1" xfId="0" applyNumberFormat="1" applyFont="1" applyBorder="1" applyAlignment="1">
      <alignment horizontal="center" vertical="center"/>
    </xf>
    <xf numFmtId="0" fontId="9" fillId="3" borderId="5" xfId="0" applyFont="1" applyFill="1" applyBorder="1" applyAlignment="1">
      <alignment horizontal="center" vertical="center" wrapText="1"/>
    </xf>
    <xf numFmtId="0" fontId="7" fillId="0" borderId="0" xfId="0" applyFont="1" applyAlignment="1">
      <alignment horizontal="left" vertical="center"/>
    </xf>
    <xf numFmtId="0" fontId="2" fillId="0" borderId="0" xfId="0" applyFont="1" applyAlignment="1">
      <alignment horizontal="left" wrapText="1"/>
    </xf>
    <xf numFmtId="0" fontId="2" fillId="0" borderId="0" xfId="0" applyFont="1" applyAlignment="1">
      <alignment horizontal="center" wrapText="1"/>
    </xf>
    <xf numFmtId="0" fontId="5" fillId="0" borderId="0" xfId="0" applyFont="1" applyAlignment="1">
      <alignment horizontal="center"/>
    </xf>
    <xf numFmtId="0" fontId="1"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center"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49" fontId="12" fillId="3" borderId="5" xfId="0" applyNumberFormat="1" applyFont="1" applyFill="1" applyBorder="1" applyAlignment="1">
      <alignment horizontal="left" vertical="center" wrapText="1"/>
    </xf>
    <xf numFmtId="49" fontId="12" fillId="3" borderId="6" xfId="0" applyNumberFormat="1" applyFont="1" applyFill="1" applyBorder="1" applyAlignment="1">
      <alignment horizontal="left" vertical="center" wrapText="1"/>
    </xf>
    <xf numFmtId="0" fontId="9" fillId="3" borderId="5"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6" xfId="0" applyFont="1" applyFill="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cellXfs>
  <cellStyles count="1">
    <cellStyle name="Звичайни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6"/>
  <sheetViews>
    <sheetView tabSelected="1" view="pageBreakPreview" zoomScaleNormal="100" zoomScaleSheetLayoutView="100" workbookViewId="0">
      <selection activeCell="A7" sqref="A7:G7"/>
    </sheetView>
  </sheetViews>
  <sheetFormatPr defaultRowHeight="15" x14ac:dyDescent="0.25"/>
  <cols>
    <col min="1" max="1" width="48.5703125" customWidth="1"/>
    <col min="2" max="2" width="15" bestFit="1" customWidth="1"/>
    <col min="3" max="3" width="11.28515625" customWidth="1"/>
    <col min="4" max="5" width="12.5703125" customWidth="1"/>
    <col min="6" max="6" width="11.85546875" customWidth="1"/>
    <col min="7" max="7" width="17.28515625" customWidth="1"/>
  </cols>
  <sheetData>
    <row r="1" spans="1:22" s="3" customFormat="1" x14ac:dyDescent="0.25">
      <c r="E1" s="6" t="s">
        <v>86</v>
      </c>
    </row>
    <row r="2" spans="1:22" s="3" customFormat="1" x14ac:dyDescent="0.25">
      <c r="E2" s="6" t="s">
        <v>81</v>
      </c>
    </row>
    <row r="3" spans="1:22" s="3" customFormat="1" x14ac:dyDescent="0.25">
      <c r="E3" s="6" t="s">
        <v>135</v>
      </c>
    </row>
    <row r="4" spans="1:22" s="3" customFormat="1" x14ac:dyDescent="0.25">
      <c r="E4" s="44" t="s">
        <v>83</v>
      </c>
      <c r="F4" s="44"/>
    </row>
    <row r="5" spans="1:22" s="3" customFormat="1" ht="14.25" customHeight="1" x14ac:dyDescent="0.25">
      <c r="E5" s="6"/>
      <c r="V5" s="5" t="s">
        <v>10</v>
      </c>
    </row>
    <row r="6" spans="1:22" ht="14.25" customHeight="1" x14ac:dyDescent="0.25">
      <c r="A6" s="47"/>
      <c r="B6" s="47"/>
      <c r="C6" s="47"/>
      <c r="D6" s="47"/>
      <c r="E6" s="47"/>
      <c r="F6" s="47"/>
      <c r="G6" s="47"/>
      <c r="V6" s="5"/>
    </row>
    <row r="7" spans="1:22" ht="76.5" customHeight="1" x14ac:dyDescent="0.25">
      <c r="A7" s="49" t="s">
        <v>21</v>
      </c>
      <c r="B7" s="49"/>
      <c r="C7" s="49"/>
      <c r="D7" s="49"/>
      <c r="E7" s="49"/>
      <c r="F7" s="49"/>
      <c r="G7" s="49"/>
    </row>
    <row r="8" spans="1:22" ht="7.5" customHeight="1" x14ac:dyDescent="0.25">
      <c r="A8" s="1"/>
      <c r="B8" s="3"/>
      <c r="C8" s="3"/>
      <c r="D8" s="3"/>
      <c r="E8" s="3"/>
      <c r="F8" s="3"/>
      <c r="G8" s="3"/>
    </row>
    <row r="9" spans="1:22" x14ac:dyDescent="0.25">
      <c r="A9" s="3"/>
      <c r="B9" s="3"/>
      <c r="C9" s="3"/>
      <c r="D9" s="3"/>
      <c r="E9" s="3"/>
      <c r="F9" s="3"/>
      <c r="G9" s="4" t="s">
        <v>73</v>
      </c>
    </row>
    <row r="10" spans="1:22" ht="30" customHeight="1" x14ac:dyDescent="0.25">
      <c r="A10" s="48" t="s">
        <v>14</v>
      </c>
      <c r="B10" s="50" t="s">
        <v>15</v>
      </c>
      <c r="C10" s="51"/>
      <c r="D10" s="51"/>
      <c r="E10" s="51"/>
      <c r="F10" s="51"/>
      <c r="G10" s="48" t="s">
        <v>16</v>
      </c>
    </row>
    <row r="11" spans="1:22" ht="15.75" x14ac:dyDescent="0.25">
      <c r="A11" s="48"/>
      <c r="B11" s="50" t="s">
        <v>0</v>
      </c>
      <c r="C11" s="51"/>
      <c r="D11" s="51"/>
      <c r="E11" s="51"/>
      <c r="F11" s="51"/>
      <c r="G11" s="48"/>
    </row>
    <row r="12" spans="1:22" ht="15.75" customHeight="1" x14ac:dyDescent="0.25">
      <c r="A12" s="48"/>
      <c r="B12" s="9" t="s">
        <v>19</v>
      </c>
      <c r="C12" s="9" t="s">
        <v>22</v>
      </c>
      <c r="D12" s="9" t="s">
        <v>23</v>
      </c>
      <c r="E12" s="9" t="s">
        <v>24</v>
      </c>
      <c r="F12" s="9" t="s">
        <v>25</v>
      </c>
      <c r="G12" s="48"/>
    </row>
    <row r="13" spans="1:22" ht="24" customHeight="1" x14ac:dyDescent="0.25">
      <c r="A13" s="2" t="s">
        <v>1</v>
      </c>
      <c r="B13" s="16">
        <f>B14+B16+B18</f>
        <v>111161412.41</v>
      </c>
      <c r="C13" s="13">
        <f>C14+C15+C16+C17+C18</f>
        <v>0</v>
      </c>
      <c r="D13" s="13">
        <f>D14+D15+D16+D17+D18</f>
        <v>0</v>
      </c>
      <c r="E13" s="13">
        <f>E14+E15+E16+E17+E18</f>
        <v>0</v>
      </c>
      <c r="F13" s="13">
        <f>F14+F15+F16+F17+F18</f>
        <v>0</v>
      </c>
      <c r="G13" s="14">
        <f>B13+C13+F13</f>
        <v>111161412.41</v>
      </c>
    </row>
    <row r="14" spans="1:22" ht="15.75" x14ac:dyDescent="0.25">
      <c r="A14" s="2" t="s">
        <v>2</v>
      </c>
      <c r="B14" s="16">
        <v>49573954.5</v>
      </c>
      <c r="C14" s="15"/>
      <c r="D14" s="15"/>
      <c r="E14" s="15"/>
      <c r="F14" s="15"/>
      <c r="G14" s="14">
        <f>B14+C14+F14</f>
        <v>49573954.5</v>
      </c>
    </row>
    <row r="15" spans="1:22" ht="15.75" x14ac:dyDescent="0.25">
      <c r="A15" s="2" t="s">
        <v>3</v>
      </c>
      <c r="B15" s="16"/>
      <c r="C15" s="15"/>
      <c r="D15" s="15"/>
      <c r="E15" s="15"/>
      <c r="F15" s="15"/>
      <c r="G15" s="14"/>
    </row>
    <row r="16" spans="1:22" ht="31.5" x14ac:dyDescent="0.25">
      <c r="A16" s="10" t="s">
        <v>6</v>
      </c>
      <c r="B16" s="16">
        <f>37254098.71-64050-606500-1269000+300000+9415000+15000+3500000+129550+429405+720040+6763914.2</f>
        <v>56587457.910000004</v>
      </c>
      <c r="C16" s="16">
        <v>0</v>
      </c>
      <c r="D16" s="16">
        <v>0</v>
      </c>
      <c r="E16" s="16">
        <v>0</v>
      </c>
      <c r="F16" s="16">
        <v>0</v>
      </c>
      <c r="G16" s="14">
        <f>B16+C16+F16</f>
        <v>56587457.910000004</v>
      </c>
    </row>
    <row r="17" spans="1:7" ht="15.75" x14ac:dyDescent="0.25">
      <c r="A17" s="2" t="s">
        <v>4</v>
      </c>
      <c r="B17" s="16" t="s">
        <v>82</v>
      </c>
      <c r="C17" s="15"/>
      <c r="D17" s="15"/>
      <c r="E17" s="15"/>
      <c r="F17" s="15"/>
      <c r="G17" s="14"/>
    </row>
    <row r="18" spans="1:7" ht="15.75" x14ac:dyDescent="0.25">
      <c r="A18" s="2" t="s">
        <v>5</v>
      </c>
      <c r="B18" s="16">
        <v>5000000</v>
      </c>
      <c r="C18" s="15"/>
      <c r="D18" s="15"/>
      <c r="E18" s="15"/>
      <c r="F18" s="15"/>
      <c r="G18" s="14">
        <f t="shared" ref="G18" si="0">B18+C18+F18</f>
        <v>5000000</v>
      </c>
    </row>
    <row r="19" spans="1:7" s="17" customFormat="1" ht="15.75" x14ac:dyDescent="0.25">
      <c r="A19" s="52" t="s">
        <v>26</v>
      </c>
      <c r="B19" s="52"/>
      <c r="C19" s="52"/>
      <c r="D19" s="52"/>
      <c r="E19" s="52"/>
      <c r="F19" s="52"/>
      <c r="G19" s="52"/>
    </row>
    <row r="20" spans="1:7" x14ac:dyDescent="0.25">
      <c r="A20" s="3"/>
      <c r="B20" s="3"/>
      <c r="C20" s="3"/>
      <c r="D20" s="3"/>
      <c r="E20" s="3"/>
      <c r="F20" s="3"/>
      <c r="G20" s="3"/>
    </row>
    <row r="21" spans="1:7" ht="34.5" customHeight="1" x14ac:dyDescent="0.25">
      <c r="A21" s="45" t="s">
        <v>132</v>
      </c>
      <c r="B21" s="45"/>
      <c r="C21" s="45"/>
      <c r="D21" s="12"/>
      <c r="E21" s="12"/>
      <c r="F21" s="46" t="s">
        <v>133</v>
      </c>
      <c r="G21" s="46"/>
    </row>
    <row r="22" spans="1:7" x14ac:dyDescent="0.25">
      <c r="A22" s="3"/>
      <c r="B22" s="3"/>
      <c r="C22" s="3"/>
      <c r="D22" s="3"/>
      <c r="E22" s="3"/>
      <c r="F22" s="3"/>
      <c r="G22" s="3"/>
    </row>
    <row r="26" spans="1:7" ht="14.25" customHeight="1" x14ac:dyDescent="0.25"/>
  </sheetData>
  <mergeCells count="10">
    <mergeCell ref="E4:F4"/>
    <mergeCell ref="A21:C21"/>
    <mergeCell ref="F21:G21"/>
    <mergeCell ref="A6:G6"/>
    <mergeCell ref="A10:A12"/>
    <mergeCell ref="G10:G12"/>
    <mergeCell ref="A7:G7"/>
    <mergeCell ref="B10:F10"/>
    <mergeCell ref="B11:F11"/>
    <mergeCell ref="A19:G19"/>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0"/>
  <sheetViews>
    <sheetView view="pageBreakPreview" zoomScaleNormal="100" zoomScaleSheetLayoutView="100" workbookViewId="0">
      <pane xSplit="6" ySplit="10" topLeftCell="G66" activePane="bottomRight" state="frozen"/>
      <selection pane="topRight" activeCell="G1" sqref="G1"/>
      <selection pane="bottomLeft" activeCell="A11" sqref="A11"/>
      <selection pane="bottomRight" activeCell="E66" sqref="E66"/>
    </sheetView>
  </sheetViews>
  <sheetFormatPr defaultRowHeight="15" x14ac:dyDescent="0.25"/>
  <cols>
    <col min="1" max="1" width="4.7109375" customWidth="1"/>
    <col min="2" max="2" width="38.7109375" customWidth="1"/>
    <col min="3" max="3" width="49.42578125" customWidth="1"/>
    <col min="4" max="4" width="11.7109375" customWidth="1"/>
    <col min="5" max="5" width="30.28515625" customWidth="1"/>
    <col min="6" max="6" width="23.140625" customWidth="1"/>
    <col min="7" max="7" width="15.28515625" customWidth="1"/>
    <col min="8" max="10" width="15.140625" customWidth="1"/>
    <col min="11" max="11" width="14.5703125" customWidth="1"/>
  </cols>
  <sheetData>
    <row r="1" spans="1:11" x14ac:dyDescent="0.25">
      <c r="I1" s="6" t="s">
        <v>119</v>
      </c>
    </row>
    <row r="2" spans="1:11" x14ac:dyDescent="0.25">
      <c r="I2" s="6" t="s">
        <v>81</v>
      </c>
    </row>
    <row r="3" spans="1:11" x14ac:dyDescent="0.25">
      <c r="I3" s="6" t="s">
        <v>135</v>
      </c>
    </row>
    <row r="4" spans="1:11" x14ac:dyDescent="0.25">
      <c r="A4" s="3"/>
      <c r="B4" s="3"/>
      <c r="C4" s="3"/>
      <c r="D4" s="3"/>
      <c r="E4" s="3"/>
      <c r="F4" s="3"/>
      <c r="G4" s="3"/>
      <c r="H4" s="3"/>
      <c r="I4" s="6" t="s">
        <v>84</v>
      </c>
      <c r="J4" s="3"/>
      <c r="K4" s="3"/>
    </row>
    <row r="5" spans="1:11" x14ac:dyDescent="0.25">
      <c r="A5" s="3"/>
      <c r="B5" s="3"/>
      <c r="C5" s="3"/>
      <c r="D5" s="3"/>
      <c r="E5" s="3"/>
      <c r="F5" s="3"/>
      <c r="G5" s="3"/>
      <c r="H5" s="3"/>
      <c r="I5" s="3"/>
      <c r="J5" s="3"/>
      <c r="K5" s="3"/>
    </row>
    <row r="6" spans="1:11" ht="15" customHeight="1" x14ac:dyDescent="0.25">
      <c r="A6" s="53" t="s">
        <v>13</v>
      </c>
      <c r="B6" s="53"/>
      <c r="C6" s="53"/>
      <c r="D6" s="53"/>
      <c r="E6" s="53"/>
      <c r="F6" s="53"/>
      <c r="G6" s="53"/>
      <c r="H6" s="53"/>
      <c r="I6" s="53"/>
      <c r="J6" s="53"/>
      <c r="K6" s="53"/>
    </row>
    <row r="7" spans="1:11" ht="30.6" customHeight="1" x14ac:dyDescent="0.25">
      <c r="A7" s="54" t="s">
        <v>88</v>
      </c>
      <c r="B7" s="54"/>
      <c r="C7" s="54"/>
      <c r="D7" s="54"/>
      <c r="E7" s="54"/>
      <c r="F7" s="54"/>
      <c r="G7" s="54"/>
      <c r="H7" s="54"/>
      <c r="I7" s="54"/>
      <c r="J7" s="54"/>
      <c r="K7" s="54"/>
    </row>
    <row r="8" spans="1:11" ht="8.25" customHeight="1" x14ac:dyDescent="0.25">
      <c r="A8" s="3"/>
      <c r="B8" s="3"/>
      <c r="C8" s="3"/>
      <c r="D8" s="3"/>
      <c r="E8" s="3"/>
      <c r="F8" s="3"/>
      <c r="G8" s="3"/>
      <c r="H8" s="3"/>
      <c r="I8" s="3"/>
      <c r="J8" s="3"/>
      <c r="K8" s="3"/>
    </row>
    <row r="9" spans="1:11" ht="30.6" customHeight="1" x14ac:dyDescent="0.25">
      <c r="A9" s="58" t="s">
        <v>18</v>
      </c>
      <c r="B9" s="58" t="s">
        <v>20</v>
      </c>
      <c r="C9" s="58" t="s">
        <v>17</v>
      </c>
      <c r="D9" s="58" t="s">
        <v>7</v>
      </c>
      <c r="E9" s="58" t="s">
        <v>8</v>
      </c>
      <c r="F9" s="58" t="s">
        <v>9</v>
      </c>
      <c r="G9" s="55" t="s">
        <v>110</v>
      </c>
      <c r="H9" s="56"/>
      <c r="I9" s="56"/>
      <c r="J9" s="56"/>
      <c r="K9" s="57"/>
    </row>
    <row r="10" spans="1:11" ht="24" customHeight="1" x14ac:dyDescent="0.25">
      <c r="A10" s="59"/>
      <c r="B10" s="59"/>
      <c r="C10" s="59"/>
      <c r="D10" s="59"/>
      <c r="E10" s="59"/>
      <c r="F10" s="59"/>
      <c r="G10" s="9" t="s">
        <v>19</v>
      </c>
      <c r="H10" s="9" t="s">
        <v>22</v>
      </c>
      <c r="I10" s="9" t="s">
        <v>23</v>
      </c>
      <c r="J10" s="9" t="s">
        <v>24</v>
      </c>
      <c r="K10" s="9" t="s">
        <v>25</v>
      </c>
    </row>
    <row r="11" spans="1:11" ht="176.45" customHeight="1" x14ac:dyDescent="0.25">
      <c r="A11" s="21" t="s">
        <v>11</v>
      </c>
      <c r="B11" s="22" t="s">
        <v>27</v>
      </c>
      <c r="C11" s="23" t="s">
        <v>28</v>
      </c>
      <c r="D11" s="60" t="s">
        <v>29</v>
      </c>
      <c r="E11" s="60" t="s">
        <v>30</v>
      </c>
      <c r="F11" s="21" t="s">
        <v>34</v>
      </c>
      <c r="G11" s="24">
        <v>209000</v>
      </c>
      <c r="H11" s="24"/>
      <c r="I11" s="24"/>
      <c r="J11" s="24"/>
      <c r="K11" s="24"/>
    </row>
    <row r="12" spans="1:11" ht="45" x14ac:dyDescent="0.25">
      <c r="A12" s="21"/>
      <c r="B12" s="21"/>
      <c r="C12" s="23" t="s">
        <v>31</v>
      </c>
      <c r="D12" s="61"/>
      <c r="E12" s="61"/>
      <c r="F12" s="21"/>
      <c r="G12" s="24">
        <v>950000</v>
      </c>
      <c r="H12" s="24"/>
      <c r="I12" s="24"/>
      <c r="J12" s="24"/>
      <c r="K12" s="24"/>
    </row>
    <row r="13" spans="1:11" ht="46.15" customHeight="1" x14ac:dyDescent="0.25">
      <c r="A13" s="21"/>
      <c r="B13" s="21"/>
      <c r="C13" s="23" t="s">
        <v>32</v>
      </c>
      <c r="D13" s="61"/>
      <c r="E13" s="61"/>
      <c r="F13" s="21"/>
      <c r="G13" s="24">
        <v>33000</v>
      </c>
      <c r="H13" s="24"/>
      <c r="I13" s="24"/>
      <c r="J13" s="24"/>
      <c r="K13" s="24"/>
    </row>
    <row r="14" spans="1:11" ht="45" x14ac:dyDescent="0.25">
      <c r="A14" s="21"/>
      <c r="B14" s="21"/>
      <c r="C14" s="23" t="s">
        <v>33</v>
      </c>
      <c r="D14" s="61"/>
      <c r="E14" s="61"/>
      <c r="F14" s="21"/>
      <c r="G14" s="24">
        <v>198000</v>
      </c>
      <c r="H14" s="24"/>
      <c r="I14" s="24"/>
      <c r="J14" s="24"/>
      <c r="K14" s="24"/>
    </row>
    <row r="15" spans="1:11" ht="90" x14ac:dyDescent="0.25">
      <c r="A15" s="21"/>
      <c r="B15" s="21"/>
      <c r="C15" s="23" t="s">
        <v>78</v>
      </c>
      <c r="D15" s="62"/>
      <c r="E15" s="62"/>
      <c r="F15" s="21"/>
      <c r="G15" s="24">
        <v>610000</v>
      </c>
      <c r="H15" s="24"/>
      <c r="I15" s="24"/>
      <c r="J15" s="24"/>
      <c r="K15" s="24"/>
    </row>
    <row r="16" spans="1:11" ht="19.899999999999999" customHeight="1" x14ac:dyDescent="0.25">
      <c r="A16" s="63" t="s">
        <v>35</v>
      </c>
      <c r="B16" s="64"/>
      <c r="C16" s="64"/>
      <c r="D16" s="64"/>
      <c r="E16" s="64"/>
      <c r="F16" s="65"/>
      <c r="G16" s="24">
        <f>SUM(G11:G15)</f>
        <v>2000000</v>
      </c>
      <c r="H16" s="24">
        <f>H11+H12+H13+H14+H15</f>
        <v>0</v>
      </c>
      <c r="I16" s="24">
        <f>I11+I12+I13+I14+I15</f>
        <v>0</v>
      </c>
      <c r="J16" s="24">
        <f>J11+J12+J13+J14+J15</f>
        <v>0</v>
      </c>
      <c r="K16" s="24">
        <f>K11+K12+K13+K14+K15</f>
        <v>0</v>
      </c>
    </row>
    <row r="17" spans="1:11" ht="315" x14ac:dyDescent="0.25">
      <c r="A17" s="11" t="s">
        <v>36</v>
      </c>
      <c r="B17" s="11" t="s">
        <v>118</v>
      </c>
      <c r="C17" s="18" t="s">
        <v>111</v>
      </c>
      <c r="D17" s="19">
        <v>2026</v>
      </c>
      <c r="E17" s="19" t="s">
        <v>75</v>
      </c>
      <c r="F17" s="21" t="s">
        <v>34</v>
      </c>
      <c r="G17" s="7">
        <f>4821190-606500-100000+2000000-1100000</f>
        <v>5014690</v>
      </c>
      <c r="H17" s="7"/>
      <c r="I17" s="7"/>
      <c r="J17" s="7"/>
      <c r="K17" s="7"/>
    </row>
    <row r="18" spans="1:11" ht="90" x14ac:dyDescent="0.25">
      <c r="A18" s="11"/>
      <c r="B18" s="11"/>
      <c r="C18" s="18" t="s">
        <v>112</v>
      </c>
      <c r="D18" s="19">
        <v>2026</v>
      </c>
      <c r="E18" s="19" t="s">
        <v>75</v>
      </c>
      <c r="F18" s="21" t="s">
        <v>34</v>
      </c>
      <c r="G18" s="7">
        <f>1873560-1680000</f>
        <v>193560</v>
      </c>
      <c r="H18" s="7"/>
      <c r="I18" s="7"/>
      <c r="J18" s="7"/>
      <c r="K18" s="7"/>
    </row>
    <row r="19" spans="1:11" ht="81.75" customHeight="1" x14ac:dyDescent="0.25">
      <c r="A19" s="11"/>
      <c r="B19" s="11"/>
      <c r="C19" s="25" t="s">
        <v>85</v>
      </c>
      <c r="D19" s="19">
        <v>2026</v>
      </c>
      <c r="E19" s="19" t="s">
        <v>75</v>
      </c>
      <c r="F19" s="21" t="s">
        <v>34</v>
      </c>
      <c r="G19" s="7">
        <f>1300000+31046</f>
        <v>1331046</v>
      </c>
      <c r="H19" s="7"/>
      <c r="I19" s="7"/>
      <c r="J19" s="7"/>
      <c r="K19" s="7"/>
    </row>
    <row r="20" spans="1:11" s="36" customFormat="1" ht="135" x14ac:dyDescent="0.25">
      <c r="A20" s="32"/>
      <c r="B20" s="32"/>
      <c r="C20" s="25" t="s">
        <v>102</v>
      </c>
      <c r="D20" s="33">
        <v>2026</v>
      </c>
      <c r="E20" s="33" t="s">
        <v>75</v>
      </c>
      <c r="F20" s="34" t="s">
        <v>34</v>
      </c>
      <c r="G20" s="35">
        <v>300000</v>
      </c>
      <c r="H20" s="35"/>
      <c r="I20" s="35"/>
      <c r="J20" s="35"/>
      <c r="K20" s="35"/>
    </row>
    <row r="21" spans="1:11" s="36" customFormat="1" ht="75" x14ac:dyDescent="0.25">
      <c r="A21" s="32"/>
      <c r="B21" s="32"/>
      <c r="C21" s="25" t="s">
        <v>96</v>
      </c>
      <c r="D21" s="33">
        <v>2026</v>
      </c>
      <c r="E21" s="33" t="s">
        <v>75</v>
      </c>
      <c r="F21" s="34" t="s">
        <v>34</v>
      </c>
      <c r="G21" s="35">
        <f>9000000-768120</f>
        <v>8231880</v>
      </c>
      <c r="H21" s="35"/>
      <c r="I21" s="35"/>
      <c r="J21" s="35"/>
      <c r="K21" s="35"/>
    </row>
    <row r="22" spans="1:11" ht="59.25" customHeight="1" x14ac:dyDescent="0.25">
      <c r="A22" s="11"/>
      <c r="B22" s="11"/>
      <c r="C22" s="25" t="s">
        <v>37</v>
      </c>
      <c r="D22" s="19" t="s">
        <v>29</v>
      </c>
      <c r="E22" s="19" t="s">
        <v>75</v>
      </c>
      <c r="F22" s="21" t="s">
        <v>34</v>
      </c>
      <c r="G22" s="7">
        <f>667550-31046</f>
        <v>636504</v>
      </c>
      <c r="H22" s="7"/>
      <c r="I22" s="7"/>
      <c r="J22" s="7"/>
      <c r="K22" s="7"/>
    </row>
    <row r="23" spans="1:11" ht="85.9" customHeight="1" x14ac:dyDescent="0.25">
      <c r="A23" s="11"/>
      <c r="B23" s="11"/>
      <c r="C23" s="37" t="s">
        <v>117</v>
      </c>
      <c r="D23" s="19" t="s">
        <v>29</v>
      </c>
      <c r="E23" s="19" t="s">
        <v>75</v>
      </c>
      <c r="F23" s="21" t="s">
        <v>34</v>
      </c>
      <c r="G23" s="7">
        <v>500000</v>
      </c>
      <c r="H23" s="7"/>
      <c r="I23" s="7"/>
      <c r="J23" s="7"/>
      <c r="K23" s="7"/>
    </row>
    <row r="24" spans="1:11" ht="97.15" customHeight="1" x14ac:dyDescent="0.25">
      <c r="A24" s="11"/>
      <c r="B24" s="11"/>
      <c r="C24" s="23" t="s">
        <v>113</v>
      </c>
      <c r="D24" s="19" t="s">
        <v>29</v>
      </c>
      <c r="E24" s="19" t="s">
        <v>75</v>
      </c>
      <c r="F24" s="21" t="s">
        <v>34</v>
      </c>
      <c r="G24" s="7">
        <v>500000</v>
      </c>
      <c r="H24" s="7"/>
      <c r="I24" s="7"/>
      <c r="J24" s="7"/>
      <c r="K24" s="7"/>
    </row>
    <row r="25" spans="1:11" ht="94.9" customHeight="1" x14ac:dyDescent="0.25">
      <c r="A25" s="11"/>
      <c r="B25" s="11"/>
      <c r="C25" s="23" t="s">
        <v>103</v>
      </c>
      <c r="D25" s="19" t="s">
        <v>29</v>
      </c>
      <c r="E25" s="19" t="s">
        <v>75</v>
      </c>
      <c r="F25" s="21" t="s">
        <v>34</v>
      </c>
      <c r="G25" s="7">
        <v>500000</v>
      </c>
      <c r="H25" s="7"/>
      <c r="I25" s="7"/>
      <c r="J25" s="7"/>
      <c r="K25" s="7"/>
    </row>
    <row r="26" spans="1:11" ht="105" customHeight="1" x14ac:dyDescent="0.25">
      <c r="A26" s="11"/>
      <c r="B26" s="11"/>
      <c r="C26" s="20" t="s">
        <v>79</v>
      </c>
      <c r="D26" s="19" t="s">
        <v>39</v>
      </c>
      <c r="E26" s="19" t="s">
        <v>38</v>
      </c>
      <c r="F26" s="21" t="s">
        <v>34</v>
      </c>
      <c r="G26" s="7">
        <f>145916-65916</f>
        <v>80000</v>
      </c>
      <c r="H26" s="7"/>
      <c r="I26" s="7"/>
      <c r="J26" s="7"/>
      <c r="K26" s="7"/>
    </row>
    <row r="27" spans="1:11" ht="48" customHeight="1" x14ac:dyDescent="0.25">
      <c r="A27" s="60"/>
      <c r="B27" s="60"/>
      <c r="C27" s="66" t="s">
        <v>114</v>
      </c>
      <c r="D27" s="60">
        <v>2026</v>
      </c>
      <c r="E27" s="60" t="s">
        <v>38</v>
      </c>
      <c r="F27" s="21" t="s">
        <v>34</v>
      </c>
      <c r="G27" s="7">
        <v>17651362</v>
      </c>
      <c r="H27" s="7"/>
      <c r="I27" s="7"/>
      <c r="J27" s="7"/>
      <c r="K27" s="7"/>
    </row>
    <row r="28" spans="1:11" ht="47.45" customHeight="1" x14ac:dyDescent="0.25">
      <c r="A28" s="62"/>
      <c r="B28" s="62"/>
      <c r="C28" s="67"/>
      <c r="D28" s="62"/>
      <c r="E28" s="62"/>
      <c r="F28" s="21" t="s">
        <v>40</v>
      </c>
      <c r="G28" s="7">
        <v>49573954.5</v>
      </c>
      <c r="H28" s="7"/>
      <c r="I28" s="7"/>
      <c r="J28" s="7"/>
      <c r="K28" s="7"/>
    </row>
    <row r="29" spans="1:11" ht="48.6" customHeight="1" x14ac:dyDescent="0.25">
      <c r="A29" s="11"/>
      <c r="B29" s="11"/>
      <c r="C29" s="68" t="s">
        <v>41</v>
      </c>
      <c r="D29" s="60">
        <v>2026</v>
      </c>
      <c r="E29" s="60" t="s">
        <v>38</v>
      </c>
      <c r="F29" s="21" t="s">
        <v>34</v>
      </c>
      <c r="G29" s="7">
        <v>70000</v>
      </c>
      <c r="H29" s="7"/>
      <c r="I29" s="7"/>
      <c r="J29" s="7"/>
      <c r="K29" s="7"/>
    </row>
    <row r="30" spans="1:11" ht="62.45" customHeight="1" x14ac:dyDescent="0.25">
      <c r="A30" s="11"/>
      <c r="B30" s="11"/>
      <c r="C30" s="69"/>
      <c r="D30" s="62"/>
      <c r="E30" s="62"/>
      <c r="F30" s="21" t="s">
        <v>42</v>
      </c>
      <c r="G30" s="7">
        <v>1634290.71</v>
      </c>
      <c r="H30" s="7"/>
      <c r="I30" s="7"/>
      <c r="J30" s="7"/>
      <c r="K30" s="7"/>
    </row>
    <row r="31" spans="1:11" ht="69.599999999999994" customHeight="1" x14ac:dyDescent="0.25">
      <c r="A31" s="11"/>
      <c r="B31" s="11"/>
      <c r="C31" s="25" t="s">
        <v>43</v>
      </c>
      <c r="D31" s="19" t="s">
        <v>29</v>
      </c>
      <c r="E31" s="19" t="s">
        <v>58</v>
      </c>
      <c r="F31" s="21" t="s">
        <v>34</v>
      </c>
      <c r="G31" s="7">
        <f>1370000+531800</f>
        <v>1901800</v>
      </c>
      <c r="H31" s="7"/>
      <c r="I31" s="7"/>
      <c r="J31" s="7"/>
      <c r="K31" s="7"/>
    </row>
    <row r="32" spans="1:11" ht="75" x14ac:dyDescent="0.25">
      <c r="A32" s="11"/>
      <c r="B32" s="30"/>
      <c r="C32" s="31" t="s">
        <v>89</v>
      </c>
      <c r="D32" s="19" t="s">
        <v>29</v>
      </c>
      <c r="E32" s="19" t="s">
        <v>45</v>
      </c>
      <c r="F32" s="21" t="s">
        <v>34</v>
      </c>
      <c r="G32" s="7">
        <v>11000</v>
      </c>
      <c r="H32" s="7"/>
      <c r="I32" s="7"/>
      <c r="J32" s="7"/>
      <c r="K32" s="7"/>
    </row>
    <row r="33" spans="1:11" ht="45" x14ac:dyDescent="0.25">
      <c r="A33" s="11"/>
      <c r="B33" s="11"/>
      <c r="C33" s="31" t="s">
        <v>92</v>
      </c>
      <c r="D33" s="19" t="s">
        <v>29</v>
      </c>
      <c r="E33" s="19" t="s">
        <v>58</v>
      </c>
      <c r="F33" s="21" t="s">
        <v>34</v>
      </c>
      <c r="G33" s="7">
        <v>150000</v>
      </c>
      <c r="H33" s="7"/>
      <c r="I33" s="7"/>
      <c r="J33" s="7"/>
      <c r="K33" s="7"/>
    </row>
    <row r="34" spans="1:11" x14ac:dyDescent="0.25">
      <c r="A34" s="63" t="s">
        <v>44</v>
      </c>
      <c r="B34" s="64"/>
      <c r="C34" s="64"/>
      <c r="D34" s="64"/>
      <c r="E34" s="64"/>
      <c r="F34" s="65"/>
      <c r="G34" s="7">
        <f>SUM(G17:G33)</f>
        <v>88280087.209999993</v>
      </c>
      <c r="H34" s="7"/>
      <c r="I34" s="7"/>
      <c r="J34" s="7"/>
      <c r="K34" s="7"/>
    </row>
    <row r="35" spans="1:11" ht="300" x14ac:dyDescent="0.25">
      <c r="A35" s="11" t="s">
        <v>52</v>
      </c>
      <c r="B35" s="27" t="s">
        <v>51</v>
      </c>
      <c r="C35" s="25" t="s">
        <v>54</v>
      </c>
      <c r="D35" s="19">
        <v>2026</v>
      </c>
      <c r="E35" s="19" t="s">
        <v>45</v>
      </c>
      <c r="F35" s="21" t="s">
        <v>34</v>
      </c>
      <c r="G35" s="7">
        <v>259900</v>
      </c>
      <c r="H35" s="7"/>
      <c r="I35" s="7"/>
      <c r="J35" s="7"/>
      <c r="K35" s="7"/>
    </row>
    <row r="36" spans="1:11" ht="45" x14ac:dyDescent="0.25">
      <c r="A36" s="11"/>
      <c r="B36" s="11"/>
      <c r="C36" s="25" t="s">
        <v>54</v>
      </c>
      <c r="D36" s="19">
        <v>2026</v>
      </c>
      <c r="E36" s="19" t="s">
        <v>46</v>
      </c>
      <c r="F36" s="21" t="s">
        <v>34</v>
      </c>
      <c r="G36" s="7">
        <v>15000</v>
      </c>
      <c r="H36" s="7"/>
      <c r="I36" s="7"/>
      <c r="J36" s="7"/>
      <c r="K36" s="7"/>
    </row>
    <row r="37" spans="1:11" ht="45" x14ac:dyDescent="0.25">
      <c r="A37" s="11"/>
      <c r="B37" s="11"/>
      <c r="C37" s="25" t="s">
        <v>54</v>
      </c>
      <c r="D37" s="19">
        <v>2026</v>
      </c>
      <c r="E37" s="19" t="s">
        <v>76</v>
      </c>
      <c r="F37" s="21" t="s">
        <v>34</v>
      </c>
      <c r="G37" s="7">
        <v>13000</v>
      </c>
      <c r="H37" s="7"/>
      <c r="I37" s="7"/>
      <c r="J37" s="7"/>
      <c r="K37" s="7"/>
    </row>
    <row r="38" spans="1:11" ht="45" x14ac:dyDescent="0.25">
      <c r="A38" s="11"/>
      <c r="B38" s="11"/>
      <c r="C38" s="25" t="s">
        <v>54</v>
      </c>
      <c r="D38" s="19">
        <v>2026</v>
      </c>
      <c r="E38" s="19" t="s">
        <v>47</v>
      </c>
      <c r="F38" s="21" t="s">
        <v>34</v>
      </c>
      <c r="G38" s="7">
        <v>13000</v>
      </c>
      <c r="H38" s="7"/>
      <c r="I38" s="7"/>
      <c r="J38" s="7"/>
      <c r="K38" s="7"/>
    </row>
    <row r="39" spans="1:11" ht="45" x14ac:dyDescent="0.25">
      <c r="A39" s="11"/>
      <c r="B39" s="11"/>
      <c r="C39" s="25" t="s">
        <v>54</v>
      </c>
      <c r="D39" s="33">
        <v>2026</v>
      </c>
      <c r="E39" s="33" t="s">
        <v>97</v>
      </c>
      <c r="F39" s="34" t="s">
        <v>34</v>
      </c>
      <c r="G39" s="35">
        <f>75000+100000</f>
        <v>175000</v>
      </c>
      <c r="H39" s="7"/>
      <c r="I39" s="7"/>
      <c r="J39" s="7"/>
      <c r="K39" s="7"/>
    </row>
    <row r="40" spans="1:11" ht="45" x14ac:dyDescent="0.25">
      <c r="A40" s="11"/>
      <c r="B40" s="11"/>
      <c r="C40" s="25" t="s">
        <v>54</v>
      </c>
      <c r="D40" s="19">
        <v>2026</v>
      </c>
      <c r="E40" s="19" t="s">
        <v>48</v>
      </c>
      <c r="F40" s="21" t="s">
        <v>34</v>
      </c>
      <c r="G40" s="7">
        <f>994500-1264.8</f>
        <v>993235.2</v>
      </c>
      <c r="H40" s="7"/>
      <c r="I40" s="7"/>
      <c r="J40" s="7"/>
      <c r="K40" s="7"/>
    </row>
    <row r="41" spans="1:11" ht="60" x14ac:dyDescent="0.25">
      <c r="A41" s="11"/>
      <c r="B41" s="11"/>
      <c r="C41" s="25" t="s">
        <v>54</v>
      </c>
      <c r="D41" s="19">
        <v>2026</v>
      </c>
      <c r="E41" s="19" t="s">
        <v>50</v>
      </c>
      <c r="F41" s="21" t="s">
        <v>34</v>
      </c>
      <c r="G41" s="7">
        <v>53500</v>
      </c>
      <c r="H41" s="7"/>
      <c r="I41" s="7"/>
      <c r="J41" s="7"/>
      <c r="K41" s="7"/>
    </row>
    <row r="42" spans="1:11" ht="60" x14ac:dyDescent="0.25">
      <c r="A42" s="11"/>
      <c r="B42" s="11"/>
      <c r="C42" s="25" t="s">
        <v>54</v>
      </c>
      <c r="D42" s="19">
        <v>2026</v>
      </c>
      <c r="E42" s="19" t="s">
        <v>49</v>
      </c>
      <c r="F42" s="21" t="s">
        <v>34</v>
      </c>
      <c r="G42" s="7">
        <v>267100</v>
      </c>
      <c r="H42" s="7"/>
      <c r="I42" s="7"/>
      <c r="J42" s="7"/>
      <c r="K42" s="7"/>
    </row>
    <row r="43" spans="1:11" ht="72" customHeight="1" x14ac:dyDescent="0.25">
      <c r="A43" s="11"/>
      <c r="B43" s="11"/>
      <c r="C43" s="25" t="s">
        <v>54</v>
      </c>
      <c r="D43" s="19">
        <v>2026</v>
      </c>
      <c r="E43" s="19" t="s">
        <v>77</v>
      </c>
      <c r="F43" s="21" t="s">
        <v>34</v>
      </c>
      <c r="G43" s="7">
        <f>60000-18060</f>
        <v>41940</v>
      </c>
      <c r="H43" s="7"/>
      <c r="I43" s="7"/>
      <c r="J43" s="7"/>
      <c r="K43" s="7"/>
    </row>
    <row r="44" spans="1:11" ht="45" x14ac:dyDescent="0.25">
      <c r="A44" s="11"/>
      <c r="B44" s="11"/>
      <c r="C44" s="25" t="s">
        <v>54</v>
      </c>
      <c r="D44" s="19">
        <v>2026</v>
      </c>
      <c r="E44" s="19" t="s">
        <v>53</v>
      </c>
      <c r="F44" s="21" t="s">
        <v>34</v>
      </c>
      <c r="G44" s="7">
        <f>65000+70000</f>
        <v>135000</v>
      </c>
      <c r="H44" s="7"/>
      <c r="I44" s="7"/>
      <c r="J44" s="7"/>
      <c r="K44" s="7"/>
    </row>
    <row r="45" spans="1:11" ht="45" x14ac:dyDescent="0.25">
      <c r="A45" s="28"/>
      <c r="B45" s="11"/>
      <c r="C45" s="25" t="s">
        <v>74</v>
      </c>
      <c r="D45" s="19">
        <v>2026</v>
      </c>
      <c r="E45" s="19" t="s">
        <v>59</v>
      </c>
      <c r="F45" s="21" t="s">
        <v>34</v>
      </c>
      <c r="G45" s="7">
        <v>400000</v>
      </c>
      <c r="H45" s="7"/>
      <c r="I45" s="7"/>
      <c r="J45" s="7"/>
      <c r="K45" s="7"/>
    </row>
    <row r="46" spans="1:11" ht="45" x14ac:dyDescent="0.25">
      <c r="A46" s="11"/>
      <c r="B46" s="11"/>
      <c r="C46" s="25" t="s">
        <v>54</v>
      </c>
      <c r="D46" s="19">
        <v>2026</v>
      </c>
      <c r="E46" s="19" t="s">
        <v>94</v>
      </c>
      <c r="F46" s="21" t="s">
        <v>34</v>
      </c>
      <c r="G46" s="7">
        <v>300000</v>
      </c>
      <c r="H46" s="7"/>
      <c r="I46" s="7"/>
      <c r="J46" s="7"/>
      <c r="K46" s="7"/>
    </row>
    <row r="47" spans="1:11" ht="45" x14ac:dyDescent="0.25">
      <c r="A47" s="11"/>
      <c r="B47" s="11"/>
      <c r="C47" s="25" t="s">
        <v>122</v>
      </c>
      <c r="D47" s="19">
        <v>2026</v>
      </c>
      <c r="E47" s="19" t="s">
        <v>94</v>
      </c>
      <c r="F47" s="21" t="s">
        <v>34</v>
      </c>
      <c r="G47" s="7">
        <v>15000</v>
      </c>
      <c r="H47" s="7"/>
      <c r="I47" s="7"/>
      <c r="J47" s="7"/>
      <c r="K47" s="7"/>
    </row>
    <row r="48" spans="1:11" x14ac:dyDescent="0.25">
      <c r="A48" s="63" t="s">
        <v>56</v>
      </c>
      <c r="B48" s="64"/>
      <c r="C48" s="64"/>
      <c r="D48" s="64"/>
      <c r="E48" s="64"/>
      <c r="F48" s="65"/>
      <c r="G48" s="7">
        <f>SUM(G35:G47)</f>
        <v>2681675.2000000002</v>
      </c>
      <c r="H48" s="7"/>
      <c r="I48" s="7"/>
      <c r="J48" s="7"/>
      <c r="K48" s="7"/>
    </row>
    <row r="49" spans="1:11" s="36" customFormat="1" ht="75" x14ac:dyDescent="0.25">
      <c r="A49" s="32" t="s">
        <v>57</v>
      </c>
      <c r="B49" s="32" t="s">
        <v>55</v>
      </c>
      <c r="C49" s="70" t="s">
        <v>61</v>
      </c>
      <c r="D49" s="33">
        <v>2026</v>
      </c>
      <c r="E49" s="33" t="s">
        <v>60</v>
      </c>
      <c r="F49" s="34" t="s">
        <v>34</v>
      </c>
      <c r="G49" s="35">
        <f>500000+500000+40000+188240+500000</f>
        <v>1728240</v>
      </c>
      <c r="H49" s="35"/>
      <c r="I49" s="35"/>
      <c r="J49" s="35"/>
      <c r="K49" s="35"/>
    </row>
    <row r="50" spans="1:11" s="36" customFormat="1" ht="45" x14ac:dyDescent="0.25">
      <c r="A50" s="32"/>
      <c r="B50" s="32"/>
      <c r="C50" s="71"/>
      <c r="D50" s="33">
        <v>2026</v>
      </c>
      <c r="E50" s="43" t="s">
        <v>128</v>
      </c>
      <c r="F50" s="34" t="s">
        <v>34</v>
      </c>
      <c r="G50" s="35">
        <v>100000</v>
      </c>
      <c r="H50" s="35"/>
      <c r="I50" s="35"/>
      <c r="J50" s="35"/>
      <c r="K50" s="35"/>
    </row>
    <row r="51" spans="1:11" s="36" customFormat="1" ht="45" x14ac:dyDescent="0.25">
      <c r="A51" s="32"/>
      <c r="B51" s="32"/>
      <c r="C51" s="71"/>
      <c r="D51" s="33">
        <v>2026</v>
      </c>
      <c r="E51" s="43" t="s">
        <v>104</v>
      </c>
      <c r="F51" s="34" t="s">
        <v>34</v>
      </c>
      <c r="G51" s="35">
        <v>200000</v>
      </c>
      <c r="H51" s="35"/>
      <c r="I51" s="35"/>
      <c r="J51" s="35"/>
      <c r="K51" s="35"/>
    </row>
    <row r="52" spans="1:11" s="36" customFormat="1" ht="45" x14ac:dyDescent="0.25">
      <c r="A52" s="32"/>
      <c r="B52" s="32"/>
      <c r="C52" s="72"/>
      <c r="D52" s="33">
        <v>2026</v>
      </c>
      <c r="E52" s="43" t="s">
        <v>59</v>
      </c>
      <c r="F52" s="34" t="s">
        <v>34</v>
      </c>
      <c r="G52" s="35">
        <v>200000</v>
      </c>
      <c r="H52" s="35"/>
      <c r="I52" s="35"/>
      <c r="J52" s="35"/>
      <c r="K52" s="35"/>
    </row>
    <row r="53" spans="1:11" s="36" customFormat="1" ht="90" x14ac:dyDescent="0.25">
      <c r="A53" s="32"/>
      <c r="B53" s="32"/>
      <c r="C53" s="38" t="s">
        <v>129</v>
      </c>
      <c r="D53" s="43">
        <v>2026</v>
      </c>
      <c r="E53" s="33" t="s">
        <v>60</v>
      </c>
      <c r="F53" s="34" t="s">
        <v>34</v>
      </c>
      <c r="G53" s="35">
        <v>55814</v>
      </c>
      <c r="H53" s="35"/>
      <c r="I53" s="35"/>
      <c r="J53" s="35"/>
      <c r="K53" s="35"/>
    </row>
    <row r="54" spans="1:11" ht="74.45" customHeight="1" x14ac:dyDescent="0.25">
      <c r="A54" s="11"/>
      <c r="B54" s="11"/>
      <c r="C54" s="73" t="s">
        <v>80</v>
      </c>
      <c r="D54" s="60">
        <v>2026</v>
      </c>
      <c r="E54" s="60" t="s">
        <v>38</v>
      </c>
      <c r="F54" s="21" t="s">
        <v>34</v>
      </c>
      <c r="G54" s="7">
        <v>2050730</v>
      </c>
      <c r="H54" s="7"/>
      <c r="I54" s="7"/>
      <c r="J54" s="7"/>
      <c r="K54" s="7"/>
    </row>
    <row r="55" spans="1:11" ht="76.900000000000006" customHeight="1" x14ac:dyDescent="0.25">
      <c r="A55" s="11"/>
      <c r="B55" s="11"/>
      <c r="C55" s="74"/>
      <c r="D55" s="62"/>
      <c r="E55" s="62"/>
      <c r="F55" s="21" t="s">
        <v>62</v>
      </c>
      <c r="G55" s="7">
        <v>5000000</v>
      </c>
      <c r="H55" s="7"/>
      <c r="I55" s="7"/>
      <c r="J55" s="7"/>
      <c r="K55" s="7"/>
    </row>
    <row r="56" spans="1:11" ht="105" x14ac:dyDescent="0.25">
      <c r="A56" s="11"/>
      <c r="B56" s="11"/>
      <c r="C56" s="37" t="s">
        <v>123</v>
      </c>
      <c r="D56" s="33">
        <v>2026</v>
      </c>
      <c r="E56" s="19" t="s">
        <v>97</v>
      </c>
      <c r="F56" s="21" t="s">
        <v>34</v>
      </c>
      <c r="G56" s="42">
        <v>83850</v>
      </c>
      <c r="H56" s="7"/>
      <c r="I56" s="7"/>
      <c r="J56" s="7"/>
      <c r="K56" s="7"/>
    </row>
    <row r="57" spans="1:11" ht="105" x14ac:dyDescent="0.25">
      <c r="A57" s="11"/>
      <c r="B57" s="11"/>
      <c r="C57" s="37" t="s">
        <v>124</v>
      </c>
      <c r="D57" s="33">
        <v>2026</v>
      </c>
      <c r="E57" s="19" t="s">
        <v>97</v>
      </c>
      <c r="F57" s="21" t="s">
        <v>34</v>
      </c>
      <c r="G57" s="42">
        <v>998000</v>
      </c>
      <c r="H57" s="7"/>
      <c r="I57" s="7"/>
      <c r="J57" s="7"/>
      <c r="K57" s="7"/>
    </row>
    <row r="58" spans="1:11" ht="105" x14ac:dyDescent="0.25">
      <c r="A58" s="11"/>
      <c r="B58" s="11"/>
      <c r="C58" s="37" t="s">
        <v>125</v>
      </c>
      <c r="D58" s="33">
        <v>2026</v>
      </c>
      <c r="E58" s="19" t="s">
        <v>97</v>
      </c>
      <c r="F58" s="21" t="s">
        <v>34</v>
      </c>
      <c r="G58" s="42">
        <v>381261</v>
      </c>
      <c r="H58" s="7"/>
      <c r="I58" s="7"/>
      <c r="J58" s="7"/>
      <c r="K58" s="7"/>
    </row>
    <row r="59" spans="1:11" ht="75" x14ac:dyDescent="0.25">
      <c r="A59" s="11"/>
      <c r="B59" s="11"/>
      <c r="C59" s="18" t="s">
        <v>126</v>
      </c>
      <c r="D59" s="19">
        <v>2026</v>
      </c>
      <c r="E59" s="19" t="s">
        <v>59</v>
      </c>
      <c r="F59" s="21" t="s">
        <v>34</v>
      </c>
      <c r="G59" s="7">
        <v>350000</v>
      </c>
      <c r="H59" s="7"/>
      <c r="I59" s="7"/>
      <c r="J59" s="7"/>
      <c r="K59" s="7"/>
    </row>
    <row r="60" spans="1:11" ht="73.900000000000006" customHeight="1" x14ac:dyDescent="0.25">
      <c r="A60" s="11"/>
      <c r="B60" s="11"/>
      <c r="C60" s="18" t="s">
        <v>127</v>
      </c>
      <c r="D60" s="19">
        <v>2026</v>
      </c>
      <c r="E60" s="19" t="s">
        <v>59</v>
      </c>
      <c r="F60" s="21" t="s">
        <v>34</v>
      </c>
      <c r="G60" s="7">
        <v>1100000</v>
      </c>
      <c r="H60" s="7"/>
      <c r="I60" s="7"/>
      <c r="J60" s="7"/>
      <c r="K60" s="7"/>
    </row>
    <row r="61" spans="1:11" x14ac:dyDescent="0.25">
      <c r="A61" s="63" t="s">
        <v>63</v>
      </c>
      <c r="B61" s="64"/>
      <c r="C61" s="64"/>
      <c r="D61" s="64"/>
      <c r="E61" s="64"/>
      <c r="F61" s="65"/>
      <c r="G61" s="7">
        <f>SUM(G49:G60)</f>
        <v>12247895</v>
      </c>
      <c r="H61" s="7"/>
      <c r="I61" s="7"/>
      <c r="J61" s="7"/>
      <c r="K61" s="7"/>
    </row>
    <row r="62" spans="1:11" ht="105" x14ac:dyDescent="0.25">
      <c r="A62" s="11" t="s">
        <v>64</v>
      </c>
      <c r="B62" s="29" t="s">
        <v>65</v>
      </c>
      <c r="C62" s="25" t="s">
        <v>66</v>
      </c>
      <c r="D62" s="19">
        <v>2026</v>
      </c>
      <c r="E62" s="19" t="s">
        <v>45</v>
      </c>
      <c r="F62" s="21" t="s">
        <v>34</v>
      </c>
      <c r="G62" s="7">
        <v>42000</v>
      </c>
      <c r="H62" s="7"/>
      <c r="I62" s="7"/>
      <c r="J62" s="7"/>
      <c r="K62" s="7"/>
    </row>
    <row r="63" spans="1:11" ht="45" x14ac:dyDescent="0.25">
      <c r="A63" s="11"/>
      <c r="B63" s="11"/>
      <c r="C63" s="25" t="s">
        <v>67</v>
      </c>
      <c r="D63" s="19">
        <v>2026</v>
      </c>
      <c r="E63" s="19" t="s">
        <v>60</v>
      </c>
      <c r="F63" s="21" t="s">
        <v>34</v>
      </c>
      <c r="G63" s="7">
        <v>30000</v>
      </c>
      <c r="H63" s="7"/>
      <c r="I63" s="7"/>
      <c r="J63" s="7"/>
      <c r="K63" s="7"/>
    </row>
    <row r="64" spans="1:11" x14ac:dyDescent="0.25">
      <c r="A64" s="63" t="s">
        <v>68</v>
      </c>
      <c r="B64" s="64"/>
      <c r="C64" s="64"/>
      <c r="D64" s="64"/>
      <c r="E64" s="64"/>
      <c r="F64" s="65"/>
      <c r="G64" s="7">
        <f>SUM(G62:G63)</f>
        <v>72000</v>
      </c>
      <c r="H64" s="7"/>
      <c r="I64" s="7"/>
      <c r="J64" s="7"/>
      <c r="K64" s="7"/>
    </row>
    <row r="65" spans="1:11" ht="105" x14ac:dyDescent="0.25">
      <c r="A65" s="11" t="s">
        <v>70</v>
      </c>
      <c r="B65" s="29" t="s">
        <v>69</v>
      </c>
      <c r="C65" s="25" t="s">
        <v>72</v>
      </c>
      <c r="D65" s="19">
        <v>2026</v>
      </c>
      <c r="E65" s="19" t="s">
        <v>46</v>
      </c>
      <c r="F65" s="21" t="s">
        <v>34</v>
      </c>
      <c r="G65" s="7">
        <v>101500</v>
      </c>
      <c r="H65" s="7"/>
      <c r="I65" s="7"/>
      <c r="J65" s="7"/>
      <c r="K65" s="7"/>
    </row>
    <row r="66" spans="1:11" ht="149.44999999999999" customHeight="1" x14ac:dyDescent="0.25">
      <c r="A66" s="11" t="s">
        <v>71</v>
      </c>
      <c r="B66" s="11" t="s">
        <v>93</v>
      </c>
      <c r="C66" s="23" t="s">
        <v>87</v>
      </c>
      <c r="D66" s="19">
        <v>2026</v>
      </c>
      <c r="E66" s="19" t="s">
        <v>45</v>
      </c>
      <c r="F66" s="21" t="s">
        <v>34</v>
      </c>
      <c r="G66" s="7">
        <f>105000-64050</f>
        <v>40950</v>
      </c>
      <c r="H66" s="7"/>
      <c r="I66" s="7"/>
      <c r="J66" s="7"/>
      <c r="K66" s="7"/>
    </row>
    <row r="67" spans="1:11" s="36" customFormat="1" ht="105" customHeight="1" x14ac:dyDescent="0.25">
      <c r="A67" s="32" t="s">
        <v>90</v>
      </c>
      <c r="B67" s="32" t="s">
        <v>91</v>
      </c>
      <c r="C67" s="32" t="s">
        <v>98</v>
      </c>
      <c r="D67" s="33">
        <v>2026</v>
      </c>
      <c r="E67" s="33" t="s">
        <v>95</v>
      </c>
      <c r="F67" s="34" t="s">
        <v>34</v>
      </c>
      <c r="G67" s="35">
        <v>400000</v>
      </c>
      <c r="H67" s="35"/>
      <c r="I67" s="35"/>
      <c r="J67" s="35"/>
      <c r="K67" s="35"/>
    </row>
    <row r="68" spans="1:11" s="36" customFormat="1" ht="180" x14ac:dyDescent="0.25">
      <c r="A68" s="32" t="s">
        <v>99</v>
      </c>
      <c r="B68" s="32" t="s">
        <v>100</v>
      </c>
      <c r="C68" s="32" t="s">
        <v>101</v>
      </c>
      <c r="D68" s="33">
        <v>2026</v>
      </c>
      <c r="E68" s="19" t="s">
        <v>45</v>
      </c>
      <c r="F68" s="21" t="s">
        <v>34</v>
      </c>
      <c r="G68" s="35">
        <v>15000</v>
      </c>
      <c r="H68" s="35"/>
      <c r="I68" s="35"/>
      <c r="J68" s="35"/>
      <c r="K68" s="35"/>
    </row>
    <row r="69" spans="1:11" s="36" customFormat="1" ht="135" x14ac:dyDescent="0.25">
      <c r="A69" s="32"/>
      <c r="B69" s="32"/>
      <c r="C69" s="32" t="s">
        <v>120</v>
      </c>
      <c r="D69" s="33">
        <v>2026</v>
      </c>
      <c r="E69" s="19" t="s">
        <v>45</v>
      </c>
      <c r="F69" s="21" t="s">
        <v>34</v>
      </c>
      <c r="G69" s="35">
        <v>119350</v>
      </c>
      <c r="H69" s="35"/>
      <c r="I69" s="35"/>
      <c r="J69" s="35"/>
      <c r="K69" s="35"/>
    </row>
    <row r="70" spans="1:11" s="36" customFormat="1" x14ac:dyDescent="0.25">
      <c r="A70" s="63" t="s">
        <v>121</v>
      </c>
      <c r="B70" s="64"/>
      <c r="C70" s="64"/>
      <c r="D70" s="64"/>
      <c r="E70" s="64"/>
      <c r="F70" s="65"/>
      <c r="G70" s="35">
        <f>G68+G69</f>
        <v>134350</v>
      </c>
      <c r="H70" s="35"/>
      <c r="I70" s="35"/>
      <c r="J70" s="35"/>
      <c r="K70" s="35"/>
    </row>
    <row r="71" spans="1:11" s="36" customFormat="1" ht="64.900000000000006" customHeight="1" x14ac:dyDescent="0.25">
      <c r="A71" s="32" t="s">
        <v>105</v>
      </c>
      <c r="B71" s="32" t="s">
        <v>115</v>
      </c>
      <c r="C71" s="38" t="s">
        <v>109</v>
      </c>
      <c r="D71" s="33">
        <v>2026</v>
      </c>
      <c r="E71" s="19" t="s">
        <v>104</v>
      </c>
      <c r="F71" s="21" t="s">
        <v>34</v>
      </c>
      <c r="G71" s="35">
        <v>429405</v>
      </c>
      <c r="H71" s="35"/>
      <c r="I71" s="35"/>
      <c r="J71" s="35"/>
      <c r="K71" s="35"/>
    </row>
    <row r="72" spans="1:11" s="36" customFormat="1" ht="108.6" customHeight="1" x14ac:dyDescent="0.25">
      <c r="A72" s="32"/>
      <c r="B72" s="32"/>
      <c r="C72" s="38" t="s">
        <v>131</v>
      </c>
      <c r="D72" s="33">
        <v>2026</v>
      </c>
      <c r="E72" s="19" t="s">
        <v>59</v>
      </c>
      <c r="F72" s="21" t="s">
        <v>34</v>
      </c>
      <c r="G72" s="35">
        <v>4644000</v>
      </c>
      <c r="H72" s="35"/>
      <c r="I72" s="35"/>
      <c r="J72" s="35"/>
      <c r="K72" s="35"/>
    </row>
    <row r="73" spans="1:11" s="36" customFormat="1" ht="16.899999999999999" customHeight="1" x14ac:dyDescent="0.25">
      <c r="A73" s="63" t="s">
        <v>130</v>
      </c>
      <c r="B73" s="64"/>
      <c r="C73" s="64"/>
      <c r="D73" s="64"/>
      <c r="E73" s="64"/>
      <c r="F73" s="65"/>
      <c r="G73" s="35">
        <f>G71+G72</f>
        <v>5073405</v>
      </c>
      <c r="H73" s="35"/>
      <c r="I73" s="35"/>
      <c r="J73" s="35"/>
      <c r="K73" s="35"/>
    </row>
    <row r="74" spans="1:11" s="36" customFormat="1" ht="162.6" customHeight="1" x14ac:dyDescent="0.25">
      <c r="A74" s="33" t="s">
        <v>106</v>
      </c>
      <c r="B74" s="29" t="s">
        <v>107</v>
      </c>
      <c r="C74" s="23" t="s">
        <v>116</v>
      </c>
      <c r="D74" s="33">
        <v>2026</v>
      </c>
      <c r="E74" s="41" t="s">
        <v>108</v>
      </c>
      <c r="F74" s="40" t="s">
        <v>34</v>
      </c>
      <c r="G74" s="35">
        <v>129550</v>
      </c>
      <c r="H74" s="35"/>
      <c r="I74" s="35"/>
      <c r="J74" s="35"/>
      <c r="K74" s="35"/>
    </row>
    <row r="75" spans="1:11" s="36" customFormat="1" x14ac:dyDescent="0.25">
      <c r="A75" s="33"/>
      <c r="B75" s="32"/>
      <c r="C75" s="38"/>
      <c r="D75" s="33"/>
      <c r="E75" s="39"/>
      <c r="F75" s="19"/>
      <c r="G75" s="35"/>
      <c r="H75" s="35"/>
      <c r="I75" s="35"/>
      <c r="J75" s="35"/>
      <c r="K75" s="35"/>
    </row>
    <row r="76" spans="1:11" x14ac:dyDescent="0.25">
      <c r="A76" s="75" t="s">
        <v>12</v>
      </c>
      <c r="B76" s="76"/>
      <c r="C76" s="76"/>
      <c r="D76" s="76"/>
      <c r="E76" s="76"/>
      <c r="F76" s="77"/>
      <c r="G76" s="26">
        <f>G16+G34+G48+G61+G64+G65+G66+G67+G70+G73+G74</f>
        <v>111161412.41</v>
      </c>
      <c r="H76" s="26">
        <f>H16+H34+H48+H61+H64+H65+H66+H67+H68</f>
        <v>0</v>
      </c>
      <c r="I76" s="26">
        <f>I16+I34+I48+I61+I64+I65+I66+I67+I68</f>
        <v>0</v>
      </c>
      <c r="J76" s="26">
        <f>J16+J34+J48+J61+J64+J65+J66+J67+J68</f>
        <v>0</v>
      </c>
      <c r="K76" s="26">
        <f>K16+K34+K48+K61+K64+K65+K66+K67+K68</f>
        <v>0</v>
      </c>
    </row>
    <row r="77" spans="1:11" ht="15.75" x14ac:dyDescent="0.25">
      <c r="A77" s="3"/>
      <c r="B77" s="52" t="s">
        <v>26</v>
      </c>
      <c r="C77" s="52"/>
      <c r="D77" s="52"/>
      <c r="E77" s="52"/>
      <c r="F77" s="52"/>
      <c r="G77" s="52"/>
      <c r="H77" s="52"/>
      <c r="I77" s="3"/>
      <c r="J77" s="3"/>
      <c r="K77" s="3"/>
    </row>
    <row r="78" spans="1:11" ht="16.5" customHeight="1" x14ac:dyDescent="0.25">
      <c r="A78" s="3"/>
      <c r="B78" s="3"/>
      <c r="C78" s="3"/>
      <c r="D78" s="3"/>
      <c r="E78" s="3"/>
      <c r="F78" s="3"/>
      <c r="G78" s="3"/>
      <c r="H78" s="3"/>
      <c r="I78" s="3"/>
      <c r="J78" s="3"/>
      <c r="K78" s="3"/>
    </row>
    <row r="79" spans="1:11" x14ac:dyDescent="0.25">
      <c r="A79" s="3"/>
      <c r="B79" s="3"/>
      <c r="C79" s="8"/>
      <c r="D79" s="3"/>
      <c r="E79" s="3"/>
      <c r="F79" s="3"/>
      <c r="G79" s="3"/>
      <c r="H79" s="3"/>
      <c r="I79" s="3"/>
      <c r="J79" s="3"/>
      <c r="K79" s="3"/>
    </row>
    <row r="80" spans="1:11" x14ac:dyDescent="0.25">
      <c r="A80" s="3"/>
      <c r="B80" s="3" t="s">
        <v>134</v>
      </c>
      <c r="C80" s="3"/>
      <c r="D80" s="8"/>
      <c r="E80" s="8"/>
      <c r="F80" s="3"/>
      <c r="G80" s="3" t="s">
        <v>133</v>
      </c>
      <c r="H80" s="3"/>
      <c r="I80" s="3"/>
      <c r="J80" s="3"/>
      <c r="K80" s="3"/>
    </row>
  </sheetData>
  <mergeCells count="32">
    <mergeCell ref="B77:H77"/>
    <mergeCell ref="A34:F34"/>
    <mergeCell ref="A48:F48"/>
    <mergeCell ref="C54:C55"/>
    <mergeCell ref="D54:D55"/>
    <mergeCell ref="E54:E55"/>
    <mergeCell ref="A76:F76"/>
    <mergeCell ref="A70:F70"/>
    <mergeCell ref="A73:F73"/>
    <mergeCell ref="E29:E30"/>
    <mergeCell ref="C29:C30"/>
    <mergeCell ref="D29:D30"/>
    <mergeCell ref="A61:F61"/>
    <mergeCell ref="A64:F64"/>
    <mergeCell ref="C49:C52"/>
    <mergeCell ref="E11:E15"/>
    <mergeCell ref="D11:D15"/>
    <mergeCell ref="A16:F16"/>
    <mergeCell ref="C27:C28"/>
    <mergeCell ref="B27:B28"/>
    <mergeCell ref="A27:A28"/>
    <mergeCell ref="D27:D28"/>
    <mergeCell ref="E27:E28"/>
    <mergeCell ref="A6:K6"/>
    <mergeCell ref="A7:K7"/>
    <mergeCell ref="G9:K9"/>
    <mergeCell ref="A9:A10"/>
    <mergeCell ref="B9:B10"/>
    <mergeCell ref="C9:C10"/>
    <mergeCell ref="D9:D10"/>
    <mergeCell ref="E9:E10"/>
    <mergeCell ref="F9:F10"/>
  </mergeCells>
  <pageMargins left="0.59055118110236227" right="0.19685039370078741" top="0.74803149606299213" bottom="0.74803149606299213" header="0.31496062992125984" footer="0.31496062992125984"/>
  <pageSetup paperSize="9" scale="52" fitToWidth="6" fitToHeight="6" orientation="landscape" r:id="rId1"/>
  <rowBreaks count="1" manualBreakCount="1">
    <brk id="28"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3</vt:i4>
      </vt:variant>
    </vt:vector>
  </HeadingPairs>
  <TitlesOfParts>
    <vt:vector size="5" baseType="lpstr">
      <vt:lpstr>ресурсне</vt:lpstr>
      <vt:lpstr>перелік заходів</vt:lpstr>
      <vt:lpstr>'перелік заходів'!Заголовки_для_друку</vt:lpstr>
      <vt:lpstr>'перелік заходів'!Область_друку</vt:lpstr>
      <vt:lpstr>ресурсне!Область_друку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2026-10-01T08:33:40Z</dcterms:modified>
</cp:coreProperties>
</file>