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26 сесія 20.12.2022\№ 284 БЮДЖЕТ 2023\"/>
    </mc:Choice>
  </mc:AlternateContent>
  <xr:revisionPtr revIDLastSave="0" documentId="13_ncr:1_{20B158DE-255D-463E-98C2-D7D2234FF88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definedNames>
    <definedName name="_xlnm.Print_Titles" localSheetId="0">Лист1!$9:$13</definedName>
    <definedName name="_xlnm.Print_Area" localSheetId="0">Лист1!$A$1:$P$146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3" i="1" l="1"/>
  <c r="F86" i="1"/>
  <c r="F35" i="1" l="1"/>
  <c r="F37" i="1"/>
  <c r="F34" i="1" l="1"/>
  <c r="O34" i="1"/>
  <c r="J34" i="1" s="1"/>
  <c r="K34" i="1"/>
  <c r="E35" i="1"/>
  <c r="P35" i="1" s="1"/>
  <c r="J35" i="1"/>
  <c r="F22" i="1" l="1"/>
  <c r="F17" i="1" l="1"/>
  <c r="H52" i="1" l="1"/>
  <c r="F38" i="1" l="1"/>
  <c r="F137" i="1" l="1"/>
  <c r="G137" i="1"/>
  <c r="H137" i="1"/>
  <c r="I137" i="1"/>
  <c r="K137" i="1"/>
  <c r="L137" i="1"/>
  <c r="M137" i="1"/>
  <c r="N137" i="1"/>
  <c r="O137" i="1"/>
  <c r="L96" i="1"/>
  <c r="M96" i="1"/>
  <c r="N96" i="1"/>
  <c r="O96" i="1"/>
  <c r="K96" i="1"/>
  <c r="G96" i="1"/>
  <c r="H96" i="1"/>
  <c r="I96" i="1"/>
  <c r="F96" i="1"/>
  <c r="E106" i="1"/>
  <c r="P106" i="1" s="1"/>
  <c r="G52" i="1"/>
  <c r="F52" i="1"/>
  <c r="G49" i="1"/>
  <c r="F49" i="1"/>
  <c r="G67" i="1" l="1"/>
  <c r="F67" i="1"/>
  <c r="F130" i="1" l="1"/>
  <c r="G130" i="1"/>
  <c r="H130" i="1"/>
  <c r="I130" i="1"/>
  <c r="K130" i="1"/>
  <c r="L130" i="1"/>
  <c r="M130" i="1"/>
  <c r="N130" i="1"/>
  <c r="O130" i="1"/>
  <c r="F139" i="1"/>
  <c r="G139" i="1"/>
  <c r="H139" i="1"/>
  <c r="I139" i="1"/>
  <c r="K139" i="1"/>
  <c r="L139" i="1"/>
  <c r="M139" i="1"/>
  <c r="N139" i="1"/>
  <c r="O139" i="1"/>
  <c r="F138" i="1"/>
  <c r="G138" i="1"/>
  <c r="H138" i="1"/>
  <c r="I138" i="1"/>
  <c r="J138" i="1"/>
  <c r="K138" i="1"/>
  <c r="L138" i="1"/>
  <c r="M138" i="1"/>
  <c r="N138" i="1"/>
  <c r="O138" i="1"/>
  <c r="F135" i="1"/>
  <c r="G135" i="1"/>
  <c r="H135" i="1"/>
  <c r="I135" i="1"/>
  <c r="K135" i="1"/>
  <c r="L135" i="1"/>
  <c r="M135" i="1"/>
  <c r="N135" i="1"/>
  <c r="O135" i="1"/>
  <c r="F129" i="1"/>
  <c r="G129" i="1"/>
  <c r="H129" i="1"/>
  <c r="I129" i="1"/>
  <c r="K129" i="1"/>
  <c r="L129" i="1"/>
  <c r="M129" i="1"/>
  <c r="N129" i="1"/>
  <c r="O129" i="1"/>
  <c r="I127" i="1"/>
  <c r="M15" i="1"/>
  <c r="N15" i="1"/>
  <c r="O15" i="1"/>
  <c r="K15" i="1"/>
  <c r="E38" i="1"/>
  <c r="P38" i="1" s="1"/>
  <c r="E34" i="1"/>
  <c r="P34" i="1" s="1"/>
  <c r="E138" i="1" l="1"/>
  <c r="P138" i="1" s="1"/>
  <c r="E24" i="1"/>
  <c r="P24" i="1" s="1"/>
  <c r="L16" i="1" l="1"/>
  <c r="L15" i="1" l="1"/>
  <c r="J75" i="1"/>
  <c r="E75" i="1"/>
  <c r="G60" i="1"/>
  <c r="H60" i="1"/>
  <c r="I60" i="1"/>
  <c r="K60" i="1"/>
  <c r="L60" i="1"/>
  <c r="M60" i="1"/>
  <c r="N60" i="1"/>
  <c r="O60" i="1"/>
  <c r="F60" i="1"/>
  <c r="P75" i="1" l="1"/>
  <c r="K133" i="1"/>
  <c r="L133" i="1"/>
  <c r="M133" i="1"/>
  <c r="N133" i="1"/>
  <c r="O133" i="1"/>
  <c r="E104" i="1" l="1"/>
  <c r="E118" i="1" l="1"/>
  <c r="G28" i="1" l="1"/>
  <c r="I28" i="1"/>
  <c r="I15" i="1" s="1"/>
  <c r="F28" i="1"/>
  <c r="E28" i="1" s="1"/>
  <c r="G16" i="1"/>
  <c r="F16" i="1"/>
  <c r="H16" i="1"/>
  <c r="F142" i="1"/>
  <c r="E141" i="1"/>
  <c r="L140" i="1"/>
  <c r="O140" i="1"/>
  <c r="F136" i="1"/>
  <c r="F134" i="1"/>
  <c r="H133" i="1"/>
  <c r="I133" i="1"/>
  <c r="I143" i="1" s="1"/>
  <c r="F132" i="1"/>
  <c r="G132" i="1"/>
  <c r="H132" i="1"/>
  <c r="F131" i="1"/>
  <c r="G131" i="1"/>
  <c r="H131" i="1"/>
  <c r="L131" i="1"/>
  <c r="M131" i="1"/>
  <c r="O131" i="1"/>
  <c r="F128" i="1"/>
  <c r="G128" i="1"/>
  <c r="H128" i="1"/>
  <c r="L128" i="1"/>
  <c r="M128" i="1"/>
  <c r="O128" i="1"/>
  <c r="J123" i="1"/>
  <c r="J124" i="1"/>
  <c r="J142" i="1" s="1"/>
  <c r="J121" i="1"/>
  <c r="E122" i="1"/>
  <c r="E124" i="1"/>
  <c r="E142" i="1" s="1"/>
  <c r="E121" i="1"/>
  <c r="G120" i="1"/>
  <c r="G119" i="1" s="1"/>
  <c r="H120" i="1"/>
  <c r="H119" i="1" s="1"/>
  <c r="I120" i="1"/>
  <c r="I119" i="1" s="1"/>
  <c r="F120" i="1"/>
  <c r="F119" i="1" s="1"/>
  <c r="J115" i="1"/>
  <c r="J116" i="1"/>
  <c r="J117" i="1"/>
  <c r="J134" i="1" s="1"/>
  <c r="J118" i="1"/>
  <c r="J114" i="1"/>
  <c r="L113" i="1"/>
  <c r="L112" i="1" s="1"/>
  <c r="M113" i="1"/>
  <c r="M112" i="1" s="1"/>
  <c r="N113" i="1"/>
  <c r="O113" i="1"/>
  <c r="O112" i="1" s="1"/>
  <c r="K113" i="1"/>
  <c r="K112" i="1" s="1"/>
  <c r="E115" i="1"/>
  <c r="E116" i="1"/>
  <c r="E117" i="1"/>
  <c r="E134" i="1" s="1"/>
  <c r="E114" i="1"/>
  <c r="G113" i="1"/>
  <c r="G112" i="1" s="1"/>
  <c r="H113" i="1"/>
  <c r="H112" i="1" s="1"/>
  <c r="I113" i="1"/>
  <c r="I112" i="1" s="1"/>
  <c r="F113" i="1"/>
  <c r="F112" i="1" s="1"/>
  <c r="J111" i="1"/>
  <c r="J110" i="1"/>
  <c r="L109" i="1"/>
  <c r="L108" i="1" s="1"/>
  <c r="M109" i="1"/>
  <c r="M108" i="1" s="1"/>
  <c r="N109" i="1"/>
  <c r="N108" i="1" s="1"/>
  <c r="O109" i="1"/>
  <c r="O108" i="1" s="1"/>
  <c r="K109" i="1"/>
  <c r="K108" i="1" s="1"/>
  <c r="E111" i="1"/>
  <c r="E110" i="1"/>
  <c r="G109" i="1"/>
  <c r="G108" i="1" s="1"/>
  <c r="H109" i="1"/>
  <c r="H108" i="1" s="1"/>
  <c r="I109" i="1"/>
  <c r="F109" i="1"/>
  <c r="F108" i="1" s="1"/>
  <c r="J98" i="1"/>
  <c r="J99" i="1"/>
  <c r="J100" i="1"/>
  <c r="J101" i="1"/>
  <c r="J102" i="1"/>
  <c r="J103" i="1"/>
  <c r="J104" i="1"/>
  <c r="P104" i="1" s="1"/>
  <c r="J105" i="1"/>
  <c r="J136" i="1" s="1"/>
  <c r="J107" i="1"/>
  <c r="J97" i="1"/>
  <c r="N95" i="1"/>
  <c r="L95" i="1"/>
  <c r="M95" i="1"/>
  <c r="O95" i="1"/>
  <c r="K95" i="1"/>
  <c r="E98" i="1"/>
  <c r="E99" i="1"/>
  <c r="E100" i="1"/>
  <c r="E101" i="1"/>
  <c r="E102" i="1"/>
  <c r="E103" i="1"/>
  <c r="E105" i="1"/>
  <c r="E136" i="1" s="1"/>
  <c r="E107" i="1"/>
  <c r="E97" i="1"/>
  <c r="G95" i="1"/>
  <c r="H95" i="1"/>
  <c r="I95" i="1"/>
  <c r="F95" i="1"/>
  <c r="J90" i="1"/>
  <c r="J91" i="1"/>
  <c r="J92" i="1"/>
  <c r="J93" i="1"/>
  <c r="J94" i="1"/>
  <c r="J89" i="1"/>
  <c r="L88" i="1"/>
  <c r="M88" i="1"/>
  <c r="M87" i="1" s="1"/>
  <c r="N88" i="1"/>
  <c r="N87" i="1" s="1"/>
  <c r="O88" i="1"/>
  <c r="O87" i="1" s="1"/>
  <c r="K88" i="1"/>
  <c r="K87" i="1" s="1"/>
  <c r="E90" i="1"/>
  <c r="E91" i="1"/>
  <c r="E92" i="1"/>
  <c r="E93" i="1"/>
  <c r="E94" i="1"/>
  <c r="E89" i="1"/>
  <c r="G88" i="1"/>
  <c r="G87" i="1" s="1"/>
  <c r="H88" i="1"/>
  <c r="H87" i="1" s="1"/>
  <c r="I88" i="1"/>
  <c r="I87" i="1" s="1"/>
  <c r="F88" i="1"/>
  <c r="J80" i="1"/>
  <c r="J81" i="1"/>
  <c r="J82" i="1"/>
  <c r="J83" i="1"/>
  <c r="J84" i="1"/>
  <c r="J85" i="1"/>
  <c r="J86" i="1"/>
  <c r="J79" i="1"/>
  <c r="L78" i="1"/>
  <c r="M78" i="1"/>
  <c r="M77" i="1" s="1"/>
  <c r="N78" i="1"/>
  <c r="N77" i="1" s="1"/>
  <c r="O78" i="1"/>
  <c r="O77" i="1" s="1"/>
  <c r="K78" i="1"/>
  <c r="K77" i="1" s="1"/>
  <c r="E80" i="1"/>
  <c r="E81" i="1"/>
  <c r="E82" i="1"/>
  <c r="E83" i="1"/>
  <c r="E84" i="1"/>
  <c r="E85" i="1"/>
  <c r="E86" i="1"/>
  <c r="E79" i="1"/>
  <c r="G78" i="1"/>
  <c r="G77" i="1" s="1"/>
  <c r="H78" i="1"/>
  <c r="H77" i="1" s="1"/>
  <c r="I78" i="1"/>
  <c r="I77" i="1" s="1"/>
  <c r="F78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6" i="1"/>
  <c r="J61" i="1"/>
  <c r="O59" i="1"/>
  <c r="M59" i="1"/>
  <c r="N59" i="1"/>
  <c r="K59" i="1"/>
  <c r="G59" i="1"/>
  <c r="H59" i="1"/>
  <c r="F59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6" i="1"/>
  <c r="E61" i="1"/>
  <c r="I59" i="1"/>
  <c r="L41" i="1"/>
  <c r="L40" i="1" s="1"/>
  <c r="M41" i="1"/>
  <c r="N41" i="1"/>
  <c r="N40" i="1" s="1"/>
  <c r="O41" i="1"/>
  <c r="O40" i="1" s="1"/>
  <c r="K41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42" i="1"/>
  <c r="G41" i="1"/>
  <c r="G40" i="1" s="1"/>
  <c r="H41" i="1"/>
  <c r="H40" i="1" s="1"/>
  <c r="I41" i="1"/>
  <c r="I40" i="1" s="1"/>
  <c r="F41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42" i="1"/>
  <c r="J17" i="1"/>
  <c r="J18" i="1"/>
  <c r="J19" i="1"/>
  <c r="J20" i="1"/>
  <c r="J21" i="1"/>
  <c r="J22" i="1"/>
  <c r="J23" i="1"/>
  <c r="J25" i="1"/>
  <c r="J26" i="1"/>
  <c r="J27" i="1"/>
  <c r="J28" i="1"/>
  <c r="J29" i="1"/>
  <c r="J30" i="1"/>
  <c r="J31" i="1"/>
  <c r="J32" i="1"/>
  <c r="J135" i="1" s="1"/>
  <c r="J33" i="1"/>
  <c r="J36" i="1"/>
  <c r="J37" i="1"/>
  <c r="J39" i="1"/>
  <c r="J16" i="1"/>
  <c r="N14" i="1"/>
  <c r="L14" i="1"/>
  <c r="M14" i="1"/>
  <c r="O14" i="1"/>
  <c r="K14" i="1"/>
  <c r="I14" i="1"/>
  <c r="E17" i="1"/>
  <c r="E18" i="1"/>
  <c r="E19" i="1"/>
  <c r="E20" i="1"/>
  <c r="E29" i="1"/>
  <c r="E30" i="1"/>
  <c r="E31" i="1"/>
  <c r="E21" i="1"/>
  <c r="E22" i="1"/>
  <c r="E23" i="1"/>
  <c r="E25" i="1"/>
  <c r="E26" i="1"/>
  <c r="E27" i="1"/>
  <c r="E32" i="1"/>
  <c r="E135" i="1" s="1"/>
  <c r="E33" i="1"/>
  <c r="E137" i="1" s="1"/>
  <c r="E36" i="1"/>
  <c r="E37" i="1"/>
  <c r="E39" i="1"/>
  <c r="J139" i="1" l="1"/>
  <c r="J137" i="1"/>
  <c r="P137" i="1" s="1"/>
  <c r="F15" i="1"/>
  <c r="P101" i="1"/>
  <c r="N120" i="1"/>
  <c r="N127" i="1"/>
  <c r="N143" i="1" s="1"/>
  <c r="M120" i="1"/>
  <c r="M119" i="1" s="1"/>
  <c r="M127" i="1"/>
  <c r="M143" i="1" s="1"/>
  <c r="L120" i="1"/>
  <c r="L127" i="1"/>
  <c r="L143" i="1" s="1"/>
  <c r="H127" i="1"/>
  <c r="H143" i="1" s="1"/>
  <c r="H15" i="1"/>
  <c r="H14" i="1" s="1"/>
  <c r="H125" i="1" s="1"/>
  <c r="P23" i="1"/>
  <c r="K120" i="1"/>
  <c r="K127" i="1"/>
  <c r="K143" i="1" s="1"/>
  <c r="P135" i="1"/>
  <c r="O120" i="1"/>
  <c r="O127" i="1"/>
  <c r="O143" i="1" s="1"/>
  <c r="F127" i="1"/>
  <c r="F143" i="1" s="1"/>
  <c r="E129" i="1"/>
  <c r="E139" i="1"/>
  <c r="J130" i="1"/>
  <c r="E130" i="1"/>
  <c r="G15" i="1"/>
  <c r="G14" i="1" s="1"/>
  <c r="G125" i="1" s="1"/>
  <c r="G127" i="1"/>
  <c r="G143" i="1" s="1"/>
  <c r="J129" i="1"/>
  <c r="J140" i="1"/>
  <c r="F133" i="1"/>
  <c r="J60" i="1"/>
  <c r="P61" i="1"/>
  <c r="P111" i="1"/>
  <c r="E120" i="1"/>
  <c r="E119" i="1" s="1"/>
  <c r="P76" i="1"/>
  <c r="P67" i="1"/>
  <c r="P79" i="1"/>
  <c r="P21" i="1"/>
  <c r="P42" i="1"/>
  <c r="E109" i="1"/>
  <c r="E41" i="1"/>
  <c r="E78" i="1"/>
  <c r="P25" i="1"/>
  <c r="P70" i="1"/>
  <c r="P62" i="1"/>
  <c r="P99" i="1"/>
  <c r="P56" i="1"/>
  <c r="P48" i="1"/>
  <c r="P69" i="1"/>
  <c r="P73" i="1"/>
  <c r="P65" i="1"/>
  <c r="P82" i="1"/>
  <c r="P103" i="1"/>
  <c r="E132" i="1"/>
  <c r="P94" i="1"/>
  <c r="P110" i="1"/>
  <c r="P29" i="1"/>
  <c r="P28" i="1"/>
  <c r="P31" i="1"/>
  <c r="E88" i="1"/>
  <c r="E95" i="1"/>
  <c r="P39" i="1"/>
  <c r="P86" i="1"/>
  <c r="J108" i="1"/>
  <c r="J128" i="1"/>
  <c r="P89" i="1"/>
  <c r="P20" i="1"/>
  <c r="P55" i="1"/>
  <c r="J131" i="1"/>
  <c r="J112" i="1"/>
  <c r="J122" i="1"/>
  <c r="P122" i="1" s="1"/>
  <c r="J141" i="1"/>
  <c r="P141" i="1" s="1"/>
  <c r="P47" i="1"/>
  <c r="J14" i="1"/>
  <c r="P83" i="1"/>
  <c r="J78" i="1"/>
  <c r="P123" i="1"/>
  <c r="J133" i="1"/>
  <c r="E112" i="1"/>
  <c r="P121" i="1"/>
  <c r="P36" i="1"/>
  <c r="P85" i="1"/>
  <c r="P93" i="1"/>
  <c r="P114" i="1"/>
  <c r="P37" i="1"/>
  <c r="P54" i="1"/>
  <c r="P46" i="1"/>
  <c r="P22" i="1"/>
  <c r="P117" i="1"/>
  <c r="P57" i="1"/>
  <c r="P49" i="1"/>
  <c r="P30" i="1"/>
  <c r="P81" i="1"/>
  <c r="P91" i="1"/>
  <c r="P19" i="1"/>
  <c r="J132" i="1"/>
  <c r="P26" i="1"/>
  <c r="P71" i="1"/>
  <c r="P63" i="1"/>
  <c r="E140" i="1"/>
  <c r="P136" i="1"/>
  <c r="E96" i="1"/>
  <c r="E131" i="1"/>
  <c r="F77" i="1"/>
  <c r="E77" i="1" s="1"/>
  <c r="E128" i="1"/>
  <c r="F14" i="1"/>
  <c r="E14" i="1" s="1"/>
  <c r="E16" i="1"/>
  <c r="P16" i="1" s="1"/>
  <c r="E133" i="1"/>
  <c r="P18" i="1"/>
  <c r="N119" i="1"/>
  <c r="J95" i="1"/>
  <c r="P142" i="1"/>
  <c r="P134" i="1"/>
  <c r="F40" i="1"/>
  <c r="E40" i="1" s="1"/>
  <c r="P53" i="1"/>
  <c r="P58" i="1"/>
  <c r="P50" i="1"/>
  <c r="K40" i="1"/>
  <c r="P68" i="1"/>
  <c r="P92" i="1"/>
  <c r="P97" i="1"/>
  <c r="J109" i="1"/>
  <c r="J113" i="1"/>
  <c r="P17" i="1"/>
  <c r="P44" i="1"/>
  <c r="F87" i="1"/>
  <c r="P107" i="1"/>
  <c r="P98" i="1"/>
  <c r="P102" i="1"/>
  <c r="I108" i="1"/>
  <c r="E108" i="1" s="1"/>
  <c r="P33" i="1"/>
  <c r="P32" i="1"/>
  <c r="P51" i="1"/>
  <c r="P43" i="1"/>
  <c r="M40" i="1"/>
  <c r="P74" i="1"/>
  <c r="P66" i="1"/>
  <c r="P80" i="1"/>
  <c r="P84" i="1"/>
  <c r="P105" i="1"/>
  <c r="N112" i="1"/>
  <c r="N125" i="1" s="1"/>
  <c r="N147" i="1" s="1"/>
  <c r="J15" i="1"/>
  <c r="P100" i="1"/>
  <c r="P27" i="1"/>
  <c r="P72" i="1"/>
  <c r="P64" i="1"/>
  <c r="L59" i="1"/>
  <c r="J59" i="1" s="1"/>
  <c r="L77" i="1"/>
  <c r="J77" i="1" s="1"/>
  <c r="P90" i="1"/>
  <c r="J88" i="1"/>
  <c r="P118" i="1"/>
  <c r="P115" i="1"/>
  <c r="E60" i="1"/>
  <c r="J96" i="1"/>
  <c r="P116" i="1"/>
  <c r="P124" i="1"/>
  <c r="P45" i="1"/>
  <c r="J41" i="1"/>
  <c r="P52" i="1"/>
  <c r="L119" i="1"/>
  <c r="O119" i="1"/>
  <c r="O125" i="1"/>
  <c r="E113" i="1"/>
  <c r="L87" i="1"/>
  <c r="J87" i="1" s="1"/>
  <c r="E59" i="1"/>
  <c r="J40" i="1"/>
  <c r="P140" i="1" l="1"/>
  <c r="K125" i="1"/>
  <c r="K147" i="1" s="1"/>
  <c r="P109" i="1"/>
  <c r="J120" i="1"/>
  <c r="J125" i="1" s="1"/>
  <c r="M125" i="1"/>
  <c r="M147" i="1" s="1"/>
  <c r="K119" i="1"/>
  <c r="I125" i="1"/>
  <c r="I147" i="1" s="1"/>
  <c r="E127" i="1"/>
  <c r="E143" i="1" s="1"/>
  <c r="J127" i="1"/>
  <c r="J143" i="1" s="1"/>
  <c r="P88" i="1"/>
  <c r="P78" i="1"/>
  <c r="P41" i="1"/>
  <c r="P14" i="1"/>
  <c r="L125" i="1"/>
  <c r="L147" i="1" s="1"/>
  <c r="P59" i="1"/>
  <c r="P60" i="1"/>
  <c r="P133" i="1"/>
  <c r="O147" i="1"/>
  <c r="P95" i="1"/>
  <c r="P113" i="1"/>
  <c r="P108" i="1"/>
  <c r="P139" i="1"/>
  <c r="P112" i="1"/>
  <c r="P96" i="1"/>
  <c r="F125" i="1"/>
  <c r="F147" i="1" s="1"/>
  <c r="E15" i="1"/>
  <c r="P15" i="1" s="1"/>
  <c r="G147" i="1"/>
  <c r="H147" i="1"/>
  <c r="E87" i="1"/>
  <c r="E125" i="1" s="1"/>
  <c r="P77" i="1"/>
  <c r="P128" i="1"/>
  <c r="P40" i="1"/>
  <c r="P130" i="1"/>
  <c r="P131" i="1"/>
  <c r="J119" i="1"/>
  <c r="P119" i="1" s="1"/>
  <c r="P120" i="1" l="1"/>
  <c r="J147" i="1"/>
  <c r="P127" i="1"/>
  <c r="E147" i="1"/>
  <c r="P143" i="1"/>
  <c r="P129" i="1"/>
  <c r="P87" i="1"/>
  <c r="P132" i="1"/>
  <c r="P125" i="1"/>
  <c r="P147" i="1" l="1"/>
</calcChain>
</file>

<file path=xl/sharedStrings.xml><?xml version="1.0" encoding="utf-8"?>
<sst xmlns="http://schemas.openxmlformats.org/spreadsheetml/2006/main" count="483" uniqueCount="326">
  <si>
    <t>Додаток 3</t>
  </si>
  <si>
    <t>РОЗПОДІЛ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</si>
  <si>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</si>
  <si>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</si>
  <si>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</si>
  <si>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</si>
  <si>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</si>
  <si>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</si>
  <si>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</si>
  <si>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</si>
  <si>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</si>
  <si>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</si>
  <si>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</si>
  <si>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</si>
  <si>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</si>
  <si>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</si>
  <si>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</si>
  <si>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</si>
  <si>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/>
  </si>
  <si>
    <t>Виконавчий комiтет Чорноморської мiської ради Одеського району Одеської областi</t>
  </si>
  <si>
    <t>0210000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</si>
  <si>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</si>
  <si>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</si>
  <si>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</si>
  <si>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</si>
  <si>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</si>
  <si>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</si>
  <si>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</si>
  <si>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0210180</t>
  </si>
  <si>
    <t>0180</t>
  </si>
  <si>
    <t>0133</t>
  </si>
  <si>
    <t>Інша діяльність у сфері державного управління</t>
  </si>
  <si>
    <t>0212010</t>
  </si>
  <si>
    <t>2010</t>
  </si>
  <si>
    <t>0731</t>
  </si>
  <si>
    <t>Багатопрофільна стаціонарна медична допомога населенню</t>
  </si>
  <si>
    <t>0212100</t>
  </si>
  <si>
    <t>2100</t>
  </si>
  <si>
    <t>0722</t>
  </si>
  <si>
    <t>Стоматологічна допомога населенню</t>
  </si>
  <si>
    <t>0212152</t>
  </si>
  <si>
    <t>2152</t>
  </si>
  <si>
    <t>0763</t>
  </si>
  <si>
    <t>Інші програми та заходи у сфері охорони здоров`я</t>
  </si>
  <si>
    <t>0213112</t>
  </si>
  <si>
    <t>3112</t>
  </si>
  <si>
    <t>1040</t>
  </si>
  <si>
    <t>Заходи державної політики з питань дітей та їх соціального захисту</t>
  </si>
  <si>
    <t>0213242</t>
  </si>
  <si>
    <t>3242</t>
  </si>
  <si>
    <t>1090</t>
  </si>
  <si>
    <t>Інші заходи у сфері соціального захисту і соціального забезпечення</t>
  </si>
  <si>
    <t>0216030</t>
  </si>
  <si>
    <t>6030</t>
  </si>
  <si>
    <t>0620</t>
  </si>
  <si>
    <t>Організація благоустрою населених пунктів</t>
  </si>
  <si>
    <t>0217680</t>
  </si>
  <si>
    <t>7680</t>
  </si>
  <si>
    <t>0490</t>
  </si>
  <si>
    <t>Членські внески до асоціацій органів місцевого самоврядування</t>
  </si>
  <si>
    <t>0218210</t>
  </si>
  <si>
    <t>8210</t>
  </si>
  <si>
    <t>0380</t>
  </si>
  <si>
    <t>Муніципальні формування з охорони громадського порядку</t>
  </si>
  <si>
    <t>0218230</t>
  </si>
  <si>
    <t>8230</t>
  </si>
  <si>
    <t>Інші заходи громадського порядку та безпеки</t>
  </si>
  <si>
    <t>0218340</t>
  </si>
  <si>
    <t>8340</t>
  </si>
  <si>
    <t>0540</t>
  </si>
  <si>
    <t>Природоохоронні заходи за рахунок цільових фондів</t>
  </si>
  <si>
    <t>0600000</t>
  </si>
  <si>
    <t>Вiддiл освiти Чорноморської мiської ради Одеського району Одеської областi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</si>
  <si>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</si>
  <si>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</si>
  <si>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</si>
  <si>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</si>
  <si>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0610180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</si>
  <si>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</si>
  <si>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</si>
  <si>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</si>
  <si>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</si>
  <si>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</si>
  <si>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</si>
  <si>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</si>
  <si>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</si>
  <si>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0611022</t>
  </si>
  <si>
    <t>1022</t>
  </si>
  <si>
    <t>0922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</si>
  <si>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</t>
  </si>
  <si>
    <t>0611031</t>
  </si>
  <si>
    <t>1031</t>
  </si>
  <si>
    <t>0611032</t>
  </si>
  <si>
    <t>1032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</si>
  <si>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</si>
  <si>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</si>
  <si>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</si>
  <si>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</si>
  <si>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0611120</t>
  </si>
  <si>
    <t>1120</t>
  </si>
  <si>
    <t>0950</t>
  </si>
  <si>
    <t>Підвищення кваліфікації, перепідготовка кадрів закладами післядипломної освіти</t>
  </si>
  <si>
    <t>0611130</t>
  </si>
  <si>
    <t>1130</t>
  </si>
  <si>
    <t>0990</t>
  </si>
  <si>
    <t>Методичне забезпечення діяльності закладів освіти</t>
  </si>
  <si>
    <t>0611141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</si>
  <si>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</si>
  <si>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</si>
  <si>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</si>
  <si>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</si>
  <si>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</si>
  <si>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</si>
  <si>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</si>
  <si>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</si>
  <si>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</si>
  <si>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</si>
  <si>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</si>
  <si>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</si>
  <si>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</si>
  <si>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</si>
  <si>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0613242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</si>
  <si>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</si>
  <si>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</si>
  <si>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</si>
  <si>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</si>
  <si>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</si>
  <si>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Управлiння соцiальної полiтики Чорноморської мiської ради Одеського району Одеської областi</t>
  </si>
  <si>
    <t>0810000</t>
  </si>
  <si>
    <t>0810160</t>
  </si>
  <si>
    <t>0810180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</si>
  <si>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</si>
  <si>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</si>
  <si>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</si>
  <si>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</si>
  <si>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</si>
  <si>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</si>
  <si>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</si>
  <si>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</si>
  <si>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</si>
  <si>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</si>
  <si>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0813090</t>
  </si>
  <si>
    <t>3090</t>
  </si>
  <si>
    <t>Видатки на поховання учасників бойових дій та осіб з інвалідністю внаслідок війни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</si>
  <si>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</si>
  <si>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</si>
  <si>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</si>
  <si>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</si>
  <si>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0813121</t>
  </si>
  <si>
    <t>3121</t>
  </si>
  <si>
    <t>Утримання та забезпечення діяльності центрів соціальних служб</t>
  </si>
  <si>
    <t>0813123</t>
  </si>
  <si>
    <t>3123</t>
  </si>
  <si>
    <t>Заходи державної політики з питань сім`ї</t>
  </si>
  <si>
    <t>0813140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</si>
  <si>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</si>
  <si>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</si>
  <si>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</si>
  <si>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</si>
  <si>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</si>
  <si>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</si>
  <si>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0813180</t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</si>
  <si>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</si>
  <si>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</si>
  <si>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</si>
  <si>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0813192</t>
  </si>
  <si>
    <t>3192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</si>
  <si>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</si>
  <si>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0813242</t>
  </si>
  <si>
    <t>1000000</t>
  </si>
  <si>
    <t>Вiддiл культури Чорноморської мiської ради Одеського району Одеської областi</t>
  </si>
  <si>
    <t>1010000</t>
  </si>
  <si>
    <t>1010160</t>
  </si>
  <si>
    <t>1010180</t>
  </si>
  <si>
    <t>1011080</t>
  </si>
  <si>
    <t>1080</t>
  </si>
  <si>
    <t>Надання спеціалізованої освіти мистецькими школами</t>
  </si>
  <si>
    <t>1014030</t>
  </si>
  <si>
    <t>4030</t>
  </si>
  <si>
    <t>0824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</si>
  <si>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</si>
  <si>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</si>
  <si>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</si>
  <si>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</si>
  <si>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</si>
  <si>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</si>
  <si>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</si>
  <si>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</si>
  <si>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</si>
  <si>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</si>
  <si>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</si>
  <si>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</si>
  <si>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</si>
  <si>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</si>
  <si>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</si>
  <si>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1100000</t>
  </si>
  <si>
    <t>1110000</t>
  </si>
  <si>
    <t>1110160</t>
  </si>
  <si>
    <t>1110180</t>
  </si>
  <si>
    <t>1113133</t>
  </si>
  <si>
    <t>3133</t>
  </si>
  <si>
    <t>Інші заходи та заклади молодіжної політики</t>
  </si>
  <si>
    <t>1115011</t>
  </si>
  <si>
    <t>5011</t>
  </si>
  <si>
    <t>Проведення навчально-тренувальних зборів і змагань з олімпійських видів спорту</t>
  </si>
  <si>
    <t>1115012</t>
  </si>
  <si>
    <t>5012</t>
  </si>
  <si>
    <t>Проведення навчально-тренувальних зборів і змагань з неолімпійських видів спорту</t>
  </si>
  <si>
    <t>1115061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</si>
  <si>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</si>
  <si>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</si>
  <si>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1200000</t>
  </si>
  <si>
    <t>Вiддiл комунального господарства та благоустрою Чорноморської мiської ради Одеського району Одеської областi</t>
  </si>
  <si>
    <t>1210000</t>
  </si>
  <si>
    <t>1210160</t>
  </si>
  <si>
    <t>1210170</t>
  </si>
  <si>
    <t>1210180</t>
  </si>
  <si>
    <t>1213210</t>
  </si>
  <si>
    <t>3210</t>
  </si>
  <si>
    <t>1050</t>
  </si>
  <si>
    <t>Організація та проведення громадських робіт</t>
  </si>
  <si>
    <t>1216012</t>
  </si>
  <si>
    <t>6012</t>
  </si>
  <si>
    <t>Забезпечення діяльності з виробництва, транспортування, постачання теплової енергії</t>
  </si>
  <si>
    <t>1216015</t>
  </si>
  <si>
    <t>6015</t>
  </si>
  <si>
    <t>Забезпечення надійної та безперебійної експлуатації ліфтів</t>
  </si>
  <si>
    <t>1216017</t>
  </si>
  <si>
    <t>6017</t>
  </si>
  <si>
    <t>Інша діяльність, пов`язана з експлуатацією об`єктів житлово-комунального господарства</t>
  </si>
  <si>
    <t>1216030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</si>
  <si>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</si>
  <si>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</si>
  <si>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</si>
  <si>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</si>
  <si>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1218340</t>
  </si>
  <si>
    <t>1500000</t>
  </si>
  <si>
    <t>Управлiння капiтального будiвництва Чорноморської мiської ради Одеського району Одеської областi</t>
  </si>
  <si>
    <t>1510000</t>
  </si>
  <si>
    <t>1510160</t>
  </si>
  <si>
    <t>1510180</t>
  </si>
  <si>
    <t>3100000</t>
  </si>
  <si>
    <t>Управлiння комунальної власностi та земельних вiдносин Чорноморської мiської ради Одеського району Одеської областi</t>
  </si>
  <si>
    <t>3110000</t>
  </si>
  <si>
    <t>3110160</t>
  </si>
  <si>
    <t>3110180</t>
  </si>
  <si>
    <t>3116017</t>
  </si>
  <si>
    <t>3117130</t>
  </si>
  <si>
    <t>7130</t>
  </si>
  <si>
    <t>0421</t>
  </si>
  <si>
    <t>Здійснення заходів із землеустрою</t>
  </si>
  <si>
    <t>3117693</t>
  </si>
  <si>
    <t>7693</t>
  </si>
  <si>
    <t>Інші заходи, пов`язані з економічною діяльністю</t>
  </si>
  <si>
    <t>3700000</t>
  </si>
  <si>
    <t>Фiнансове управлiння Чорноморської мiської ради Одеського району Одеської областi</t>
  </si>
  <si>
    <t>3710000</t>
  </si>
  <si>
    <t>3710160</t>
  </si>
  <si>
    <t>3710180</t>
  </si>
  <si>
    <t>3718710</t>
  </si>
  <si>
    <t>8710</t>
  </si>
  <si>
    <t>Резервний фонд місцевого бюджету</t>
  </si>
  <si>
    <t>3719110</t>
  </si>
  <si>
    <t>9110</t>
  </si>
  <si>
    <t>Реверсна дотація</t>
  </si>
  <si>
    <t>УСЬОГО</t>
  </si>
  <si>
    <t>X</t>
  </si>
  <si>
    <t>до рішення Чорноморської міської ради</t>
  </si>
  <si>
    <t>Одеського району Одеської області</t>
  </si>
  <si>
    <t>Ольга Яковенко</t>
  </si>
  <si>
    <t>Олександрівська селищна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</si>
  <si>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</si>
  <si>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</si>
  <si>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0100</t>
  </si>
  <si>
    <t>Державне управління</t>
  </si>
  <si>
    <t>1000</t>
  </si>
  <si>
    <t>Освіта</t>
  </si>
  <si>
    <t>2000</t>
  </si>
  <si>
    <t>Охорона здоров'я</t>
  </si>
  <si>
    <t>3000</t>
  </si>
  <si>
    <t>Соціальний захист та соціальне забезпечення</t>
  </si>
  <si>
    <t>4000</t>
  </si>
  <si>
    <t>Культура і мистецтво</t>
  </si>
  <si>
    <t>5000</t>
  </si>
  <si>
    <t>Фізична культура і спорт</t>
  </si>
  <si>
    <t>6000</t>
  </si>
  <si>
    <t>Житлово-комунальне господарство</t>
  </si>
  <si>
    <t>7100</t>
  </si>
  <si>
    <t>Сільське, лісове, рибне господарство та мисливство</t>
  </si>
  <si>
    <t>7300</t>
  </si>
  <si>
    <t>Будівництво та регіональний розвиток</t>
  </si>
  <si>
    <t>7400</t>
  </si>
  <si>
    <t>Транспорт та транспортна інфраструктура, дорожнє господарство</t>
  </si>
  <si>
    <t>7600</t>
  </si>
  <si>
    <t>Інші програми та заходи, пов'язані з економічною діяльністю</t>
  </si>
  <si>
    <t>8200</t>
  </si>
  <si>
    <t>Громадський порядок та безпека</t>
  </si>
  <si>
    <t>8700</t>
  </si>
  <si>
    <t>Резервний фонд  місцевого бюджету</t>
  </si>
  <si>
    <t>9100</t>
  </si>
  <si>
    <t>Дотації з місцевого бюджету іншим бюджетам</t>
  </si>
  <si>
    <t>перевірка</t>
  </si>
  <si>
    <t>Начальник фінансового управління</t>
  </si>
  <si>
    <t>оплата праці і нарахування на заробітну плату</t>
  </si>
  <si>
    <t>0813230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</si>
  <si>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</si>
  <si>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>1558900000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</si>
  <si>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</si>
  <si>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</si>
  <si>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0217351</t>
  </si>
  <si>
    <t>0443</t>
  </si>
  <si>
    <t>Розроблення комплексних планів просторового розвитку територій територіальних громад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</si>
  <si>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</si>
  <si>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</si>
  <si>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</si>
  <si>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</si>
  <si>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0218240</t>
  </si>
  <si>
    <t>8240</t>
  </si>
  <si>
    <t>Заходи та роботи з територіальної оборони</t>
  </si>
  <si>
    <t>видатків бюджету Чорноморської міської територіальної громади на 2023 рік</t>
  </si>
  <si>
    <t>Захист населення і територій від надзвичайних ситуацій техногенного та природного характеру</t>
  </si>
  <si>
    <t>8100</t>
  </si>
  <si>
    <t>Вiддiл молодi та спорту Чорноморської мiської ради Одеського району Одеської областi</t>
  </si>
  <si>
    <t>в т.ч. нерозподілені видатки</t>
  </si>
  <si>
    <t>0212111</t>
  </si>
  <si>
    <t>від  20.12.2022  № 284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</si>
</sst>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_ ;\-#,##0.00\ "/>
    <numFmt numFmtId="165" formatCode="#,##0.000"/>
    <numFmt numFmtId="166" formatCode="#,##0;\-#,##0;#,&quot;-&quot;"/>
  </numFmts>
  <fonts count="12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2">
    <xf numFmtId="0" fontId="0" fillId="0" borderId="0" xfId="0"/>
    <xf numFmtId="49" fontId="6" fillId="2" borderId="1" xfId="0" applyNumberFormat="1" applyFont="1" applyFill="1" applyBorder="1" applyAlignment="1">
      <alignment horizontal="center"/>
    </xf>
    <xf numFmtId="0" fontId="8" fillId="2" borderId="0" xfId="0" applyFont="1" applyFill="1"/>
    <xf numFmtId="165" fontId="8" fillId="2" borderId="1" xfId="1" applyNumberFormat="1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9" fillId="2" borderId="0" xfId="0" applyFont="1" applyFill="1"/>
    <xf numFmtId="49" fontId="6" fillId="2" borderId="1" xfId="0" applyNumberFormat="1" applyFont="1" applyFill="1" applyBorder="1" applyAlignment="1"/>
    <xf numFmtId="0" fontId="6" fillId="2" borderId="1" xfId="0" applyFont="1" applyFill="1" applyBorder="1" applyAlignment="1"/>
    <xf numFmtId="166" fontId="8" fillId="2" borderId="1" xfId="1" applyNumberFormat="1" applyFont="1" applyFill="1" applyBorder="1" applyAlignment="1"/>
    <xf numFmtId="166" fontId="8" fillId="2" borderId="1" xfId="0" applyNumberFormat="1" applyFont="1" applyFill="1" applyBorder="1" applyAlignment="1"/>
    <xf numFmtId="0" fontId="2" fillId="2" borderId="0" xfId="0" applyFont="1" applyFill="1"/>
    <xf numFmtId="0" fontId="4" fillId="2" borderId="0" xfId="0" quotePrefix="1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1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quotePrefix="1" applyFont="1" applyFill="1" applyBorder="1" applyAlignment="1">
      <alignment vertical="center" wrapText="1"/>
    </xf>
    <xf numFmtId="166" fontId="3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quotePrefix="1" applyFont="1" applyFill="1" applyBorder="1" applyAlignment="1">
      <alignment vertical="center" wrapText="1"/>
    </xf>
    <xf numFmtId="166" fontId="2" fillId="2" borderId="1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0" fontId="5" fillId="2" borderId="1" xfId="0" quotePrefix="1" applyFont="1" applyFill="1" applyBorder="1" applyAlignment="1">
      <alignment vertical="center" wrapText="1"/>
    </xf>
    <xf numFmtId="166" fontId="5" fillId="2" borderId="1" xfId="0" applyNumberFormat="1" applyFont="1" applyFill="1" applyBorder="1" applyAlignment="1">
      <alignment vertical="center"/>
    </xf>
    <xf numFmtId="0" fontId="5" fillId="2" borderId="0" xfId="0" applyFont="1" applyFill="1"/>
    <xf numFmtId="166" fontId="2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166" fontId="2" fillId="2" borderId="0" xfId="0" applyNumberFormat="1" applyFont="1" applyFill="1"/>
    <xf numFmtId="166" fontId="2" fillId="2" borderId="1" xfId="0" applyNumberFormat="1" applyFont="1" applyFill="1" applyBorder="1" applyAlignment="1"/>
    <xf numFmtId="0" fontId="3" fillId="2" borderId="1" xfId="0" applyFont="1" applyFill="1" applyBorder="1" applyAlignment="1">
      <alignment wrapText="1"/>
    </xf>
    <xf numFmtId="166" fontId="3" fillId="2" borderId="1" xfId="0" applyNumberFormat="1" applyFont="1" applyFill="1" applyBorder="1" applyAlignment="1"/>
    <xf numFmtId="164" fontId="2" fillId="2" borderId="0" xfId="0" applyNumberFormat="1" applyFont="1" applyFill="1"/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vertical="center" wrapText="1"/>
    </xf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1" fillId="3" borderId="0" xfId="0" applyFont="1" applyFill="1"/>
    <xf numFmtId="0" fontId="11" fillId="0" borderId="0" xfId="0" applyFont="1"/>
  </cellXfs>
  <cellStyles count="2">
    <cellStyle name="Звичайний" xfId="0" builtinId="0"/>
    <cellStyle name="Обычный_дод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47"/>
  <sheetViews>
    <sheetView tabSelected="1" view="pageBreakPreview" zoomScale="70" zoomScaleNormal="70" zoomScaleSheetLayoutView="70" workbookViewId="0">
      <pane xSplit="4" ySplit="13" topLeftCell="E14" activePane="bottomRight" state="frozen"/>
      <selection pane="topRight" activeCell="E1" sqref="E1"/>
      <selection pane="bottomLeft" activeCell="A14" sqref="A14"/>
      <selection pane="bottomRight" activeCell="M4" sqref="M4:N4"/>
    </sheetView>
  </sheetViews>
  <sheetFormatPr defaultColWidth="8.88671875" defaultRowHeight="15.6" x14ac:dyDescent="0.3"/>
  <cols>
    <col min="1" max="3" width="12.109375" style="10" customWidth="1"/>
    <col min="4" max="4" width="40.6640625" style="10" customWidth="1"/>
    <col min="5" max="16" width="15.6640625" style="10" customWidth="1"/>
    <col min="17" max="16384" width="8.88671875" style="10"/>
  </cols>
  <sheetData>
    <row r="1" spans="1:16" x14ac:dyDescent="0.3">
      <c r="M1" s="10" t="s">
        <v>0</v>
      </c>
    </row>
    <row r="2" spans="1:16" x14ac:dyDescent="0.3">
      <c r="M2" s="10" t="s">
        <v>267</v>
      </c>
    </row>
    <row r="3" spans="1:16" x14ac:dyDescent="0.3">
      <c r="M3" s="10" t="s">
        <v>268</v>
      </c>
    </row>
    <row r="4" spans="1:16" x14ac:dyDescent="0.3">
      <c r="M4" s="40" t="s">
        <v>325</v>
      </c>
      <c r="N4" s="41"/>
    </row>
    <row r="5" spans="1:16" x14ac:dyDescent="0.3">
      <c r="A5" s="36" t="s">
        <v>1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</row>
    <row r="6" spans="1:16" x14ac:dyDescent="0.3">
      <c r="A6" s="36" t="s">
        <v>319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</row>
    <row r="7" spans="1:16" x14ac:dyDescent="0.3">
      <c r="A7" s="11" t="s">
        <v>306</v>
      </c>
    </row>
    <row r="8" spans="1:16" x14ac:dyDescent="0.3">
      <c r="A8" s="10" t="s">
        <v>2</v>
      </c>
      <c r="P8" s="12" t="s">
        <v>3</v>
      </c>
    </row>
    <row r="9" spans="1:16" s="13" customFormat="1" ht="13.2" x14ac:dyDescent="0.25">
      <c r="A9" s="38" t="s">
        <v>4</v>
      </c>
      <c r="B9" s="38" t="s">
        <v>5</v>
      </c>
      <c r="C9" s="38" t="s">
        <v>6</v>
      </c>
      <c r="D9" s="38" t="s">
        <v>7</v>
      </c>
      <c r="E9" s="39" t="s">
        <v>8</v>
      </c>
      <c r="F9" s="39"/>
      <c r="G9" s="39"/>
      <c r="H9" s="39"/>
      <c r="I9" s="39"/>
      <c r="J9" s="39" t="s">
        <v>14</v>
      </c>
      <c r="K9" s="39"/>
      <c r="L9" s="39"/>
      <c r="M9" s="39"/>
      <c r="N9" s="39"/>
      <c r="O9" s="39"/>
      <c r="P9" s="39" t="s">
        <v>16</v>
      </c>
    </row>
    <row r="10" spans="1:16" s="13" customFormat="1" ht="13.2" x14ac:dyDescent="0.25">
      <c r="A10" s="38"/>
      <c r="B10" s="38"/>
      <c r="C10" s="38"/>
      <c r="D10" s="38"/>
      <c r="E10" s="39" t="s">
        <v>9</v>
      </c>
      <c r="F10" s="39" t="s">
        <v>10</v>
      </c>
      <c r="G10" s="39" t="s">
        <v>11</v>
      </c>
      <c r="H10" s="39"/>
      <c r="I10" s="39" t="s">
        <v>13</v>
      </c>
      <c r="J10" s="39" t="s">
        <v>9</v>
      </c>
      <c r="K10" s="39" t="s">
        <v>15</v>
      </c>
      <c r="L10" s="39" t="s">
        <v>10</v>
      </c>
      <c r="M10" s="39" t="s">
        <v>11</v>
      </c>
      <c r="N10" s="39"/>
      <c r="O10" s="39" t="s">
        <v>13</v>
      </c>
      <c r="P10" s="39"/>
    </row>
    <row r="11" spans="1:16" s="13" customFormat="1" ht="13.2" x14ac:dyDescent="0.25">
      <c r="A11" s="38"/>
      <c r="B11" s="38"/>
      <c r="C11" s="38"/>
      <c r="D11" s="38"/>
      <c r="E11" s="39"/>
      <c r="F11" s="39"/>
      <c r="G11" s="39" t="s">
        <v>303</v>
      </c>
      <c r="H11" s="39" t="s">
        <v>12</v>
      </c>
      <c r="I11" s="39"/>
      <c r="J11" s="39"/>
      <c r="K11" s="39"/>
      <c r="L11" s="39"/>
      <c r="M11" s="39" t="s">
        <v>303</v>
      </c>
      <c r="N11" s="39" t="s">
        <v>12</v>
      </c>
      <c r="O11" s="39"/>
      <c r="P11" s="39"/>
    </row>
    <row r="12" spans="1:16" s="13" customFormat="1" ht="44.25" customHeight="1" x14ac:dyDescent="0.25">
      <c r="A12" s="38"/>
      <c r="B12" s="38"/>
      <c r="C12" s="38"/>
      <c r="D12" s="38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</row>
    <row r="13" spans="1:16" x14ac:dyDescent="0.3">
      <c r="A13" s="14">
        <v>1</v>
      </c>
      <c r="B13" s="14">
        <v>2</v>
      </c>
      <c r="C13" s="14">
        <v>3</v>
      </c>
      <c r="D13" s="14">
        <v>4</v>
      </c>
      <c r="E13" s="14">
        <v>5</v>
      </c>
      <c r="F13" s="14">
        <v>6</v>
      </c>
      <c r="G13" s="14">
        <v>7</v>
      </c>
      <c r="H13" s="14">
        <v>8</v>
      </c>
      <c r="I13" s="14">
        <v>9</v>
      </c>
      <c r="J13" s="14">
        <v>10</v>
      </c>
      <c r="K13" s="14">
        <v>11</v>
      </c>
      <c r="L13" s="14">
        <v>12</v>
      </c>
      <c r="M13" s="14">
        <v>13</v>
      </c>
      <c r="N13" s="14">
        <v>14</v>
      </c>
      <c r="O13" s="14">
        <v>15</v>
      </c>
      <c r="P13" s="14">
        <v>16</v>
      </c>
    </row>
    <row r="14" spans="1:16" ht="46.8" x14ac:dyDescent="0.3">
      <c r="A14" s="15" t="s">
        <v>17</v>
      </c>
      <c r="B14" s="15" t="s">
        <v>18</v>
      </c>
      <c r="C14" s="15" t="s">
        <v>18</v>
      </c>
      <c r="D14" s="16" t="s">
        <v>19</v>
      </c>
      <c r="E14" s="17">
        <f t="shared" ref="E14:E20" si="0">F14+I14</f>
        <v>157858300</v>
      </c>
      <c r="F14" s="17">
        <f>F15</f>
        <v>156058300</v>
      </c>
      <c r="G14" s="17">
        <f>G15</f>
        <v>64498400</v>
      </c>
      <c r="H14" s="17">
        <f>H15</f>
        <v>5670200</v>
      </c>
      <c r="I14" s="17">
        <f>I15</f>
        <v>1800000</v>
      </c>
      <c r="J14" s="17">
        <f>L14+O14</f>
        <v>5936500</v>
      </c>
      <c r="K14" s="17">
        <f>K15</f>
        <v>5600000</v>
      </c>
      <c r="L14" s="17">
        <f>L15</f>
        <v>336500</v>
      </c>
      <c r="M14" s="17">
        <f>M15</f>
        <v>0</v>
      </c>
      <c r="N14" s="17">
        <f>N15</f>
        <v>0</v>
      </c>
      <c r="O14" s="17">
        <f>O15</f>
        <v>5600000</v>
      </c>
      <c r="P14" s="17">
        <f>E14+J14</f>
        <v>163794800</v>
      </c>
    </row>
    <row r="15" spans="1:16" ht="46.8" x14ac:dyDescent="0.3">
      <c r="A15" s="15" t="s">
        <v>20</v>
      </c>
      <c r="B15" s="15" t="s">
        <v>18</v>
      </c>
      <c r="C15" s="15" t="s">
        <v>18</v>
      </c>
      <c r="D15" s="16" t="s">
        <v>19</v>
      </c>
      <c r="E15" s="17">
        <f t="shared" si="0"/>
        <v>157858300</v>
      </c>
      <c r="F15" s="17">
        <f>F16+F21+F22+F23+F24+F25+F26+F27+F28+F32+F33+F34+F36+F37+F38+F39</f>
        <v>156058300</v>
      </c>
      <c r="G15" s="17">
        <f>G16+G21+G22+G23+G24+G25+G26+G27+G28+G32+G33+G34+G36+G37+G38+G39</f>
        <v>64498400</v>
      </c>
      <c r="H15" s="17">
        <f>H16+H21+H22+H23+H24+H25+H26+H27+H28+H32+H33+H34+H36+H37+H38+H39</f>
        <v>5670200</v>
      </c>
      <c r="I15" s="17">
        <f>I16+I21+I22+I23+I24+I25+I26+I27+I28+I32+I33+I34+I36+I37+I38+I39</f>
        <v>1800000</v>
      </c>
      <c r="J15" s="17">
        <f>L15+O15</f>
        <v>5936500</v>
      </c>
      <c r="K15" s="17">
        <f>K16+K21+K22+K23+K24+K25+K26+K27+K28+K32+K33+K34+K36+K37+K38+K39</f>
        <v>5600000</v>
      </c>
      <c r="L15" s="17">
        <f>L16+L21+L22+L23+L24+L25+L26+L27+L28+L32+L33+L34+L36+L37+L38+L39</f>
        <v>336500</v>
      </c>
      <c r="M15" s="17">
        <f>M16+M21+M22+M23+M24+M25+M26+M27+M28+M32+M33+M34+M36+M37+M38+M39</f>
        <v>0</v>
      </c>
      <c r="N15" s="17">
        <f>N16+N21+N22+N23+N24+N25+N26+N27+N28+N32+N33+N34+N36+N37+N38+N39</f>
        <v>0</v>
      </c>
      <c r="O15" s="17">
        <f>O16+O21+O22+O23+O24+O25+O26+O27+O28+O32+O33+O34+O36+O37+O38+O39</f>
        <v>5600000</v>
      </c>
      <c r="P15" s="17">
        <f>E15+J15</f>
        <v>163794800</v>
      </c>
    </row>
    <row r="16" spans="1:16" ht="93.6" x14ac:dyDescent="0.3">
      <c r="A16" s="18" t="s">
        <v>21</v>
      </c>
      <c r="B16" s="18" t="s">
        <v>22</v>
      </c>
      <c r="C16" s="18" t="s">
        <v>23</v>
      </c>
      <c r="D16" s="19" t="s">
        <v>24</v>
      </c>
      <c r="E16" s="20">
        <f t="shared" si="0"/>
        <v>60555200</v>
      </c>
      <c r="F16" s="20">
        <f>F17+F18+F19+F20</f>
        <v>60555200</v>
      </c>
      <c r="G16" s="20">
        <f>G17+G18+G19+G20</f>
        <v>50439100</v>
      </c>
      <c r="H16" s="20">
        <f>H17+H18+H19+H20</f>
        <v>5236100</v>
      </c>
      <c r="I16" s="20">
        <v>0</v>
      </c>
      <c r="J16" s="20">
        <f>L16+O16</f>
        <v>140500</v>
      </c>
      <c r="K16" s="20">
        <v>0</v>
      </c>
      <c r="L16" s="20">
        <f>L17+L18+L19+L20</f>
        <v>140500</v>
      </c>
      <c r="M16" s="20">
        <v>0</v>
      </c>
      <c r="N16" s="20">
        <v>0</v>
      </c>
      <c r="O16" s="20">
        <v>0</v>
      </c>
      <c r="P16" s="20">
        <f>E16+J16</f>
        <v>60695700</v>
      </c>
    </row>
    <row r="17" spans="1:16" s="24" customFormat="1" ht="46.8" x14ac:dyDescent="0.3">
      <c r="A17" s="21"/>
      <c r="B17" s="21"/>
      <c r="C17" s="21"/>
      <c r="D17" s="22" t="s">
        <v>19</v>
      </c>
      <c r="E17" s="20">
        <f t="shared" si="0"/>
        <v>54343500</v>
      </c>
      <c r="F17" s="23">
        <f>53843500+500000</f>
        <v>54343500</v>
      </c>
      <c r="G17" s="23">
        <v>45394700</v>
      </c>
      <c r="H17" s="23">
        <v>4867400</v>
      </c>
      <c r="I17" s="23"/>
      <c r="J17" s="20">
        <f t="shared" ref="J17:J39" si="1">L17+O17</f>
        <v>140498</v>
      </c>
      <c r="K17" s="23"/>
      <c r="L17" s="23">
        <v>140498</v>
      </c>
      <c r="M17" s="23"/>
      <c r="N17" s="23"/>
      <c r="O17" s="23"/>
      <c r="P17" s="20">
        <f t="shared" ref="P17:P39" si="2">E17+J17</f>
        <v>54483998</v>
      </c>
    </row>
    <row r="18" spans="1:16" s="24" customFormat="1" ht="62.4" x14ac:dyDescent="0.3">
      <c r="A18" s="21"/>
      <c r="B18" s="21"/>
      <c r="C18" s="21"/>
      <c r="D18" s="22" t="s">
        <v>270</v>
      </c>
      <c r="E18" s="20">
        <f t="shared" si="0"/>
        <v>2452100</v>
      </c>
      <c r="F18" s="23">
        <v>2452100</v>
      </c>
      <c r="G18" s="23">
        <v>1989100</v>
      </c>
      <c r="H18" s="23">
        <v>184600</v>
      </c>
      <c r="I18" s="23"/>
      <c r="J18" s="20">
        <f t="shared" si="1"/>
        <v>1</v>
      </c>
      <c r="K18" s="23"/>
      <c r="L18" s="23">
        <v>1</v>
      </c>
      <c r="M18" s="23"/>
      <c r="N18" s="23"/>
      <c r="O18" s="23"/>
      <c r="P18" s="20">
        <f t="shared" si="2"/>
        <v>2452101</v>
      </c>
    </row>
    <row r="19" spans="1:16" s="24" customFormat="1" ht="62.4" x14ac:dyDescent="0.3">
      <c r="A19" s="21"/>
      <c r="B19" s="21"/>
      <c r="C19" s="21"/>
      <c r="D19" s="22" t="s">
        <v>271</v>
      </c>
      <c r="E19" s="20">
        <f t="shared" si="0"/>
        <v>1687300</v>
      </c>
      <c r="F19" s="23">
        <v>1687300</v>
      </c>
      <c r="G19" s="23">
        <v>1368500</v>
      </c>
      <c r="H19" s="23">
        <v>71200</v>
      </c>
      <c r="I19" s="23"/>
      <c r="J19" s="20">
        <f t="shared" si="1"/>
        <v>0</v>
      </c>
      <c r="K19" s="23"/>
      <c r="L19" s="23"/>
      <c r="M19" s="23"/>
      <c r="N19" s="23"/>
      <c r="O19" s="23"/>
      <c r="P19" s="20">
        <f t="shared" si="2"/>
        <v>1687300</v>
      </c>
    </row>
    <row r="20" spans="1:16" s="24" customFormat="1" ht="64.8" customHeight="1" x14ac:dyDescent="0.3">
      <c r="A20" s="21"/>
      <c r="B20" s="21"/>
      <c r="C20" s="21"/>
      <c r="D20" s="22" t="s">
        <v>272</v>
      </c>
      <c r="E20" s="20">
        <f t="shared" si="0"/>
        <v>2072300</v>
      </c>
      <c r="F20" s="23">
        <v>2072300</v>
      </c>
      <c r="G20" s="23">
        <v>1686800</v>
      </c>
      <c r="H20" s="23">
        <v>112900</v>
      </c>
      <c r="I20" s="23"/>
      <c r="J20" s="20">
        <f t="shared" si="1"/>
        <v>1</v>
      </c>
      <c r="K20" s="23"/>
      <c r="L20" s="23">
        <v>1</v>
      </c>
      <c r="M20" s="23"/>
      <c r="N20" s="23"/>
      <c r="O20" s="23"/>
      <c r="P20" s="20">
        <f t="shared" si="2"/>
        <v>2072301</v>
      </c>
    </row>
    <row r="21" spans="1:16" ht="31.2" x14ac:dyDescent="0.3">
      <c r="A21" s="18" t="s">
        <v>28</v>
      </c>
      <c r="B21" s="18" t="s">
        <v>29</v>
      </c>
      <c r="C21" s="18" t="s">
        <v>30</v>
      </c>
      <c r="D21" s="19" t="s">
        <v>31</v>
      </c>
      <c r="E21" s="20">
        <f t="shared" ref="E21:E39" si="3">F21+I21</f>
        <v>1738500</v>
      </c>
      <c r="F21" s="20">
        <v>1738500</v>
      </c>
      <c r="G21" s="20">
        <v>0</v>
      </c>
      <c r="H21" s="20">
        <v>0</v>
      </c>
      <c r="I21" s="20">
        <v>0</v>
      </c>
      <c r="J21" s="20">
        <f t="shared" si="1"/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20">
        <f t="shared" si="2"/>
        <v>1738500</v>
      </c>
    </row>
    <row r="22" spans="1:16" ht="31.2" x14ac:dyDescent="0.3">
      <c r="A22" s="18" t="s">
        <v>32</v>
      </c>
      <c r="B22" s="18" t="s">
        <v>33</v>
      </c>
      <c r="C22" s="18" t="s">
        <v>34</v>
      </c>
      <c r="D22" s="19" t="s">
        <v>35</v>
      </c>
      <c r="E22" s="20">
        <f t="shared" si="3"/>
        <v>23770300</v>
      </c>
      <c r="F22" s="20">
        <f>23270300+500000</f>
        <v>23770300</v>
      </c>
      <c r="G22" s="20">
        <v>0</v>
      </c>
      <c r="H22" s="20">
        <v>0</v>
      </c>
      <c r="I22" s="20">
        <v>0</v>
      </c>
      <c r="J22" s="20">
        <f t="shared" si="1"/>
        <v>0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20">
        <f t="shared" si="2"/>
        <v>23770300</v>
      </c>
    </row>
    <row r="23" spans="1:16" x14ac:dyDescent="0.3">
      <c r="A23" s="18" t="s">
        <v>36</v>
      </c>
      <c r="B23" s="18" t="s">
        <v>37</v>
      </c>
      <c r="C23" s="18" t="s">
        <v>38</v>
      </c>
      <c r="D23" s="19" t="s">
        <v>39</v>
      </c>
      <c r="E23" s="20">
        <f t="shared" si="3"/>
        <v>6680000</v>
      </c>
      <c r="F23" s="20">
        <v>6680000</v>
      </c>
      <c r="G23" s="20">
        <v>0</v>
      </c>
      <c r="H23" s="20">
        <v>0</v>
      </c>
      <c r="I23" s="20">
        <v>0</v>
      </c>
      <c r="J23" s="20">
        <f t="shared" si="1"/>
        <v>0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20">
        <f t="shared" si="2"/>
        <v>6680000</v>
      </c>
    </row>
    <row r="24" spans="1:16" ht="56.4" customHeight="1" x14ac:dyDescent="0.3">
      <c r="A24" s="34" t="s">
        <v>324</v>
      </c>
      <c r="B24" s="32">
        <v>2111</v>
      </c>
      <c r="C24" s="34" t="s">
        <v>307</v>
      </c>
      <c r="D24" s="19" t="s">
        <v>308</v>
      </c>
      <c r="E24" s="20">
        <f t="shared" si="3"/>
        <v>174800</v>
      </c>
      <c r="F24" s="20">
        <v>174800</v>
      </c>
      <c r="G24" s="20"/>
      <c r="H24" s="20"/>
      <c r="I24" s="20"/>
      <c r="J24" s="20"/>
      <c r="K24" s="20"/>
      <c r="L24" s="20"/>
      <c r="M24" s="20"/>
      <c r="N24" s="20"/>
      <c r="O24" s="20"/>
      <c r="P24" s="20">
        <f t="shared" si="2"/>
        <v>174800</v>
      </c>
    </row>
    <row r="25" spans="1:16" ht="31.2" x14ac:dyDescent="0.3">
      <c r="A25" s="18" t="s">
        <v>40</v>
      </c>
      <c r="B25" s="18" t="s">
        <v>41</v>
      </c>
      <c r="C25" s="18" t="s">
        <v>42</v>
      </c>
      <c r="D25" s="19" t="s">
        <v>43</v>
      </c>
      <c r="E25" s="20">
        <f t="shared" si="3"/>
        <v>1794900</v>
      </c>
      <c r="F25" s="20">
        <v>1794900</v>
      </c>
      <c r="G25" s="20">
        <v>0</v>
      </c>
      <c r="H25" s="20">
        <v>0</v>
      </c>
      <c r="I25" s="20">
        <v>0</v>
      </c>
      <c r="J25" s="20">
        <f t="shared" si="1"/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20">
        <f t="shared" si="2"/>
        <v>1794900</v>
      </c>
    </row>
    <row r="26" spans="1:16" ht="31.2" x14ac:dyDescent="0.3">
      <c r="A26" s="18" t="s">
        <v>44</v>
      </c>
      <c r="B26" s="18" t="s">
        <v>45</v>
      </c>
      <c r="C26" s="18" t="s">
        <v>46</v>
      </c>
      <c r="D26" s="19" t="s">
        <v>47</v>
      </c>
      <c r="E26" s="20">
        <f t="shared" si="3"/>
        <v>137900</v>
      </c>
      <c r="F26" s="20">
        <v>137900</v>
      </c>
      <c r="G26" s="20">
        <v>0</v>
      </c>
      <c r="H26" s="20">
        <v>0</v>
      </c>
      <c r="I26" s="20">
        <v>0</v>
      </c>
      <c r="J26" s="20">
        <f t="shared" si="1"/>
        <v>0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20">
        <f t="shared" si="2"/>
        <v>137900</v>
      </c>
    </row>
    <row r="27" spans="1:16" ht="31.2" x14ac:dyDescent="0.3">
      <c r="A27" s="18" t="s">
        <v>48</v>
      </c>
      <c r="B27" s="18" t="s">
        <v>49</v>
      </c>
      <c r="C27" s="18" t="s">
        <v>50</v>
      </c>
      <c r="D27" s="19" t="s">
        <v>51</v>
      </c>
      <c r="E27" s="20">
        <f t="shared" si="3"/>
        <v>4000000</v>
      </c>
      <c r="F27" s="20">
        <v>4000000</v>
      </c>
      <c r="G27" s="20">
        <v>0</v>
      </c>
      <c r="H27" s="20">
        <v>0</v>
      </c>
      <c r="I27" s="20">
        <v>0</v>
      </c>
      <c r="J27" s="20">
        <f t="shared" si="1"/>
        <v>0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20">
        <f t="shared" si="2"/>
        <v>4000000</v>
      </c>
    </row>
    <row r="28" spans="1:16" ht="31.2" x14ac:dyDescent="0.3">
      <c r="A28" s="18" t="s">
        <v>52</v>
      </c>
      <c r="B28" s="18" t="s">
        <v>53</v>
      </c>
      <c r="C28" s="18" t="s">
        <v>54</v>
      </c>
      <c r="D28" s="19" t="s">
        <v>55</v>
      </c>
      <c r="E28" s="20">
        <f t="shared" si="3"/>
        <v>7071800</v>
      </c>
      <c r="F28" s="20">
        <f>F29+F30+F31</f>
        <v>7071800</v>
      </c>
      <c r="G28" s="20">
        <f>G29+G30+G31</f>
        <v>0</v>
      </c>
      <c r="H28" s="20">
        <v>0</v>
      </c>
      <c r="I28" s="20">
        <f>I29+I30+I31</f>
        <v>0</v>
      </c>
      <c r="J28" s="20">
        <f t="shared" si="1"/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20">
        <f t="shared" si="2"/>
        <v>7071800</v>
      </c>
    </row>
    <row r="29" spans="1:16" s="24" customFormat="1" ht="62.4" x14ac:dyDescent="0.3">
      <c r="A29" s="21"/>
      <c r="B29" s="21"/>
      <c r="C29" s="21"/>
      <c r="D29" s="22" t="s">
        <v>270</v>
      </c>
      <c r="E29" s="20">
        <f t="shared" si="3"/>
        <v>3515000</v>
      </c>
      <c r="F29" s="23">
        <v>3515000</v>
      </c>
      <c r="G29" s="23"/>
      <c r="H29" s="20">
        <v>0</v>
      </c>
      <c r="I29" s="23"/>
      <c r="J29" s="20">
        <f t="shared" si="1"/>
        <v>0</v>
      </c>
      <c r="K29" s="23"/>
      <c r="L29" s="23"/>
      <c r="M29" s="23"/>
      <c r="N29" s="23"/>
      <c r="O29" s="23"/>
      <c r="P29" s="20">
        <f t="shared" si="2"/>
        <v>3515000</v>
      </c>
    </row>
    <row r="30" spans="1:16" s="24" customFormat="1" ht="62.4" x14ac:dyDescent="0.3">
      <c r="A30" s="21"/>
      <c r="B30" s="21"/>
      <c r="C30" s="21"/>
      <c r="D30" s="22" t="s">
        <v>271</v>
      </c>
      <c r="E30" s="20">
        <f t="shared" si="3"/>
        <v>1567100</v>
      </c>
      <c r="F30" s="23">
        <v>1567100</v>
      </c>
      <c r="G30" s="23"/>
      <c r="H30" s="20">
        <v>0</v>
      </c>
      <c r="I30" s="23"/>
      <c r="J30" s="20">
        <f t="shared" si="1"/>
        <v>0</v>
      </c>
      <c r="K30" s="23"/>
      <c r="L30" s="23"/>
      <c r="M30" s="23"/>
      <c r="N30" s="23"/>
      <c r="O30" s="23"/>
      <c r="P30" s="20">
        <f t="shared" si="2"/>
        <v>1567100</v>
      </c>
    </row>
    <row r="31" spans="1:16" s="24" customFormat="1" ht="63" customHeight="1" x14ac:dyDescent="0.3">
      <c r="A31" s="21"/>
      <c r="B31" s="21"/>
      <c r="C31" s="21"/>
      <c r="D31" s="22" t="s">
        <v>272</v>
      </c>
      <c r="E31" s="20">
        <f t="shared" si="3"/>
        <v>1989700</v>
      </c>
      <c r="F31" s="23">
        <v>1989700</v>
      </c>
      <c r="G31" s="23"/>
      <c r="H31" s="20">
        <v>0</v>
      </c>
      <c r="I31" s="23"/>
      <c r="J31" s="20">
        <f t="shared" si="1"/>
        <v>0</v>
      </c>
      <c r="K31" s="23"/>
      <c r="L31" s="23"/>
      <c r="M31" s="23"/>
      <c r="N31" s="23"/>
      <c r="O31" s="23"/>
      <c r="P31" s="20">
        <f t="shared" si="2"/>
        <v>1989700</v>
      </c>
    </row>
    <row r="32" spans="1:16" ht="46.8" x14ac:dyDescent="0.3">
      <c r="A32" s="34" t="s">
        <v>309</v>
      </c>
      <c r="B32" s="34">
        <v>7351</v>
      </c>
      <c r="C32" s="34" t="s">
        <v>310</v>
      </c>
      <c r="D32" s="19" t="s">
        <v>311</v>
      </c>
      <c r="E32" s="20">
        <f t="shared" si="3"/>
        <v>1800000</v>
      </c>
      <c r="F32" s="20"/>
      <c r="G32" s="20">
        <v>0</v>
      </c>
      <c r="H32" s="20">
        <v>0</v>
      </c>
      <c r="I32" s="20">
        <v>1800000</v>
      </c>
      <c r="J32" s="20">
        <f t="shared" si="1"/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f t="shared" si="2"/>
        <v>1800000</v>
      </c>
    </row>
    <row r="33" spans="1:16" ht="31.2" x14ac:dyDescent="0.3">
      <c r="A33" s="18" t="s">
        <v>56</v>
      </c>
      <c r="B33" s="18" t="s">
        <v>57</v>
      </c>
      <c r="C33" s="18" t="s">
        <v>58</v>
      </c>
      <c r="D33" s="19" t="s">
        <v>59</v>
      </c>
      <c r="E33" s="20">
        <f t="shared" si="3"/>
        <v>70700</v>
      </c>
      <c r="F33" s="20">
        <v>70700</v>
      </c>
      <c r="G33" s="20">
        <v>0</v>
      </c>
      <c r="H33" s="20">
        <v>0</v>
      </c>
      <c r="I33" s="20">
        <v>0</v>
      </c>
      <c r="J33" s="20">
        <f t="shared" si="1"/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f t="shared" si="2"/>
        <v>70700</v>
      </c>
    </row>
    <row r="34" spans="1:16" ht="46.8" x14ac:dyDescent="0.3">
      <c r="A34" s="34" t="s">
        <v>312</v>
      </c>
      <c r="B34" s="34" t="s">
        <v>313</v>
      </c>
      <c r="C34" s="34" t="s">
        <v>314</v>
      </c>
      <c r="D34" s="19" t="s">
        <v>315</v>
      </c>
      <c r="E34" s="20">
        <f t="shared" si="3"/>
        <v>30503800</v>
      </c>
      <c r="F34" s="20">
        <f>1000000+F35</f>
        <v>30503800</v>
      </c>
      <c r="G34" s="20"/>
      <c r="H34" s="20"/>
      <c r="I34" s="20"/>
      <c r="J34" s="20">
        <f t="shared" si="1"/>
        <v>5600000</v>
      </c>
      <c r="K34" s="20">
        <f>K35</f>
        <v>5600000</v>
      </c>
      <c r="L34" s="20"/>
      <c r="M34" s="20"/>
      <c r="N34" s="20"/>
      <c r="O34" s="20">
        <f>O35</f>
        <v>5600000</v>
      </c>
      <c r="P34" s="20">
        <f t="shared" si="2"/>
        <v>36103800</v>
      </c>
    </row>
    <row r="35" spans="1:16" s="24" customFormat="1" x14ac:dyDescent="0.3">
      <c r="A35" s="35"/>
      <c r="B35" s="35"/>
      <c r="C35" s="35"/>
      <c r="D35" s="22" t="s">
        <v>323</v>
      </c>
      <c r="E35" s="23">
        <f t="shared" si="3"/>
        <v>29503800</v>
      </c>
      <c r="F35" s="23">
        <f>29457800+46000</f>
        <v>29503800</v>
      </c>
      <c r="G35" s="23"/>
      <c r="H35" s="23"/>
      <c r="I35" s="23"/>
      <c r="J35" s="23">
        <f t="shared" si="1"/>
        <v>5600000</v>
      </c>
      <c r="K35" s="23">
        <v>5600000</v>
      </c>
      <c r="L35" s="23"/>
      <c r="M35" s="23"/>
      <c r="N35" s="23"/>
      <c r="O35" s="23">
        <v>5600000</v>
      </c>
      <c r="P35" s="23">
        <f t="shared" si="2"/>
        <v>35103800</v>
      </c>
    </row>
    <row r="36" spans="1:16" ht="31.2" x14ac:dyDescent="0.3">
      <c r="A36" s="18" t="s">
        <v>60</v>
      </c>
      <c r="B36" s="18" t="s">
        <v>61</v>
      </c>
      <c r="C36" s="18" t="s">
        <v>62</v>
      </c>
      <c r="D36" s="19" t="s">
        <v>63</v>
      </c>
      <c r="E36" s="20">
        <f t="shared" si="3"/>
        <v>16137100</v>
      </c>
      <c r="F36" s="20">
        <v>16137100</v>
      </c>
      <c r="G36" s="20">
        <v>14059300</v>
      </c>
      <c r="H36" s="20">
        <v>434100</v>
      </c>
      <c r="I36" s="20">
        <v>0</v>
      </c>
      <c r="J36" s="20">
        <f t="shared" si="1"/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f t="shared" si="2"/>
        <v>16137100</v>
      </c>
    </row>
    <row r="37" spans="1:16" ht="31.2" x14ac:dyDescent="0.3">
      <c r="A37" s="18" t="s">
        <v>64</v>
      </c>
      <c r="B37" s="18" t="s">
        <v>65</v>
      </c>
      <c r="C37" s="18" t="s">
        <v>62</v>
      </c>
      <c r="D37" s="19" t="s">
        <v>66</v>
      </c>
      <c r="E37" s="20">
        <f t="shared" si="3"/>
        <v>2423300</v>
      </c>
      <c r="F37" s="20">
        <f>1774000+649300</f>
        <v>2423300</v>
      </c>
      <c r="G37" s="20">
        <v>0</v>
      </c>
      <c r="H37" s="20">
        <v>0</v>
      </c>
      <c r="I37" s="20">
        <v>0</v>
      </c>
      <c r="J37" s="20">
        <f t="shared" si="1"/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f t="shared" si="2"/>
        <v>2423300</v>
      </c>
    </row>
    <row r="38" spans="1:16" ht="31.2" x14ac:dyDescent="0.3">
      <c r="A38" s="34" t="s">
        <v>316</v>
      </c>
      <c r="B38" s="34" t="s">
        <v>317</v>
      </c>
      <c r="C38" s="34" t="s">
        <v>62</v>
      </c>
      <c r="D38" s="19" t="s">
        <v>318</v>
      </c>
      <c r="E38" s="20">
        <f t="shared" si="3"/>
        <v>1000000</v>
      </c>
      <c r="F38" s="20">
        <f>1000000</f>
        <v>1000000</v>
      </c>
      <c r="G38" s="20"/>
      <c r="H38" s="20"/>
      <c r="I38" s="20"/>
      <c r="J38" s="20"/>
      <c r="K38" s="20"/>
      <c r="L38" s="20"/>
      <c r="M38" s="20"/>
      <c r="N38" s="20"/>
      <c r="O38" s="20"/>
      <c r="P38" s="20">
        <f t="shared" si="2"/>
        <v>1000000</v>
      </c>
    </row>
    <row r="39" spans="1:16" ht="31.2" x14ac:dyDescent="0.3">
      <c r="A39" s="18" t="s">
        <v>67</v>
      </c>
      <c r="B39" s="18" t="s">
        <v>68</v>
      </c>
      <c r="C39" s="18" t="s">
        <v>69</v>
      </c>
      <c r="D39" s="19" t="s">
        <v>70</v>
      </c>
      <c r="E39" s="20">
        <f t="shared" si="3"/>
        <v>0</v>
      </c>
      <c r="F39" s="20">
        <v>0</v>
      </c>
      <c r="G39" s="20">
        <v>0</v>
      </c>
      <c r="H39" s="20">
        <v>0</v>
      </c>
      <c r="I39" s="20">
        <v>0</v>
      </c>
      <c r="J39" s="20">
        <f t="shared" si="1"/>
        <v>196000</v>
      </c>
      <c r="K39" s="20">
        <v>0</v>
      </c>
      <c r="L39" s="20">
        <v>196000</v>
      </c>
      <c r="M39" s="20">
        <v>0</v>
      </c>
      <c r="N39" s="20">
        <v>0</v>
      </c>
      <c r="O39" s="20">
        <v>0</v>
      </c>
      <c r="P39" s="20">
        <f t="shared" si="2"/>
        <v>196000</v>
      </c>
    </row>
    <row r="40" spans="1:16" ht="46.8" x14ac:dyDescent="0.3">
      <c r="A40" s="15" t="s">
        <v>71</v>
      </c>
      <c r="B40" s="15" t="s">
        <v>18</v>
      </c>
      <c r="C40" s="15" t="s">
        <v>18</v>
      </c>
      <c r="D40" s="16" t="s">
        <v>72</v>
      </c>
      <c r="E40" s="17">
        <f>F40+I40</f>
        <v>417177100</v>
      </c>
      <c r="F40" s="17">
        <f>F41</f>
        <v>417177100</v>
      </c>
      <c r="G40" s="17">
        <f>G41</f>
        <v>329326500</v>
      </c>
      <c r="H40" s="17">
        <f>H41</f>
        <v>50773800</v>
      </c>
      <c r="I40" s="17">
        <f>I41</f>
        <v>0</v>
      </c>
      <c r="J40" s="17">
        <f>L40+O40</f>
        <v>5320000</v>
      </c>
      <c r="K40" s="17">
        <f>K41</f>
        <v>0</v>
      </c>
      <c r="L40" s="17">
        <f>L41</f>
        <v>5320000</v>
      </c>
      <c r="M40" s="17">
        <f>M41</f>
        <v>0</v>
      </c>
      <c r="N40" s="17">
        <f>N41</f>
        <v>0</v>
      </c>
      <c r="O40" s="17">
        <f>O41</f>
        <v>0</v>
      </c>
      <c r="P40" s="17">
        <f>E40+J40</f>
        <v>422497100</v>
      </c>
    </row>
    <row r="41" spans="1:16" ht="46.8" x14ac:dyDescent="0.3">
      <c r="A41" s="15" t="s">
        <v>73</v>
      </c>
      <c r="B41" s="15" t="s">
        <v>18</v>
      </c>
      <c r="C41" s="15" t="s">
        <v>18</v>
      </c>
      <c r="D41" s="16" t="s">
        <v>72</v>
      </c>
      <c r="E41" s="17">
        <f>F41+I41</f>
        <v>417177100</v>
      </c>
      <c r="F41" s="17">
        <f>F42+F43+F44+F45+F46+F47+F48+F49+F50+F51+F52+F53+F54+F55+F56+F57+F58</f>
        <v>417177100</v>
      </c>
      <c r="G41" s="17">
        <f>G42+G43+G44+G45+G46+G47+G48+G49+G50+G51+G52+G53+G54+G55+G56+G57+G58</f>
        <v>329326500</v>
      </c>
      <c r="H41" s="17">
        <f>H42+H43+H44+H45+H46+H47+H48+H49+H50+H51+H52+H53+H54+H55+H56+H57+H58</f>
        <v>50773800</v>
      </c>
      <c r="I41" s="17">
        <f>I42+I43+I44+I45+I46+I47+I48+I49+I50+I51+I52+I53+I54+I55+I56+I57+I58</f>
        <v>0</v>
      </c>
      <c r="J41" s="17">
        <f>L41+O41</f>
        <v>5320000</v>
      </c>
      <c r="K41" s="17">
        <f>K42+K43+K44+K45+K46+K47+K48+K49+K50+K51+K52+K53+K54+K55+K56+K57+K58</f>
        <v>0</v>
      </c>
      <c r="L41" s="17">
        <f>L42+L43+L44+L45+L46+L47+L48+L49+L50+L51+L52+L53+L54+L55+L56+L57+L58</f>
        <v>5320000</v>
      </c>
      <c r="M41" s="17">
        <f>M42+M43+M44+M45+M46+M47+M48+M49+M50+M51+M52+M53+M54+M55+M56+M57+M58</f>
        <v>0</v>
      </c>
      <c r="N41" s="17">
        <f>N42+N43+N44+N45+N46+N47+N48+N49+N50+N51+N52+N53+N54+N55+N56+N57+N58</f>
        <v>0</v>
      </c>
      <c r="O41" s="17">
        <f>O42+O43+O44+O45+O46+O47+O48+O49+O50+O51+O52+O53+O54+O55+O56+O57+O58</f>
        <v>0</v>
      </c>
      <c r="P41" s="17">
        <f>E41+J41</f>
        <v>422497100</v>
      </c>
    </row>
    <row r="42" spans="1:16" ht="64.2" customHeight="1" x14ac:dyDescent="0.3">
      <c r="A42" s="18" t="s">
        <v>74</v>
      </c>
      <c r="B42" s="18" t="s">
        <v>75</v>
      </c>
      <c r="C42" s="18" t="s">
        <v>23</v>
      </c>
      <c r="D42" s="19" t="s">
        <v>76</v>
      </c>
      <c r="E42" s="20">
        <f>F42+I42</f>
        <v>3778800</v>
      </c>
      <c r="F42" s="20">
        <v>3778800</v>
      </c>
      <c r="G42" s="20">
        <v>3302500</v>
      </c>
      <c r="H42" s="20">
        <v>423800</v>
      </c>
      <c r="I42" s="20">
        <v>0</v>
      </c>
      <c r="J42" s="20">
        <f>L42+O42</f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f>E42+J42</f>
        <v>3778800</v>
      </c>
    </row>
    <row r="43" spans="1:16" ht="31.2" x14ac:dyDescent="0.3">
      <c r="A43" s="18" t="s">
        <v>77</v>
      </c>
      <c r="B43" s="18" t="s">
        <v>29</v>
      </c>
      <c r="C43" s="18" t="s">
        <v>30</v>
      </c>
      <c r="D43" s="19" t="s">
        <v>31</v>
      </c>
      <c r="E43" s="20">
        <f t="shared" ref="E43:E58" si="4">F43+I43</f>
        <v>99000</v>
      </c>
      <c r="F43" s="20">
        <v>99000</v>
      </c>
      <c r="G43" s="20">
        <v>0</v>
      </c>
      <c r="H43" s="20">
        <v>0</v>
      </c>
      <c r="I43" s="20">
        <v>0</v>
      </c>
      <c r="J43" s="20">
        <f t="shared" ref="J43:J58" si="5">L43+O43</f>
        <v>0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20">
        <f t="shared" ref="P43:P58" si="6">E43+J43</f>
        <v>99000</v>
      </c>
    </row>
    <row r="44" spans="1:16" x14ac:dyDescent="0.3">
      <c r="A44" s="18" t="s">
        <v>78</v>
      </c>
      <c r="B44" s="18" t="s">
        <v>79</v>
      </c>
      <c r="C44" s="18" t="s">
        <v>80</v>
      </c>
      <c r="D44" s="19" t="s">
        <v>81</v>
      </c>
      <c r="E44" s="20">
        <f t="shared" si="4"/>
        <v>140661800</v>
      </c>
      <c r="F44" s="20">
        <v>140661800</v>
      </c>
      <c r="G44" s="20">
        <v>111183400</v>
      </c>
      <c r="H44" s="20">
        <v>20936600</v>
      </c>
      <c r="I44" s="20">
        <v>0</v>
      </c>
      <c r="J44" s="20">
        <f t="shared" si="5"/>
        <v>5200000</v>
      </c>
      <c r="K44" s="20">
        <v>0</v>
      </c>
      <c r="L44" s="20">
        <v>5200000</v>
      </c>
      <c r="M44" s="20">
        <v>0</v>
      </c>
      <c r="N44" s="20">
        <v>0</v>
      </c>
      <c r="O44" s="20">
        <v>0</v>
      </c>
      <c r="P44" s="20">
        <f t="shared" si="6"/>
        <v>145861800</v>
      </c>
    </row>
    <row r="45" spans="1:16" ht="35.25" customHeight="1" x14ac:dyDescent="0.3">
      <c r="A45" s="18" t="s">
        <v>82</v>
      </c>
      <c r="B45" s="18" t="s">
        <v>83</v>
      </c>
      <c r="C45" s="18" t="s">
        <v>84</v>
      </c>
      <c r="D45" s="19" t="s">
        <v>85</v>
      </c>
      <c r="E45" s="20">
        <f t="shared" si="4"/>
        <v>78979700</v>
      </c>
      <c r="F45" s="20">
        <v>78979700</v>
      </c>
      <c r="G45" s="20">
        <v>39129100</v>
      </c>
      <c r="H45" s="20">
        <v>23132400</v>
      </c>
      <c r="I45" s="20">
        <v>0</v>
      </c>
      <c r="J45" s="20">
        <f t="shared" si="5"/>
        <v>7499</v>
      </c>
      <c r="K45" s="20">
        <v>0</v>
      </c>
      <c r="L45" s="20">
        <v>7499</v>
      </c>
      <c r="M45" s="20">
        <v>0</v>
      </c>
      <c r="N45" s="20">
        <v>0</v>
      </c>
      <c r="O45" s="20">
        <v>0</v>
      </c>
      <c r="P45" s="20">
        <f t="shared" si="6"/>
        <v>78987199</v>
      </c>
    </row>
    <row r="46" spans="1:16" ht="78" x14ac:dyDescent="0.3">
      <c r="A46" s="18" t="s">
        <v>86</v>
      </c>
      <c r="B46" s="18" t="s">
        <v>87</v>
      </c>
      <c r="C46" s="18" t="s">
        <v>88</v>
      </c>
      <c r="D46" s="19" t="s">
        <v>89</v>
      </c>
      <c r="E46" s="20">
        <f t="shared" si="4"/>
        <v>5642100</v>
      </c>
      <c r="F46" s="20">
        <v>5642100</v>
      </c>
      <c r="G46" s="20">
        <v>2967400</v>
      </c>
      <c r="H46" s="20">
        <v>1441800</v>
      </c>
      <c r="I46" s="20">
        <v>0</v>
      </c>
      <c r="J46" s="20">
        <f t="shared" si="5"/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20">
        <f t="shared" si="6"/>
        <v>5642100</v>
      </c>
    </row>
    <row r="47" spans="1:16" ht="49.8" customHeight="1" x14ac:dyDescent="0.3">
      <c r="A47" s="18" t="s">
        <v>90</v>
      </c>
      <c r="B47" s="18" t="s">
        <v>91</v>
      </c>
      <c r="C47" s="18" t="s">
        <v>84</v>
      </c>
      <c r="D47" s="19" t="s">
        <v>85</v>
      </c>
      <c r="E47" s="20">
        <f t="shared" si="4"/>
        <v>117393900</v>
      </c>
      <c r="F47" s="20">
        <v>117393900</v>
      </c>
      <c r="G47" s="20">
        <v>117393900</v>
      </c>
      <c r="H47" s="20">
        <v>0</v>
      </c>
      <c r="I47" s="20">
        <v>0</v>
      </c>
      <c r="J47" s="20">
        <f t="shared" si="5"/>
        <v>0</v>
      </c>
      <c r="K47" s="20">
        <v>0</v>
      </c>
      <c r="L47" s="20">
        <v>0</v>
      </c>
      <c r="M47" s="20">
        <v>0</v>
      </c>
      <c r="N47" s="20">
        <v>0</v>
      </c>
      <c r="O47" s="20">
        <v>0</v>
      </c>
      <c r="P47" s="20">
        <f t="shared" si="6"/>
        <v>117393900</v>
      </c>
    </row>
    <row r="48" spans="1:16" ht="78" x14ac:dyDescent="0.3">
      <c r="A48" s="18" t="s">
        <v>92</v>
      </c>
      <c r="B48" s="18" t="s">
        <v>93</v>
      </c>
      <c r="C48" s="18" t="s">
        <v>88</v>
      </c>
      <c r="D48" s="19" t="s">
        <v>89</v>
      </c>
      <c r="E48" s="20">
        <f t="shared" si="4"/>
        <v>9500000</v>
      </c>
      <c r="F48" s="20">
        <v>9500000</v>
      </c>
      <c r="G48" s="20">
        <v>9500000</v>
      </c>
      <c r="H48" s="20">
        <v>0</v>
      </c>
      <c r="I48" s="20">
        <v>0</v>
      </c>
      <c r="J48" s="20">
        <f t="shared" si="5"/>
        <v>0</v>
      </c>
      <c r="K48" s="20">
        <v>0</v>
      </c>
      <c r="L48" s="20">
        <v>0</v>
      </c>
      <c r="M48" s="20">
        <v>0</v>
      </c>
      <c r="N48" s="20">
        <v>0</v>
      </c>
      <c r="O48" s="20">
        <v>0</v>
      </c>
      <c r="P48" s="20">
        <f t="shared" si="6"/>
        <v>9500000</v>
      </c>
    </row>
    <row r="49" spans="1:16" ht="46.8" x14ac:dyDescent="0.3">
      <c r="A49" s="18" t="s">
        <v>94</v>
      </c>
      <c r="B49" s="18" t="s">
        <v>95</v>
      </c>
      <c r="C49" s="18" t="s">
        <v>96</v>
      </c>
      <c r="D49" s="19" t="s">
        <v>97</v>
      </c>
      <c r="E49" s="20">
        <f t="shared" si="4"/>
        <v>23113700</v>
      </c>
      <c r="F49" s="20">
        <f>22745700+368000</f>
        <v>23113700</v>
      </c>
      <c r="G49" s="20">
        <f>18051000+368000</f>
        <v>18419000</v>
      </c>
      <c r="H49" s="20">
        <v>2232900</v>
      </c>
      <c r="I49" s="20">
        <v>0</v>
      </c>
      <c r="J49" s="20">
        <f t="shared" si="5"/>
        <v>112500</v>
      </c>
      <c r="K49" s="20">
        <v>0</v>
      </c>
      <c r="L49" s="20">
        <v>112500</v>
      </c>
      <c r="M49" s="20">
        <v>0</v>
      </c>
      <c r="N49" s="20">
        <v>0</v>
      </c>
      <c r="O49" s="20">
        <v>0</v>
      </c>
      <c r="P49" s="20">
        <f t="shared" si="6"/>
        <v>23226200</v>
      </c>
    </row>
    <row r="50" spans="1:16" ht="46.8" x14ac:dyDescent="0.3">
      <c r="A50" s="18" t="s">
        <v>98</v>
      </c>
      <c r="B50" s="18" t="s">
        <v>99</v>
      </c>
      <c r="C50" s="18" t="s">
        <v>100</v>
      </c>
      <c r="D50" s="19" t="s">
        <v>101</v>
      </c>
      <c r="E50" s="20">
        <f t="shared" si="4"/>
        <v>30000</v>
      </c>
      <c r="F50" s="20">
        <v>30000</v>
      </c>
      <c r="G50" s="20">
        <v>0</v>
      </c>
      <c r="H50" s="20">
        <v>0</v>
      </c>
      <c r="I50" s="20">
        <v>0</v>
      </c>
      <c r="J50" s="20">
        <f t="shared" si="5"/>
        <v>0</v>
      </c>
      <c r="K50" s="20">
        <v>0</v>
      </c>
      <c r="L50" s="20">
        <v>0</v>
      </c>
      <c r="M50" s="20">
        <v>0</v>
      </c>
      <c r="N50" s="20">
        <v>0</v>
      </c>
      <c r="O50" s="20">
        <v>0</v>
      </c>
      <c r="P50" s="20">
        <f t="shared" si="6"/>
        <v>30000</v>
      </c>
    </row>
    <row r="51" spans="1:16" ht="31.2" x14ac:dyDescent="0.3">
      <c r="A51" s="18" t="s">
        <v>102</v>
      </c>
      <c r="B51" s="18" t="s">
        <v>103</v>
      </c>
      <c r="C51" s="18" t="s">
        <v>104</v>
      </c>
      <c r="D51" s="19" t="s">
        <v>105</v>
      </c>
      <c r="E51" s="20">
        <f t="shared" si="4"/>
        <v>3810500</v>
      </c>
      <c r="F51" s="20">
        <v>3810500</v>
      </c>
      <c r="G51" s="20">
        <v>3452400</v>
      </c>
      <c r="H51" s="20">
        <v>53100</v>
      </c>
      <c r="I51" s="20">
        <v>0</v>
      </c>
      <c r="J51" s="20">
        <f t="shared" si="5"/>
        <v>0</v>
      </c>
      <c r="K51" s="20">
        <v>0</v>
      </c>
      <c r="L51" s="20">
        <v>0</v>
      </c>
      <c r="M51" s="20">
        <v>0</v>
      </c>
      <c r="N51" s="20">
        <v>0</v>
      </c>
      <c r="O51" s="20">
        <v>0</v>
      </c>
      <c r="P51" s="20">
        <f t="shared" si="6"/>
        <v>3810500</v>
      </c>
    </row>
    <row r="52" spans="1:16" ht="31.2" x14ac:dyDescent="0.3">
      <c r="A52" s="18" t="s">
        <v>106</v>
      </c>
      <c r="B52" s="18" t="s">
        <v>107</v>
      </c>
      <c r="C52" s="18" t="s">
        <v>104</v>
      </c>
      <c r="D52" s="19" t="s">
        <v>108</v>
      </c>
      <c r="E52" s="20">
        <f t="shared" si="4"/>
        <v>16652500</v>
      </c>
      <c r="F52" s="20">
        <f>14567200+1564200+521100</f>
        <v>16652500</v>
      </c>
      <c r="G52" s="20">
        <f>13136200+1564200</f>
        <v>14700400</v>
      </c>
      <c r="H52" s="20">
        <f>696000+521100</f>
        <v>1217100</v>
      </c>
      <c r="I52" s="20">
        <v>0</v>
      </c>
      <c r="J52" s="20">
        <f t="shared" si="5"/>
        <v>1</v>
      </c>
      <c r="K52" s="20">
        <v>0</v>
      </c>
      <c r="L52" s="20">
        <v>1</v>
      </c>
      <c r="M52" s="20">
        <v>0</v>
      </c>
      <c r="N52" s="20">
        <v>0</v>
      </c>
      <c r="O52" s="20">
        <v>0</v>
      </c>
      <c r="P52" s="20">
        <f t="shared" si="6"/>
        <v>16652501</v>
      </c>
    </row>
    <row r="53" spans="1:16" x14ac:dyDescent="0.3">
      <c r="A53" s="18" t="s">
        <v>109</v>
      </c>
      <c r="B53" s="18" t="s">
        <v>110</v>
      </c>
      <c r="C53" s="18" t="s">
        <v>104</v>
      </c>
      <c r="D53" s="19" t="s">
        <v>111</v>
      </c>
      <c r="E53" s="20">
        <f t="shared" si="4"/>
        <v>30000</v>
      </c>
      <c r="F53" s="20">
        <v>30000</v>
      </c>
      <c r="G53" s="20">
        <v>0</v>
      </c>
      <c r="H53" s="20">
        <v>0</v>
      </c>
      <c r="I53" s="20">
        <v>0</v>
      </c>
      <c r="J53" s="20">
        <f t="shared" si="5"/>
        <v>0</v>
      </c>
      <c r="K53" s="20">
        <v>0</v>
      </c>
      <c r="L53" s="20">
        <v>0</v>
      </c>
      <c r="M53" s="20">
        <v>0</v>
      </c>
      <c r="N53" s="20">
        <v>0</v>
      </c>
      <c r="O53" s="20">
        <v>0</v>
      </c>
      <c r="P53" s="20">
        <f t="shared" si="6"/>
        <v>30000</v>
      </c>
    </row>
    <row r="54" spans="1:16" ht="46.2" customHeight="1" x14ac:dyDescent="0.3">
      <c r="A54" s="18" t="s">
        <v>112</v>
      </c>
      <c r="B54" s="18" t="s">
        <v>113</v>
      </c>
      <c r="C54" s="18" t="s">
        <v>104</v>
      </c>
      <c r="D54" s="19" t="s">
        <v>114</v>
      </c>
      <c r="E54" s="20">
        <f t="shared" si="4"/>
        <v>735300</v>
      </c>
      <c r="F54" s="20">
        <v>735300</v>
      </c>
      <c r="G54" s="20">
        <v>274800</v>
      </c>
      <c r="H54" s="20">
        <v>261500</v>
      </c>
      <c r="I54" s="20">
        <v>0</v>
      </c>
      <c r="J54" s="20">
        <f t="shared" si="5"/>
        <v>0</v>
      </c>
      <c r="K54" s="20">
        <v>0</v>
      </c>
      <c r="L54" s="20">
        <v>0</v>
      </c>
      <c r="M54" s="20">
        <v>0</v>
      </c>
      <c r="N54" s="20">
        <v>0</v>
      </c>
      <c r="O54" s="20">
        <v>0</v>
      </c>
      <c r="P54" s="20">
        <f t="shared" si="6"/>
        <v>735300</v>
      </c>
    </row>
    <row r="55" spans="1:16" ht="46.8" hidden="1" x14ac:dyDescent="0.3">
      <c r="A55" s="18" t="s">
        <v>115</v>
      </c>
      <c r="B55" s="18" t="s">
        <v>116</v>
      </c>
      <c r="C55" s="18" t="s">
        <v>104</v>
      </c>
      <c r="D55" s="19" t="s">
        <v>117</v>
      </c>
      <c r="E55" s="20">
        <f t="shared" si="4"/>
        <v>0</v>
      </c>
      <c r="F55" s="20"/>
      <c r="G55" s="20"/>
      <c r="H55" s="20">
        <v>0</v>
      </c>
      <c r="I55" s="20">
        <v>0</v>
      </c>
      <c r="J55" s="20">
        <f t="shared" si="5"/>
        <v>0</v>
      </c>
      <c r="K55" s="20">
        <v>0</v>
      </c>
      <c r="L55" s="20">
        <v>0</v>
      </c>
      <c r="M55" s="20">
        <v>0</v>
      </c>
      <c r="N55" s="20">
        <v>0</v>
      </c>
      <c r="O55" s="20">
        <v>0</v>
      </c>
      <c r="P55" s="20">
        <f t="shared" si="6"/>
        <v>0</v>
      </c>
    </row>
    <row r="56" spans="1:16" ht="93.6" x14ac:dyDescent="0.3">
      <c r="A56" s="18" t="s">
        <v>118</v>
      </c>
      <c r="B56" s="18" t="s">
        <v>119</v>
      </c>
      <c r="C56" s="18" t="s">
        <v>46</v>
      </c>
      <c r="D56" s="19" t="s">
        <v>120</v>
      </c>
      <c r="E56" s="20">
        <f t="shared" si="4"/>
        <v>2283800</v>
      </c>
      <c r="F56" s="20">
        <v>2283800</v>
      </c>
      <c r="G56" s="20">
        <v>0</v>
      </c>
      <c r="H56" s="20">
        <v>0</v>
      </c>
      <c r="I56" s="20">
        <v>0</v>
      </c>
      <c r="J56" s="20">
        <f t="shared" si="5"/>
        <v>0</v>
      </c>
      <c r="K56" s="20">
        <v>0</v>
      </c>
      <c r="L56" s="20">
        <v>0</v>
      </c>
      <c r="M56" s="20">
        <v>0</v>
      </c>
      <c r="N56" s="20">
        <v>0</v>
      </c>
      <c r="O56" s="20">
        <v>0</v>
      </c>
      <c r="P56" s="20">
        <f t="shared" si="6"/>
        <v>2283800</v>
      </c>
    </row>
    <row r="57" spans="1:16" ht="31.2" x14ac:dyDescent="0.3">
      <c r="A57" s="18" t="s">
        <v>121</v>
      </c>
      <c r="B57" s="18" t="s">
        <v>49</v>
      </c>
      <c r="C57" s="18" t="s">
        <v>50</v>
      </c>
      <c r="D57" s="19" t="s">
        <v>51</v>
      </c>
      <c r="E57" s="20">
        <f t="shared" si="4"/>
        <v>3500200</v>
      </c>
      <c r="F57" s="20">
        <v>3500200</v>
      </c>
      <c r="G57" s="20">
        <v>0</v>
      </c>
      <c r="H57" s="20">
        <v>0</v>
      </c>
      <c r="I57" s="20">
        <v>0</v>
      </c>
      <c r="J57" s="20">
        <f t="shared" si="5"/>
        <v>0</v>
      </c>
      <c r="K57" s="20">
        <v>0</v>
      </c>
      <c r="L57" s="20">
        <v>0</v>
      </c>
      <c r="M57" s="20">
        <v>0</v>
      </c>
      <c r="N57" s="20">
        <v>0</v>
      </c>
      <c r="O57" s="20">
        <v>0</v>
      </c>
      <c r="P57" s="20">
        <f t="shared" si="6"/>
        <v>3500200</v>
      </c>
    </row>
    <row r="58" spans="1:16" ht="46.8" x14ac:dyDescent="0.3">
      <c r="A58" s="18" t="s">
        <v>122</v>
      </c>
      <c r="B58" s="18" t="s">
        <v>123</v>
      </c>
      <c r="C58" s="18" t="s">
        <v>124</v>
      </c>
      <c r="D58" s="19" t="s">
        <v>125</v>
      </c>
      <c r="E58" s="20">
        <f t="shared" si="4"/>
        <v>10965800</v>
      </c>
      <c r="F58" s="20">
        <v>10965800</v>
      </c>
      <c r="G58" s="20">
        <v>9003600</v>
      </c>
      <c r="H58" s="20">
        <v>1074600</v>
      </c>
      <c r="I58" s="20">
        <v>0</v>
      </c>
      <c r="J58" s="20">
        <f t="shared" si="5"/>
        <v>0</v>
      </c>
      <c r="K58" s="20">
        <v>0</v>
      </c>
      <c r="L58" s="20">
        <v>0</v>
      </c>
      <c r="M58" s="20">
        <v>0</v>
      </c>
      <c r="N58" s="20">
        <v>0</v>
      </c>
      <c r="O58" s="20">
        <v>0</v>
      </c>
      <c r="P58" s="20">
        <f t="shared" si="6"/>
        <v>10965800</v>
      </c>
    </row>
    <row r="59" spans="1:16" ht="46.8" x14ac:dyDescent="0.3">
      <c r="A59" s="15" t="s">
        <v>126</v>
      </c>
      <c r="B59" s="15" t="s">
        <v>18</v>
      </c>
      <c r="C59" s="15" t="s">
        <v>18</v>
      </c>
      <c r="D59" s="16" t="s">
        <v>127</v>
      </c>
      <c r="E59" s="17">
        <f>F59+I59</f>
        <v>76608600</v>
      </c>
      <c r="F59" s="17">
        <f>F60</f>
        <v>76608600</v>
      </c>
      <c r="G59" s="17">
        <f>G60</f>
        <v>32756400</v>
      </c>
      <c r="H59" s="17">
        <f>H60</f>
        <v>1325900</v>
      </c>
      <c r="I59" s="17">
        <f>I60</f>
        <v>0</v>
      </c>
      <c r="J59" s="17">
        <f>L59+O59</f>
        <v>56400</v>
      </c>
      <c r="K59" s="17">
        <f>K60</f>
        <v>0</v>
      </c>
      <c r="L59" s="17">
        <f>L60</f>
        <v>0</v>
      </c>
      <c r="M59" s="17">
        <f>M60</f>
        <v>0</v>
      </c>
      <c r="N59" s="17">
        <f>N60</f>
        <v>0</v>
      </c>
      <c r="O59" s="17">
        <f>O60</f>
        <v>56400</v>
      </c>
      <c r="P59" s="17">
        <f>E59+J59</f>
        <v>76665000</v>
      </c>
    </row>
    <row r="60" spans="1:16" ht="46.8" x14ac:dyDescent="0.3">
      <c r="A60" s="15" t="s">
        <v>128</v>
      </c>
      <c r="B60" s="15" t="s">
        <v>18</v>
      </c>
      <c r="C60" s="15" t="s">
        <v>18</v>
      </c>
      <c r="D60" s="16" t="s">
        <v>127</v>
      </c>
      <c r="E60" s="17">
        <f>F60+I60</f>
        <v>76608600</v>
      </c>
      <c r="F60" s="17">
        <f>F61+F62+F63+F64+F65+F66+F67+F68+F69+F70+F71+F72+F73+F74+F76+F75</f>
        <v>76608600</v>
      </c>
      <c r="G60" s="17">
        <f t="shared" ref="G60:O60" si="7">G61+G62+G63+G64+G65+G66+G67+G68+G69+G70+G71+G72+G73+G74+G76+G75</f>
        <v>32756400</v>
      </c>
      <c r="H60" s="17">
        <f t="shared" si="7"/>
        <v>1325900</v>
      </c>
      <c r="I60" s="17">
        <f t="shared" si="7"/>
        <v>0</v>
      </c>
      <c r="J60" s="17">
        <f t="shared" si="7"/>
        <v>56400</v>
      </c>
      <c r="K60" s="17">
        <f t="shared" si="7"/>
        <v>0</v>
      </c>
      <c r="L60" s="17">
        <f t="shared" si="7"/>
        <v>0</v>
      </c>
      <c r="M60" s="17">
        <f t="shared" si="7"/>
        <v>0</v>
      </c>
      <c r="N60" s="17">
        <f t="shared" si="7"/>
        <v>0</v>
      </c>
      <c r="O60" s="17">
        <f t="shared" si="7"/>
        <v>56400</v>
      </c>
      <c r="P60" s="17">
        <f>E60+J60</f>
        <v>76665000</v>
      </c>
    </row>
    <row r="61" spans="1:16" ht="64.2" customHeight="1" x14ac:dyDescent="0.3">
      <c r="A61" s="18" t="s">
        <v>129</v>
      </c>
      <c r="B61" s="18" t="s">
        <v>75</v>
      </c>
      <c r="C61" s="18" t="s">
        <v>23</v>
      </c>
      <c r="D61" s="19" t="s">
        <v>76</v>
      </c>
      <c r="E61" s="20">
        <f>F61+I61</f>
        <v>13691200</v>
      </c>
      <c r="F61" s="20">
        <v>13691200</v>
      </c>
      <c r="G61" s="20">
        <v>12377200</v>
      </c>
      <c r="H61" s="20">
        <v>786300</v>
      </c>
      <c r="I61" s="20">
        <v>0</v>
      </c>
      <c r="J61" s="20">
        <f>L61+O61</f>
        <v>0</v>
      </c>
      <c r="K61" s="20">
        <v>0</v>
      </c>
      <c r="L61" s="20">
        <v>0</v>
      </c>
      <c r="M61" s="20">
        <v>0</v>
      </c>
      <c r="N61" s="20">
        <v>0</v>
      </c>
      <c r="O61" s="20">
        <v>0</v>
      </c>
      <c r="P61" s="20">
        <f>E61+J61</f>
        <v>13691200</v>
      </c>
    </row>
    <row r="62" spans="1:16" ht="31.2" x14ac:dyDescent="0.3">
      <c r="A62" s="18" t="s">
        <v>130</v>
      </c>
      <c r="B62" s="18" t="s">
        <v>29</v>
      </c>
      <c r="C62" s="18" t="s">
        <v>30</v>
      </c>
      <c r="D62" s="19" t="s">
        <v>31</v>
      </c>
      <c r="E62" s="20">
        <f t="shared" ref="E62:E76" si="8">F62+I62</f>
        <v>250000</v>
      </c>
      <c r="F62" s="20">
        <v>250000</v>
      </c>
      <c r="G62" s="20">
        <v>0</v>
      </c>
      <c r="H62" s="20">
        <v>0</v>
      </c>
      <c r="I62" s="20">
        <v>0</v>
      </c>
      <c r="J62" s="20">
        <f t="shared" ref="J62:J76" si="9">L62+O62</f>
        <v>0</v>
      </c>
      <c r="K62" s="20">
        <v>0</v>
      </c>
      <c r="L62" s="20">
        <v>0</v>
      </c>
      <c r="M62" s="20">
        <v>0</v>
      </c>
      <c r="N62" s="20">
        <v>0</v>
      </c>
      <c r="O62" s="20">
        <v>0</v>
      </c>
      <c r="P62" s="20">
        <f t="shared" ref="P62:P76" si="10">E62+J62</f>
        <v>250000</v>
      </c>
    </row>
    <row r="63" spans="1:16" ht="46.8" x14ac:dyDescent="0.3">
      <c r="A63" s="18" t="s">
        <v>131</v>
      </c>
      <c r="B63" s="18" t="s">
        <v>132</v>
      </c>
      <c r="C63" s="18" t="s">
        <v>133</v>
      </c>
      <c r="D63" s="19" t="s">
        <v>134</v>
      </c>
      <c r="E63" s="20">
        <f t="shared" si="8"/>
        <v>586000</v>
      </c>
      <c r="F63" s="20">
        <v>586000</v>
      </c>
      <c r="G63" s="20">
        <v>0</v>
      </c>
      <c r="H63" s="20">
        <v>0</v>
      </c>
      <c r="I63" s="20">
        <v>0</v>
      </c>
      <c r="J63" s="20">
        <f t="shared" si="9"/>
        <v>0</v>
      </c>
      <c r="K63" s="20">
        <v>0</v>
      </c>
      <c r="L63" s="20">
        <v>0</v>
      </c>
      <c r="M63" s="20">
        <v>0</v>
      </c>
      <c r="N63" s="20">
        <v>0</v>
      </c>
      <c r="O63" s="20">
        <v>0</v>
      </c>
      <c r="P63" s="20">
        <f t="shared" si="10"/>
        <v>586000</v>
      </c>
    </row>
    <row r="64" spans="1:16" ht="29.4" customHeight="1" x14ac:dyDescent="0.3">
      <c r="A64" s="18" t="s">
        <v>135</v>
      </c>
      <c r="B64" s="18" t="s">
        <v>136</v>
      </c>
      <c r="C64" s="18" t="s">
        <v>95</v>
      </c>
      <c r="D64" s="19" t="s">
        <v>137</v>
      </c>
      <c r="E64" s="20">
        <f t="shared" si="8"/>
        <v>20000</v>
      </c>
      <c r="F64" s="20">
        <v>20000</v>
      </c>
      <c r="G64" s="20">
        <v>0</v>
      </c>
      <c r="H64" s="20">
        <v>0</v>
      </c>
      <c r="I64" s="20">
        <v>0</v>
      </c>
      <c r="J64" s="20">
        <f t="shared" si="9"/>
        <v>0</v>
      </c>
      <c r="K64" s="20">
        <v>0</v>
      </c>
      <c r="L64" s="20">
        <v>0</v>
      </c>
      <c r="M64" s="20">
        <v>0</v>
      </c>
      <c r="N64" s="20">
        <v>0</v>
      </c>
      <c r="O64" s="20">
        <v>0</v>
      </c>
      <c r="P64" s="20">
        <f t="shared" si="10"/>
        <v>20000</v>
      </c>
    </row>
    <row r="65" spans="1:16" ht="46.8" hidden="1" x14ac:dyDescent="0.3">
      <c r="A65" s="18" t="s">
        <v>138</v>
      </c>
      <c r="B65" s="18" t="s">
        <v>139</v>
      </c>
      <c r="C65" s="18" t="s">
        <v>95</v>
      </c>
      <c r="D65" s="19" t="s">
        <v>140</v>
      </c>
      <c r="E65" s="20">
        <f t="shared" si="8"/>
        <v>0</v>
      </c>
      <c r="F65" s="20">
        <v>0</v>
      </c>
      <c r="G65" s="20">
        <v>0</v>
      </c>
      <c r="H65" s="20">
        <v>0</v>
      </c>
      <c r="I65" s="20">
        <v>0</v>
      </c>
      <c r="J65" s="20">
        <f t="shared" si="9"/>
        <v>0</v>
      </c>
      <c r="K65" s="20">
        <v>0</v>
      </c>
      <c r="L65" s="20">
        <v>0</v>
      </c>
      <c r="M65" s="20">
        <v>0</v>
      </c>
      <c r="N65" s="20">
        <v>0</v>
      </c>
      <c r="O65" s="20">
        <v>0</v>
      </c>
      <c r="P65" s="20">
        <f t="shared" si="10"/>
        <v>0</v>
      </c>
    </row>
    <row r="66" spans="1:16" ht="46.8" hidden="1" x14ac:dyDescent="0.3">
      <c r="A66" s="18" t="s">
        <v>141</v>
      </c>
      <c r="B66" s="18" t="s">
        <v>142</v>
      </c>
      <c r="C66" s="18" t="s">
        <v>133</v>
      </c>
      <c r="D66" s="19" t="s">
        <v>143</v>
      </c>
      <c r="E66" s="20">
        <f t="shared" si="8"/>
        <v>0</v>
      </c>
      <c r="F66" s="20">
        <v>0</v>
      </c>
      <c r="G66" s="20">
        <v>0</v>
      </c>
      <c r="H66" s="20">
        <v>0</v>
      </c>
      <c r="I66" s="20">
        <v>0</v>
      </c>
      <c r="J66" s="20">
        <f t="shared" si="9"/>
        <v>0</v>
      </c>
      <c r="K66" s="20">
        <v>0</v>
      </c>
      <c r="L66" s="20">
        <v>0</v>
      </c>
      <c r="M66" s="20">
        <v>0</v>
      </c>
      <c r="N66" s="20">
        <v>0</v>
      </c>
      <c r="O66" s="20">
        <v>0</v>
      </c>
      <c r="P66" s="20">
        <f t="shared" si="10"/>
        <v>0</v>
      </c>
    </row>
    <row r="67" spans="1:16" ht="78" x14ac:dyDescent="0.3">
      <c r="A67" s="18" t="s">
        <v>144</v>
      </c>
      <c r="B67" s="18" t="s">
        <v>145</v>
      </c>
      <c r="C67" s="18" t="s">
        <v>146</v>
      </c>
      <c r="D67" s="19" t="s">
        <v>147</v>
      </c>
      <c r="E67" s="20">
        <f t="shared" si="8"/>
        <v>15558100</v>
      </c>
      <c r="F67" s="20">
        <f>14609500+948600</f>
        <v>15558100</v>
      </c>
      <c r="G67" s="20">
        <f>13655200+948600</f>
        <v>14603800</v>
      </c>
      <c r="H67" s="20">
        <v>224800</v>
      </c>
      <c r="I67" s="20">
        <v>0</v>
      </c>
      <c r="J67" s="20">
        <f t="shared" si="9"/>
        <v>56400</v>
      </c>
      <c r="K67" s="20">
        <v>0</v>
      </c>
      <c r="L67" s="20">
        <v>0</v>
      </c>
      <c r="M67" s="20">
        <v>0</v>
      </c>
      <c r="N67" s="20">
        <v>0</v>
      </c>
      <c r="O67" s="20">
        <v>56400</v>
      </c>
      <c r="P67" s="20">
        <f t="shared" si="10"/>
        <v>15614500</v>
      </c>
    </row>
    <row r="68" spans="1:16" ht="31.2" x14ac:dyDescent="0.3">
      <c r="A68" s="18" t="s">
        <v>148</v>
      </c>
      <c r="B68" s="18" t="s">
        <v>149</v>
      </c>
      <c r="C68" s="18" t="s">
        <v>46</v>
      </c>
      <c r="D68" s="19" t="s">
        <v>150</v>
      </c>
      <c r="E68" s="20">
        <f t="shared" si="8"/>
        <v>7180700</v>
      </c>
      <c r="F68" s="20">
        <v>7180700</v>
      </c>
      <c r="G68" s="20">
        <v>5775400</v>
      </c>
      <c r="H68" s="20">
        <v>314800</v>
      </c>
      <c r="I68" s="20">
        <v>0</v>
      </c>
      <c r="J68" s="20">
        <f t="shared" si="9"/>
        <v>0</v>
      </c>
      <c r="K68" s="20">
        <v>0</v>
      </c>
      <c r="L68" s="20">
        <v>0</v>
      </c>
      <c r="M68" s="20">
        <v>0</v>
      </c>
      <c r="N68" s="20">
        <v>0</v>
      </c>
      <c r="O68" s="20">
        <v>0</v>
      </c>
      <c r="P68" s="20">
        <f t="shared" si="10"/>
        <v>7180700</v>
      </c>
    </row>
    <row r="69" spans="1:16" ht="31.2" x14ac:dyDescent="0.3">
      <c r="A69" s="18" t="s">
        <v>151</v>
      </c>
      <c r="B69" s="18" t="s">
        <v>152</v>
      </c>
      <c r="C69" s="18" t="s">
        <v>46</v>
      </c>
      <c r="D69" s="19" t="s">
        <v>153</v>
      </c>
      <c r="E69" s="20">
        <f t="shared" si="8"/>
        <v>700000</v>
      </c>
      <c r="F69" s="20">
        <v>700000</v>
      </c>
      <c r="G69" s="20">
        <v>0</v>
      </c>
      <c r="H69" s="20">
        <v>0</v>
      </c>
      <c r="I69" s="20">
        <v>0</v>
      </c>
      <c r="J69" s="20">
        <f t="shared" si="9"/>
        <v>0</v>
      </c>
      <c r="K69" s="20">
        <v>0</v>
      </c>
      <c r="L69" s="20">
        <v>0</v>
      </c>
      <c r="M69" s="20">
        <v>0</v>
      </c>
      <c r="N69" s="20">
        <v>0</v>
      </c>
      <c r="O69" s="20">
        <v>0</v>
      </c>
      <c r="P69" s="20">
        <f t="shared" si="10"/>
        <v>700000</v>
      </c>
    </row>
    <row r="70" spans="1:16" ht="93.6" x14ac:dyDescent="0.3">
      <c r="A70" s="18" t="s">
        <v>154</v>
      </c>
      <c r="B70" s="18" t="s">
        <v>119</v>
      </c>
      <c r="C70" s="18" t="s">
        <v>46</v>
      </c>
      <c r="D70" s="19" t="s">
        <v>120</v>
      </c>
      <c r="E70" s="20">
        <f t="shared" si="8"/>
        <v>1200000</v>
      </c>
      <c r="F70" s="20">
        <v>1200000</v>
      </c>
      <c r="G70" s="20">
        <v>0</v>
      </c>
      <c r="H70" s="20">
        <v>0</v>
      </c>
      <c r="I70" s="20">
        <v>0</v>
      </c>
      <c r="J70" s="20">
        <f t="shared" si="9"/>
        <v>0</v>
      </c>
      <c r="K70" s="20">
        <v>0</v>
      </c>
      <c r="L70" s="20">
        <v>0</v>
      </c>
      <c r="M70" s="20">
        <v>0</v>
      </c>
      <c r="N70" s="20">
        <v>0</v>
      </c>
      <c r="O70" s="20">
        <v>0</v>
      </c>
      <c r="P70" s="20">
        <f t="shared" si="10"/>
        <v>1200000</v>
      </c>
    </row>
    <row r="71" spans="1:16" ht="103.2" customHeight="1" x14ac:dyDescent="0.3">
      <c r="A71" s="18" t="s">
        <v>155</v>
      </c>
      <c r="B71" s="18" t="s">
        <v>156</v>
      </c>
      <c r="C71" s="18" t="s">
        <v>79</v>
      </c>
      <c r="D71" s="19" t="s">
        <v>157</v>
      </c>
      <c r="E71" s="20">
        <f t="shared" si="8"/>
        <v>2200000</v>
      </c>
      <c r="F71" s="20">
        <v>2200000</v>
      </c>
      <c r="G71" s="20">
        <v>0</v>
      </c>
      <c r="H71" s="20">
        <v>0</v>
      </c>
      <c r="I71" s="20">
        <v>0</v>
      </c>
      <c r="J71" s="20">
        <f t="shared" si="9"/>
        <v>0</v>
      </c>
      <c r="K71" s="20">
        <v>0</v>
      </c>
      <c r="L71" s="20">
        <v>0</v>
      </c>
      <c r="M71" s="20">
        <v>0</v>
      </c>
      <c r="N71" s="20">
        <v>0</v>
      </c>
      <c r="O71" s="20">
        <v>0</v>
      </c>
      <c r="P71" s="20">
        <f t="shared" si="10"/>
        <v>2200000</v>
      </c>
    </row>
    <row r="72" spans="1:16" ht="78" hidden="1" x14ac:dyDescent="0.3">
      <c r="A72" s="18" t="s">
        <v>158</v>
      </c>
      <c r="B72" s="18" t="s">
        <v>159</v>
      </c>
      <c r="C72" s="18" t="s">
        <v>79</v>
      </c>
      <c r="D72" s="19" t="s">
        <v>160</v>
      </c>
      <c r="E72" s="20">
        <f t="shared" si="8"/>
        <v>0</v>
      </c>
      <c r="F72" s="20">
        <v>0</v>
      </c>
      <c r="G72" s="20">
        <v>0</v>
      </c>
      <c r="H72" s="20">
        <v>0</v>
      </c>
      <c r="I72" s="20">
        <v>0</v>
      </c>
      <c r="J72" s="20">
        <f t="shared" si="9"/>
        <v>0</v>
      </c>
      <c r="K72" s="20">
        <v>0</v>
      </c>
      <c r="L72" s="20">
        <v>0</v>
      </c>
      <c r="M72" s="20">
        <v>0</v>
      </c>
      <c r="N72" s="20">
        <v>0</v>
      </c>
      <c r="O72" s="20">
        <v>0</v>
      </c>
      <c r="P72" s="20">
        <f t="shared" si="10"/>
        <v>0</v>
      </c>
    </row>
    <row r="73" spans="1:16" ht="93.6" x14ac:dyDescent="0.3">
      <c r="A73" s="18" t="s">
        <v>161</v>
      </c>
      <c r="B73" s="18" t="s">
        <v>162</v>
      </c>
      <c r="C73" s="18" t="s">
        <v>163</v>
      </c>
      <c r="D73" s="19" t="s">
        <v>164</v>
      </c>
      <c r="E73" s="20">
        <f t="shared" si="8"/>
        <v>1500000</v>
      </c>
      <c r="F73" s="20">
        <v>1500000</v>
      </c>
      <c r="G73" s="20">
        <v>0</v>
      </c>
      <c r="H73" s="20">
        <v>0</v>
      </c>
      <c r="I73" s="20">
        <v>0</v>
      </c>
      <c r="J73" s="20">
        <f t="shared" si="9"/>
        <v>0</v>
      </c>
      <c r="K73" s="20">
        <v>0</v>
      </c>
      <c r="L73" s="20">
        <v>0</v>
      </c>
      <c r="M73" s="20">
        <v>0</v>
      </c>
      <c r="N73" s="20">
        <v>0</v>
      </c>
      <c r="O73" s="20">
        <v>0</v>
      </c>
      <c r="P73" s="20">
        <f t="shared" si="10"/>
        <v>1500000</v>
      </c>
    </row>
    <row r="74" spans="1:16" ht="62.4" x14ac:dyDescent="0.3">
      <c r="A74" s="18" t="s">
        <v>165</v>
      </c>
      <c r="B74" s="18" t="s">
        <v>166</v>
      </c>
      <c r="C74" s="18" t="s">
        <v>133</v>
      </c>
      <c r="D74" s="19" t="s">
        <v>167</v>
      </c>
      <c r="E74" s="20">
        <f t="shared" si="8"/>
        <v>100000</v>
      </c>
      <c r="F74" s="20">
        <v>100000</v>
      </c>
      <c r="G74" s="20">
        <v>0</v>
      </c>
      <c r="H74" s="20">
        <v>0</v>
      </c>
      <c r="I74" s="20">
        <v>0</v>
      </c>
      <c r="J74" s="20">
        <f t="shared" si="9"/>
        <v>0</v>
      </c>
      <c r="K74" s="20">
        <v>0</v>
      </c>
      <c r="L74" s="20">
        <v>0</v>
      </c>
      <c r="M74" s="20">
        <v>0</v>
      </c>
      <c r="N74" s="20">
        <v>0</v>
      </c>
      <c r="O74" s="20">
        <v>0</v>
      </c>
      <c r="P74" s="20">
        <f t="shared" si="10"/>
        <v>100000</v>
      </c>
    </row>
    <row r="75" spans="1:16" ht="69.599999999999994" customHeight="1" x14ac:dyDescent="0.3">
      <c r="A75" s="33" t="s">
        <v>304</v>
      </c>
      <c r="B75" s="32">
        <v>3230</v>
      </c>
      <c r="C75" s="32">
        <v>1070</v>
      </c>
      <c r="D75" s="19" t="s">
        <v>305</v>
      </c>
      <c r="E75" s="20">
        <f t="shared" si="8"/>
        <v>662800</v>
      </c>
      <c r="F75" s="20">
        <v>662800</v>
      </c>
      <c r="G75" s="20"/>
      <c r="H75" s="20"/>
      <c r="I75" s="20"/>
      <c r="J75" s="20">
        <f t="shared" si="9"/>
        <v>0</v>
      </c>
      <c r="K75" s="20"/>
      <c r="L75" s="20"/>
      <c r="M75" s="20"/>
      <c r="N75" s="20"/>
      <c r="O75" s="20"/>
      <c r="P75" s="20">
        <f t="shared" si="10"/>
        <v>662800</v>
      </c>
    </row>
    <row r="76" spans="1:16" ht="31.2" x14ac:dyDescent="0.3">
      <c r="A76" s="18" t="s">
        <v>168</v>
      </c>
      <c r="B76" s="18" t="s">
        <v>49</v>
      </c>
      <c r="C76" s="18" t="s">
        <v>50</v>
      </c>
      <c r="D76" s="19" t="s">
        <v>51</v>
      </c>
      <c r="E76" s="20">
        <f t="shared" si="8"/>
        <v>32959800</v>
      </c>
      <c r="F76" s="20">
        <v>32959800</v>
      </c>
      <c r="G76" s="20">
        <v>0</v>
      </c>
      <c r="H76" s="20">
        <v>0</v>
      </c>
      <c r="I76" s="20">
        <v>0</v>
      </c>
      <c r="J76" s="20">
        <f t="shared" si="9"/>
        <v>0</v>
      </c>
      <c r="K76" s="20">
        <v>0</v>
      </c>
      <c r="L76" s="20">
        <v>0</v>
      </c>
      <c r="M76" s="20">
        <v>0</v>
      </c>
      <c r="N76" s="20">
        <v>0</v>
      </c>
      <c r="O76" s="20">
        <v>0</v>
      </c>
      <c r="P76" s="20">
        <f t="shared" si="10"/>
        <v>32959800</v>
      </c>
    </row>
    <row r="77" spans="1:16" ht="46.8" x14ac:dyDescent="0.3">
      <c r="A77" s="15" t="s">
        <v>169</v>
      </c>
      <c r="B77" s="15" t="s">
        <v>18</v>
      </c>
      <c r="C77" s="15" t="s">
        <v>18</v>
      </c>
      <c r="D77" s="16" t="s">
        <v>170</v>
      </c>
      <c r="E77" s="17">
        <f>F77+I77</f>
        <v>50027400</v>
      </c>
      <c r="F77" s="17">
        <f>F78</f>
        <v>50027400</v>
      </c>
      <c r="G77" s="17">
        <f>G78</f>
        <v>43441300</v>
      </c>
      <c r="H77" s="17">
        <f>H78</f>
        <v>3619300</v>
      </c>
      <c r="I77" s="17">
        <f>I78</f>
        <v>0</v>
      </c>
      <c r="J77" s="17">
        <f>L77+O77</f>
        <v>1323500</v>
      </c>
      <c r="K77" s="17">
        <f>K78</f>
        <v>0</v>
      </c>
      <c r="L77" s="17">
        <f>L78</f>
        <v>1096500</v>
      </c>
      <c r="M77" s="17">
        <f>M78</f>
        <v>415000</v>
      </c>
      <c r="N77" s="17">
        <f>N78</f>
        <v>0</v>
      </c>
      <c r="O77" s="17">
        <f>O78</f>
        <v>227000</v>
      </c>
      <c r="P77" s="17">
        <f>E77+J77</f>
        <v>51350900</v>
      </c>
    </row>
    <row r="78" spans="1:16" ht="46.8" x14ac:dyDescent="0.3">
      <c r="A78" s="15" t="s">
        <v>171</v>
      </c>
      <c r="B78" s="15" t="s">
        <v>18</v>
      </c>
      <c r="C78" s="15" t="s">
        <v>18</v>
      </c>
      <c r="D78" s="16" t="s">
        <v>170</v>
      </c>
      <c r="E78" s="17">
        <f>F78+I78</f>
        <v>50027400</v>
      </c>
      <c r="F78" s="17">
        <f>F79+F80+F81+F82+F83+F84+F85+F86</f>
        <v>50027400</v>
      </c>
      <c r="G78" s="17">
        <f>G79+G80+G81+G82+G83+G84+G85+G86</f>
        <v>43441300</v>
      </c>
      <c r="H78" s="17">
        <f>H79+H80+H81+H82+H83+H84+H85+H86</f>
        <v>3619300</v>
      </c>
      <c r="I78" s="17">
        <f>I79+I80+I81+I82+I83+I84+I85+I86</f>
        <v>0</v>
      </c>
      <c r="J78" s="17">
        <f>L78+O78</f>
        <v>1323500</v>
      </c>
      <c r="K78" s="17">
        <f>K79+K80+K81+K82+K83+K84+K85+K86</f>
        <v>0</v>
      </c>
      <c r="L78" s="17">
        <f>L79+L80+L81+L82+L83+L84+L85+L86</f>
        <v>1096500</v>
      </c>
      <c r="M78" s="17">
        <f>M79+M80+M81+M82+M83+M84+M85+M86</f>
        <v>415000</v>
      </c>
      <c r="N78" s="17">
        <f>N79+N80+N81+N82+N83+N84+N85+N86</f>
        <v>0</v>
      </c>
      <c r="O78" s="17">
        <f>O79+O80+O81+O82+O83+O84+O85+O86</f>
        <v>227000</v>
      </c>
      <c r="P78" s="17">
        <f>E78+J78</f>
        <v>51350900</v>
      </c>
    </row>
    <row r="79" spans="1:16" ht="64.2" customHeight="1" x14ac:dyDescent="0.3">
      <c r="A79" s="18" t="s">
        <v>172</v>
      </c>
      <c r="B79" s="18" t="s">
        <v>75</v>
      </c>
      <c r="C79" s="18" t="s">
        <v>23</v>
      </c>
      <c r="D79" s="19" t="s">
        <v>76</v>
      </c>
      <c r="E79" s="20">
        <f>F79+I79</f>
        <v>701800</v>
      </c>
      <c r="F79" s="20">
        <v>701800</v>
      </c>
      <c r="G79" s="20">
        <v>677400</v>
      </c>
      <c r="H79" s="20">
        <v>0</v>
      </c>
      <c r="I79" s="20">
        <v>0</v>
      </c>
      <c r="J79" s="20">
        <f>L79+O79</f>
        <v>0</v>
      </c>
      <c r="K79" s="20">
        <v>0</v>
      </c>
      <c r="L79" s="20">
        <v>0</v>
      </c>
      <c r="M79" s="20">
        <v>0</v>
      </c>
      <c r="N79" s="20">
        <v>0</v>
      </c>
      <c r="O79" s="20">
        <v>0</v>
      </c>
      <c r="P79" s="20">
        <f>E79+J79</f>
        <v>701800</v>
      </c>
    </row>
    <row r="80" spans="1:16" ht="31.2" x14ac:dyDescent="0.3">
      <c r="A80" s="18" t="s">
        <v>173</v>
      </c>
      <c r="B80" s="18" t="s">
        <v>29</v>
      </c>
      <c r="C80" s="18" t="s">
        <v>30</v>
      </c>
      <c r="D80" s="19" t="s">
        <v>31</v>
      </c>
      <c r="E80" s="20">
        <f t="shared" ref="E80:E86" si="11">F80+I80</f>
        <v>350000</v>
      </c>
      <c r="F80" s="20">
        <v>350000</v>
      </c>
      <c r="G80" s="20">
        <v>0</v>
      </c>
      <c r="H80" s="20">
        <v>0</v>
      </c>
      <c r="I80" s="20">
        <v>0</v>
      </c>
      <c r="J80" s="20">
        <f t="shared" ref="J80:J86" si="12">L80+O80</f>
        <v>0</v>
      </c>
      <c r="K80" s="20">
        <v>0</v>
      </c>
      <c r="L80" s="20">
        <v>0</v>
      </c>
      <c r="M80" s="20">
        <v>0</v>
      </c>
      <c r="N80" s="20">
        <v>0</v>
      </c>
      <c r="O80" s="20">
        <v>0</v>
      </c>
      <c r="P80" s="20">
        <f t="shared" ref="P80:P86" si="13">E80+J80</f>
        <v>350000</v>
      </c>
    </row>
    <row r="81" spans="1:16" ht="31.2" x14ac:dyDescent="0.3">
      <c r="A81" s="18" t="s">
        <v>174</v>
      </c>
      <c r="B81" s="18" t="s">
        <v>175</v>
      </c>
      <c r="C81" s="18" t="s">
        <v>96</v>
      </c>
      <c r="D81" s="19" t="s">
        <v>176</v>
      </c>
      <c r="E81" s="20">
        <f t="shared" si="11"/>
        <v>22902300</v>
      </c>
      <c r="F81" s="20">
        <v>22902300</v>
      </c>
      <c r="G81" s="20">
        <v>22133000</v>
      </c>
      <c r="H81" s="20">
        <v>720200</v>
      </c>
      <c r="I81" s="20">
        <v>0</v>
      </c>
      <c r="J81" s="20">
        <f t="shared" si="12"/>
        <v>1001500</v>
      </c>
      <c r="K81" s="20">
        <v>0</v>
      </c>
      <c r="L81" s="20">
        <v>801500</v>
      </c>
      <c r="M81" s="20">
        <v>385000</v>
      </c>
      <c r="N81" s="20">
        <v>0</v>
      </c>
      <c r="O81" s="20">
        <v>200000</v>
      </c>
      <c r="P81" s="20">
        <f t="shared" si="13"/>
        <v>23903800</v>
      </c>
    </row>
    <row r="82" spans="1:16" x14ac:dyDescent="0.3">
      <c r="A82" s="18" t="s">
        <v>177</v>
      </c>
      <c r="B82" s="18" t="s">
        <v>178</v>
      </c>
      <c r="C82" s="18" t="s">
        <v>179</v>
      </c>
      <c r="D82" s="19" t="s">
        <v>180</v>
      </c>
      <c r="E82" s="20">
        <f t="shared" si="11"/>
        <v>8183000</v>
      </c>
      <c r="F82" s="20">
        <v>8183000</v>
      </c>
      <c r="G82" s="20">
        <v>6728500</v>
      </c>
      <c r="H82" s="20">
        <v>1137900</v>
      </c>
      <c r="I82" s="20">
        <v>0</v>
      </c>
      <c r="J82" s="20">
        <f t="shared" si="12"/>
        <v>97000</v>
      </c>
      <c r="K82" s="20">
        <v>0</v>
      </c>
      <c r="L82" s="20">
        <v>97000</v>
      </c>
      <c r="M82" s="20">
        <v>0</v>
      </c>
      <c r="N82" s="20">
        <v>0</v>
      </c>
      <c r="O82" s="20">
        <v>0</v>
      </c>
      <c r="P82" s="20">
        <f t="shared" si="13"/>
        <v>8280000</v>
      </c>
    </row>
    <row r="83" spans="1:16" ht="31.2" x14ac:dyDescent="0.3">
      <c r="A83" s="18" t="s">
        <v>181</v>
      </c>
      <c r="B83" s="18" t="s">
        <v>182</v>
      </c>
      <c r="C83" s="18" t="s">
        <v>179</v>
      </c>
      <c r="D83" s="19" t="s">
        <v>183</v>
      </c>
      <c r="E83" s="20">
        <f t="shared" si="11"/>
        <v>3196600</v>
      </c>
      <c r="F83" s="20">
        <f>3056600+140000</f>
        <v>3196600</v>
      </c>
      <c r="G83" s="20">
        <v>2315300</v>
      </c>
      <c r="H83" s="20">
        <v>513500</v>
      </c>
      <c r="I83" s="20">
        <v>0</v>
      </c>
      <c r="J83" s="20">
        <f t="shared" si="12"/>
        <v>40000</v>
      </c>
      <c r="K83" s="20">
        <v>0</v>
      </c>
      <c r="L83" s="20">
        <v>40000</v>
      </c>
      <c r="M83" s="20">
        <v>0</v>
      </c>
      <c r="N83" s="20">
        <v>0</v>
      </c>
      <c r="O83" s="20">
        <v>0</v>
      </c>
      <c r="P83" s="20">
        <f t="shared" si="13"/>
        <v>3236600</v>
      </c>
    </row>
    <row r="84" spans="1:16" ht="46.8" x14ac:dyDescent="0.3">
      <c r="A84" s="18" t="s">
        <v>184</v>
      </c>
      <c r="B84" s="18" t="s">
        <v>185</v>
      </c>
      <c r="C84" s="18" t="s">
        <v>186</v>
      </c>
      <c r="D84" s="19" t="s">
        <v>187</v>
      </c>
      <c r="E84" s="20">
        <f t="shared" si="11"/>
        <v>11739100</v>
      </c>
      <c r="F84" s="20">
        <v>11739100</v>
      </c>
      <c r="G84" s="20">
        <v>9655700</v>
      </c>
      <c r="H84" s="20">
        <v>1171600</v>
      </c>
      <c r="I84" s="20">
        <v>0</v>
      </c>
      <c r="J84" s="20">
        <f t="shared" si="12"/>
        <v>185000</v>
      </c>
      <c r="K84" s="20">
        <v>0</v>
      </c>
      <c r="L84" s="20">
        <v>158000</v>
      </c>
      <c r="M84" s="20">
        <v>30000</v>
      </c>
      <c r="N84" s="20">
        <v>0</v>
      </c>
      <c r="O84" s="20">
        <v>27000</v>
      </c>
      <c r="P84" s="20">
        <f t="shared" si="13"/>
        <v>11924100</v>
      </c>
    </row>
    <row r="85" spans="1:16" ht="31.2" x14ac:dyDescent="0.3">
      <c r="A85" s="18" t="s">
        <v>188</v>
      </c>
      <c r="B85" s="18" t="s">
        <v>189</v>
      </c>
      <c r="C85" s="18" t="s">
        <v>190</v>
      </c>
      <c r="D85" s="19" t="s">
        <v>191</v>
      </c>
      <c r="E85" s="20">
        <f t="shared" si="11"/>
        <v>2094600</v>
      </c>
      <c r="F85" s="20">
        <v>2094600</v>
      </c>
      <c r="G85" s="20">
        <v>1931400</v>
      </c>
      <c r="H85" s="20">
        <v>76100</v>
      </c>
      <c r="I85" s="20">
        <v>0</v>
      </c>
      <c r="J85" s="20">
        <f t="shared" si="12"/>
        <v>0</v>
      </c>
      <c r="K85" s="20">
        <v>0</v>
      </c>
      <c r="L85" s="20">
        <v>0</v>
      </c>
      <c r="M85" s="20">
        <v>0</v>
      </c>
      <c r="N85" s="20">
        <v>0</v>
      </c>
      <c r="O85" s="20">
        <v>0</v>
      </c>
      <c r="P85" s="20">
        <f t="shared" si="13"/>
        <v>2094600</v>
      </c>
    </row>
    <row r="86" spans="1:16" ht="31.2" x14ac:dyDescent="0.3">
      <c r="A86" s="18" t="s">
        <v>192</v>
      </c>
      <c r="B86" s="18" t="s">
        <v>193</v>
      </c>
      <c r="C86" s="18" t="s">
        <v>190</v>
      </c>
      <c r="D86" s="19" t="s">
        <v>194</v>
      </c>
      <c r="E86" s="20">
        <f t="shared" si="11"/>
        <v>860000</v>
      </c>
      <c r="F86" s="20">
        <f>1000000-140000</f>
        <v>860000</v>
      </c>
      <c r="G86" s="20">
        <v>0</v>
      </c>
      <c r="H86" s="20">
        <v>0</v>
      </c>
      <c r="I86" s="20">
        <v>0</v>
      </c>
      <c r="J86" s="20">
        <f t="shared" si="12"/>
        <v>0</v>
      </c>
      <c r="K86" s="20">
        <v>0</v>
      </c>
      <c r="L86" s="20">
        <v>0</v>
      </c>
      <c r="M86" s="20">
        <v>0</v>
      </c>
      <c r="N86" s="20">
        <v>0</v>
      </c>
      <c r="O86" s="20">
        <v>0</v>
      </c>
      <c r="P86" s="20">
        <f t="shared" si="13"/>
        <v>860000</v>
      </c>
    </row>
    <row r="87" spans="1:16" ht="46.8" x14ac:dyDescent="0.3">
      <c r="A87" s="15" t="s">
        <v>195</v>
      </c>
      <c r="B87" s="15" t="s">
        <v>18</v>
      </c>
      <c r="C87" s="15" t="s">
        <v>18</v>
      </c>
      <c r="D87" s="16" t="s">
        <v>322</v>
      </c>
      <c r="E87" s="17">
        <f t="shared" ref="E87:E97" si="14">F87+I87</f>
        <v>6329100</v>
      </c>
      <c r="F87" s="17">
        <f>F88</f>
        <v>6329100</v>
      </c>
      <c r="G87" s="17">
        <f>G88</f>
        <v>1714000</v>
      </c>
      <c r="H87" s="17">
        <f>H88</f>
        <v>0</v>
      </c>
      <c r="I87" s="17">
        <f>I88</f>
        <v>0</v>
      </c>
      <c r="J87" s="17">
        <f t="shared" ref="J87:J97" si="15">L87+O87</f>
        <v>0</v>
      </c>
      <c r="K87" s="17">
        <f>K88</f>
        <v>0</v>
      </c>
      <c r="L87" s="17">
        <f>L88</f>
        <v>0</v>
      </c>
      <c r="M87" s="17">
        <f>M88</f>
        <v>0</v>
      </c>
      <c r="N87" s="17">
        <f>N88</f>
        <v>0</v>
      </c>
      <c r="O87" s="17">
        <f>O88</f>
        <v>0</v>
      </c>
      <c r="P87" s="17">
        <f t="shared" ref="P87:P97" si="16">E87+J87</f>
        <v>6329100</v>
      </c>
    </row>
    <row r="88" spans="1:16" ht="46.8" x14ac:dyDescent="0.3">
      <c r="A88" s="15" t="s">
        <v>196</v>
      </c>
      <c r="B88" s="15" t="s">
        <v>18</v>
      </c>
      <c r="C88" s="15" t="s">
        <v>18</v>
      </c>
      <c r="D88" s="16" t="s">
        <v>322</v>
      </c>
      <c r="E88" s="17">
        <f t="shared" si="14"/>
        <v>6329100</v>
      </c>
      <c r="F88" s="17">
        <f>F89+F90+F91+F92+F93+F94</f>
        <v>6329100</v>
      </c>
      <c r="G88" s="17">
        <f>G89+G90+G91+G92+G93+G94</f>
        <v>1714000</v>
      </c>
      <c r="H88" s="17">
        <f>H89+H90+H91+H92+H93+H94</f>
        <v>0</v>
      </c>
      <c r="I88" s="17">
        <f>I89+I90+I91+I92+I93+I94</f>
        <v>0</v>
      </c>
      <c r="J88" s="17">
        <f t="shared" si="15"/>
        <v>0</v>
      </c>
      <c r="K88" s="17">
        <f>K89+K90+K91+K92+K93+K94</f>
        <v>0</v>
      </c>
      <c r="L88" s="17">
        <f>L89+L90+L91+L92+L93+L94</f>
        <v>0</v>
      </c>
      <c r="M88" s="17">
        <f>M89+M90+M91+M92+M93+M94</f>
        <v>0</v>
      </c>
      <c r="N88" s="17">
        <f>N89+N90+N91+N92+N93+N94</f>
        <v>0</v>
      </c>
      <c r="O88" s="17">
        <f>O89+O90+O91+O92+O93+O94</f>
        <v>0</v>
      </c>
      <c r="P88" s="17">
        <f t="shared" si="16"/>
        <v>6329100</v>
      </c>
    </row>
    <row r="89" spans="1:16" ht="65.400000000000006" customHeight="1" x14ac:dyDescent="0.3">
      <c r="A89" s="18" t="s">
        <v>197</v>
      </c>
      <c r="B89" s="18" t="s">
        <v>75</v>
      </c>
      <c r="C89" s="18" t="s">
        <v>23</v>
      </c>
      <c r="D89" s="19" t="s">
        <v>76</v>
      </c>
      <c r="E89" s="20">
        <f t="shared" si="14"/>
        <v>1806500</v>
      </c>
      <c r="F89" s="20">
        <v>1806500</v>
      </c>
      <c r="G89" s="20">
        <v>1714000</v>
      </c>
      <c r="H89" s="20">
        <v>0</v>
      </c>
      <c r="I89" s="20">
        <v>0</v>
      </c>
      <c r="J89" s="20">
        <f t="shared" si="15"/>
        <v>0</v>
      </c>
      <c r="K89" s="20">
        <v>0</v>
      </c>
      <c r="L89" s="20">
        <v>0</v>
      </c>
      <c r="M89" s="20">
        <v>0</v>
      </c>
      <c r="N89" s="20">
        <v>0</v>
      </c>
      <c r="O89" s="20">
        <v>0</v>
      </c>
      <c r="P89" s="20">
        <f t="shared" si="16"/>
        <v>1806500</v>
      </c>
    </row>
    <row r="90" spans="1:16" ht="31.2" x14ac:dyDescent="0.3">
      <c r="A90" s="18" t="s">
        <v>198</v>
      </c>
      <c r="B90" s="18" t="s">
        <v>29</v>
      </c>
      <c r="C90" s="18" t="s">
        <v>30</v>
      </c>
      <c r="D90" s="19" t="s">
        <v>31</v>
      </c>
      <c r="E90" s="20">
        <f t="shared" si="14"/>
        <v>350000</v>
      </c>
      <c r="F90" s="20">
        <v>350000</v>
      </c>
      <c r="G90" s="20">
        <v>0</v>
      </c>
      <c r="H90" s="20">
        <v>0</v>
      </c>
      <c r="I90" s="20">
        <v>0</v>
      </c>
      <c r="J90" s="20">
        <f t="shared" si="15"/>
        <v>0</v>
      </c>
      <c r="K90" s="20">
        <v>0</v>
      </c>
      <c r="L90" s="20">
        <v>0</v>
      </c>
      <c r="M90" s="20">
        <v>0</v>
      </c>
      <c r="N90" s="20">
        <v>0</v>
      </c>
      <c r="O90" s="20">
        <v>0</v>
      </c>
      <c r="P90" s="20">
        <f t="shared" si="16"/>
        <v>350000</v>
      </c>
    </row>
    <row r="91" spans="1:16" ht="31.2" x14ac:dyDescent="0.3">
      <c r="A91" s="18" t="s">
        <v>199</v>
      </c>
      <c r="B91" s="18" t="s">
        <v>200</v>
      </c>
      <c r="C91" s="18" t="s">
        <v>46</v>
      </c>
      <c r="D91" s="19" t="s">
        <v>201</v>
      </c>
      <c r="E91" s="20">
        <f t="shared" si="14"/>
        <v>1838600</v>
      </c>
      <c r="F91" s="20">
        <v>1838600</v>
      </c>
      <c r="G91" s="20">
        <v>0</v>
      </c>
      <c r="H91" s="20">
        <v>0</v>
      </c>
      <c r="I91" s="20">
        <v>0</v>
      </c>
      <c r="J91" s="20">
        <f t="shared" si="15"/>
        <v>0</v>
      </c>
      <c r="K91" s="20">
        <v>0</v>
      </c>
      <c r="L91" s="20">
        <v>0</v>
      </c>
      <c r="M91" s="20">
        <v>0</v>
      </c>
      <c r="N91" s="20">
        <v>0</v>
      </c>
      <c r="O91" s="20">
        <v>0</v>
      </c>
      <c r="P91" s="20">
        <f t="shared" si="16"/>
        <v>1838600</v>
      </c>
    </row>
    <row r="92" spans="1:16" ht="46.8" x14ac:dyDescent="0.3">
      <c r="A92" s="18" t="s">
        <v>202</v>
      </c>
      <c r="B92" s="18" t="s">
        <v>203</v>
      </c>
      <c r="C92" s="18" t="s">
        <v>124</v>
      </c>
      <c r="D92" s="19" t="s">
        <v>204</v>
      </c>
      <c r="E92" s="20">
        <f t="shared" si="14"/>
        <v>620000</v>
      </c>
      <c r="F92" s="20">
        <v>620000</v>
      </c>
      <c r="G92" s="20">
        <v>0</v>
      </c>
      <c r="H92" s="20">
        <v>0</v>
      </c>
      <c r="I92" s="20">
        <v>0</v>
      </c>
      <c r="J92" s="20">
        <f t="shared" si="15"/>
        <v>0</v>
      </c>
      <c r="K92" s="20">
        <v>0</v>
      </c>
      <c r="L92" s="20">
        <v>0</v>
      </c>
      <c r="M92" s="20">
        <v>0</v>
      </c>
      <c r="N92" s="20">
        <v>0</v>
      </c>
      <c r="O92" s="20">
        <v>0</v>
      </c>
      <c r="P92" s="20">
        <f t="shared" si="16"/>
        <v>620000</v>
      </c>
    </row>
    <row r="93" spans="1:16" ht="46.8" x14ac:dyDescent="0.3">
      <c r="A93" s="18" t="s">
        <v>205</v>
      </c>
      <c r="B93" s="18" t="s">
        <v>206</v>
      </c>
      <c r="C93" s="18" t="s">
        <v>124</v>
      </c>
      <c r="D93" s="19" t="s">
        <v>207</v>
      </c>
      <c r="E93" s="20">
        <f t="shared" si="14"/>
        <v>300000</v>
      </c>
      <c r="F93" s="20">
        <v>300000</v>
      </c>
      <c r="G93" s="20">
        <v>0</v>
      </c>
      <c r="H93" s="20">
        <v>0</v>
      </c>
      <c r="I93" s="20">
        <v>0</v>
      </c>
      <c r="J93" s="20">
        <f t="shared" si="15"/>
        <v>0</v>
      </c>
      <c r="K93" s="20">
        <v>0</v>
      </c>
      <c r="L93" s="20">
        <v>0</v>
      </c>
      <c r="M93" s="20">
        <v>0</v>
      </c>
      <c r="N93" s="20">
        <v>0</v>
      </c>
      <c r="O93" s="20">
        <v>0</v>
      </c>
      <c r="P93" s="20">
        <f t="shared" si="16"/>
        <v>300000</v>
      </c>
    </row>
    <row r="94" spans="1:16" ht="78" x14ac:dyDescent="0.3">
      <c r="A94" s="18" t="s">
        <v>208</v>
      </c>
      <c r="B94" s="18" t="s">
        <v>209</v>
      </c>
      <c r="C94" s="18" t="s">
        <v>124</v>
      </c>
      <c r="D94" s="19" t="s">
        <v>210</v>
      </c>
      <c r="E94" s="20">
        <f t="shared" si="14"/>
        <v>1414000</v>
      </c>
      <c r="F94" s="20">
        <v>1414000</v>
      </c>
      <c r="G94" s="20"/>
      <c r="H94" s="20">
        <v>0</v>
      </c>
      <c r="I94" s="20">
        <v>0</v>
      </c>
      <c r="J94" s="20">
        <f t="shared" si="15"/>
        <v>0</v>
      </c>
      <c r="K94" s="20">
        <v>0</v>
      </c>
      <c r="L94" s="20">
        <v>0</v>
      </c>
      <c r="M94" s="20">
        <v>0</v>
      </c>
      <c r="N94" s="20">
        <v>0</v>
      </c>
      <c r="O94" s="20">
        <v>0</v>
      </c>
      <c r="P94" s="20">
        <f t="shared" si="16"/>
        <v>1414000</v>
      </c>
    </row>
    <row r="95" spans="1:16" ht="62.4" x14ac:dyDescent="0.3">
      <c r="A95" s="15" t="s">
        <v>211</v>
      </c>
      <c r="B95" s="15" t="s">
        <v>18</v>
      </c>
      <c r="C95" s="15" t="s">
        <v>18</v>
      </c>
      <c r="D95" s="16" t="s">
        <v>212</v>
      </c>
      <c r="E95" s="17">
        <f t="shared" si="14"/>
        <v>123550200</v>
      </c>
      <c r="F95" s="17">
        <f>F96</f>
        <v>48212000</v>
      </c>
      <c r="G95" s="17">
        <f>G96</f>
        <v>3338600</v>
      </c>
      <c r="H95" s="17">
        <f>H96</f>
        <v>0</v>
      </c>
      <c r="I95" s="17">
        <f>I96</f>
        <v>75338200</v>
      </c>
      <c r="J95" s="17">
        <f t="shared" si="15"/>
        <v>509000</v>
      </c>
      <c r="K95" s="17">
        <f>K96</f>
        <v>0</v>
      </c>
      <c r="L95" s="17">
        <f>L96</f>
        <v>0</v>
      </c>
      <c r="M95" s="17">
        <f>M96</f>
        <v>0</v>
      </c>
      <c r="N95" s="17">
        <f>N96</f>
        <v>0</v>
      </c>
      <c r="O95" s="17">
        <f>O96</f>
        <v>509000</v>
      </c>
      <c r="P95" s="17">
        <f t="shared" si="16"/>
        <v>124059200</v>
      </c>
    </row>
    <row r="96" spans="1:16" ht="62.4" x14ac:dyDescent="0.3">
      <c r="A96" s="15" t="s">
        <v>213</v>
      </c>
      <c r="B96" s="15" t="s">
        <v>18</v>
      </c>
      <c r="C96" s="15" t="s">
        <v>18</v>
      </c>
      <c r="D96" s="16" t="s">
        <v>212</v>
      </c>
      <c r="E96" s="17">
        <f t="shared" si="14"/>
        <v>123550200</v>
      </c>
      <c r="F96" s="17">
        <f>F97+F98+F99+F100+F101+F102+F103+F104+F105+F106+F107</f>
        <v>48212000</v>
      </c>
      <c r="G96" s="17">
        <f>G97+G98+G99+G100+G101+G102+G103+G104+G105+G106+G107</f>
        <v>3338600</v>
      </c>
      <c r="H96" s="17">
        <f>H97+H98+H99+H100+H101+H102+H103+H104+H105+H106+H107</f>
        <v>0</v>
      </c>
      <c r="I96" s="17">
        <f>I97+I98+I99+I100+I101+I102+I103+I104+I105+I106+I107</f>
        <v>75338200</v>
      </c>
      <c r="J96" s="17">
        <f t="shared" si="15"/>
        <v>509000</v>
      </c>
      <c r="K96" s="17">
        <f>K97+K98+K99+K100+K101+K102+K103+K104+K105+K106+K107</f>
        <v>0</v>
      </c>
      <c r="L96" s="17">
        <f>L97+L98+L99+L100+L101+L102+L103+L104+L105+L106+L107</f>
        <v>0</v>
      </c>
      <c r="M96" s="17">
        <f>M97+M98+M99+M100+M101+M102+M103+M104+M105+M106+M107</f>
        <v>0</v>
      </c>
      <c r="N96" s="17">
        <f>N97+N98+N99+N100+N101+N102+N103+N104+N105+N106+N107</f>
        <v>0</v>
      </c>
      <c r="O96" s="17">
        <f>O97+O98+O99+O100+O101+O102+O103+O104+O105+O106+O107</f>
        <v>509000</v>
      </c>
      <c r="P96" s="17">
        <f t="shared" si="16"/>
        <v>124059200</v>
      </c>
    </row>
    <row r="97" spans="1:16" ht="63" customHeight="1" x14ac:dyDescent="0.3">
      <c r="A97" s="18" t="s">
        <v>214</v>
      </c>
      <c r="B97" s="18" t="s">
        <v>75</v>
      </c>
      <c r="C97" s="18" t="s">
        <v>23</v>
      </c>
      <c r="D97" s="19" t="s">
        <v>76</v>
      </c>
      <c r="E97" s="20">
        <f t="shared" si="14"/>
        <v>3717000</v>
      </c>
      <c r="F97" s="20">
        <v>3717000</v>
      </c>
      <c r="G97" s="20">
        <v>3338600</v>
      </c>
      <c r="H97" s="20">
        <v>0</v>
      </c>
      <c r="I97" s="20">
        <v>0</v>
      </c>
      <c r="J97" s="20">
        <f t="shared" si="15"/>
        <v>0</v>
      </c>
      <c r="K97" s="20">
        <v>0</v>
      </c>
      <c r="L97" s="20">
        <v>0</v>
      </c>
      <c r="M97" s="20">
        <v>0</v>
      </c>
      <c r="N97" s="20">
        <v>0</v>
      </c>
      <c r="O97" s="20">
        <v>0</v>
      </c>
      <c r="P97" s="20">
        <f t="shared" si="16"/>
        <v>3717000</v>
      </c>
    </row>
    <row r="98" spans="1:16" ht="46.8" x14ac:dyDescent="0.3">
      <c r="A98" s="18" t="s">
        <v>215</v>
      </c>
      <c r="B98" s="18" t="s">
        <v>25</v>
      </c>
      <c r="C98" s="18" t="s">
        <v>26</v>
      </c>
      <c r="D98" s="19" t="s">
        <v>27</v>
      </c>
      <c r="E98" s="20">
        <f t="shared" ref="E98:E107" si="17">F98+I98</f>
        <v>25000</v>
      </c>
      <c r="F98" s="20">
        <v>25000</v>
      </c>
      <c r="G98" s="20">
        <v>0</v>
      </c>
      <c r="H98" s="20">
        <v>0</v>
      </c>
      <c r="I98" s="20">
        <v>0</v>
      </c>
      <c r="J98" s="20">
        <f t="shared" ref="J98:J107" si="18">L98+O98</f>
        <v>0</v>
      </c>
      <c r="K98" s="20">
        <v>0</v>
      </c>
      <c r="L98" s="20">
        <v>0</v>
      </c>
      <c r="M98" s="20">
        <v>0</v>
      </c>
      <c r="N98" s="20">
        <v>0</v>
      </c>
      <c r="O98" s="20">
        <v>0</v>
      </c>
      <c r="P98" s="20">
        <f t="shared" ref="P98:P106" si="19">E98+J98</f>
        <v>25000</v>
      </c>
    </row>
    <row r="99" spans="1:16" ht="31.2" x14ac:dyDescent="0.3">
      <c r="A99" s="18" t="s">
        <v>216</v>
      </c>
      <c r="B99" s="18" t="s">
        <v>29</v>
      </c>
      <c r="C99" s="18" t="s">
        <v>30</v>
      </c>
      <c r="D99" s="19" t="s">
        <v>31</v>
      </c>
      <c r="E99" s="20">
        <f t="shared" si="17"/>
        <v>297000</v>
      </c>
      <c r="F99" s="20">
        <v>297000</v>
      </c>
      <c r="G99" s="20">
        <v>0</v>
      </c>
      <c r="H99" s="20">
        <v>0</v>
      </c>
      <c r="I99" s="20">
        <v>0</v>
      </c>
      <c r="J99" s="20">
        <f t="shared" si="18"/>
        <v>0</v>
      </c>
      <c r="K99" s="20">
        <v>0</v>
      </c>
      <c r="L99" s="20">
        <v>0</v>
      </c>
      <c r="M99" s="20">
        <v>0</v>
      </c>
      <c r="N99" s="20">
        <v>0</v>
      </c>
      <c r="O99" s="20">
        <v>0</v>
      </c>
      <c r="P99" s="20">
        <f t="shared" si="19"/>
        <v>297000</v>
      </c>
    </row>
    <row r="100" spans="1:16" ht="31.2" x14ac:dyDescent="0.3">
      <c r="A100" s="18" t="s">
        <v>217</v>
      </c>
      <c r="B100" s="18" t="s">
        <v>218</v>
      </c>
      <c r="C100" s="18" t="s">
        <v>219</v>
      </c>
      <c r="D100" s="19" t="s">
        <v>220</v>
      </c>
      <c r="E100" s="20">
        <f t="shared" si="17"/>
        <v>30000</v>
      </c>
      <c r="F100" s="20">
        <v>30000</v>
      </c>
      <c r="G100" s="20">
        <v>0</v>
      </c>
      <c r="H100" s="20">
        <v>0</v>
      </c>
      <c r="I100" s="20">
        <v>0</v>
      </c>
      <c r="J100" s="20">
        <f t="shared" si="18"/>
        <v>0</v>
      </c>
      <c r="K100" s="20">
        <v>0</v>
      </c>
      <c r="L100" s="20">
        <v>0</v>
      </c>
      <c r="M100" s="20">
        <v>0</v>
      </c>
      <c r="N100" s="20">
        <v>0</v>
      </c>
      <c r="O100" s="20">
        <v>0</v>
      </c>
      <c r="P100" s="20">
        <f t="shared" si="19"/>
        <v>30000</v>
      </c>
    </row>
    <row r="101" spans="1:16" ht="46.8" x14ac:dyDescent="0.3">
      <c r="A101" s="18" t="s">
        <v>221</v>
      </c>
      <c r="B101" s="18" t="s">
        <v>222</v>
      </c>
      <c r="C101" s="18" t="s">
        <v>54</v>
      </c>
      <c r="D101" s="19" t="s">
        <v>223</v>
      </c>
      <c r="E101" s="20">
        <f t="shared" si="17"/>
        <v>20000000</v>
      </c>
      <c r="F101" s="20">
        <v>0</v>
      </c>
      <c r="G101" s="20">
        <v>0</v>
      </c>
      <c r="H101" s="20">
        <v>0</v>
      </c>
      <c r="I101" s="20">
        <v>20000000</v>
      </c>
      <c r="J101" s="20">
        <f t="shared" si="18"/>
        <v>0</v>
      </c>
      <c r="K101" s="20">
        <v>0</v>
      </c>
      <c r="L101" s="20">
        <v>0</v>
      </c>
      <c r="M101" s="20">
        <v>0</v>
      </c>
      <c r="N101" s="20">
        <v>0</v>
      </c>
      <c r="O101" s="20">
        <v>0</v>
      </c>
      <c r="P101" s="20">
        <f t="shared" si="19"/>
        <v>20000000</v>
      </c>
    </row>
    <row r="102" spans="1:16" ht="31.2" x14ac:dyDescent="0.3">
      <c r="A102" s="18" t="s">
        <v>224</v>
      </c>
      <c r="B102" s="18" t="s">
        <v>225</v>
      </c>
      <c r="C102" s="18" t="s">
        <v>54</v>
      </c>
      <c r="D102" s="19" t="s">
        <v>226</v>
      </c>
      <c r="E102" s="20">
        <f t="shared" si="17"/>
        <v>300000</v>
      </c>
      <c r="F102" s="20">
        <v>0</v>
      </c>
      <c r="G102" s="20">
        <v>0</v>
      </c>
      <c r="H102" s="20">
        <v>0</v>
      </c>
      <c r="I102" s="20">
        <v>300000</v>
      </c>
      <c r="J102" s="20">
        <f t="shared" si="18"/>
        <v>0</v>
      </c>
      <c r="K102" s="20">
        <v>0</v>
      </c>
      <c r="L102" s="20">
        <v>0</v>
      </c>
      <c r="M102" s="20">
        <v>0</v>
      </c>
      <c r="N102" s="20">
        <v>0</v>
      </c>
      <c r="O102" s="20">
        <v>0</v>
      </c>
      <c r="P102" s="20">
        <f t="shared" si="19"/>
        <v>300000</v>
      </c>
    </row>
    <row r="103" spans="1:16" ht="46.8" x14ac:dyDescent="0.3">
      <c r="A103" s="18" t="s">
        <v>227</v>
      </c>
      <c r="B103" s="18" t="s">
        <v>228</v>
      </c>
      <c r="C103" s="18" t="s">
        <v>54</v>
      </c>
      <c r="D103" s="19" t="s">
        <v>229</v>
      </c>
      <c r="E103" s="20">
        <f t="shared" si="17"/>
        <v>1080600</v>
      </c>
      <c r="F103" s="20">
        <v>0</v>
      </c>
      <c r="G103" s="20">
        <v>0</v>
      </c>
      <c r="H103" s="20">
        <v>0</v>
      </c>
      <c r="I103" s="20">
        <v>1080600</v>
      </c>
      <c r="J103" s="20">
        <f t="shared" si="18"/>
        <v>0</v>
      </c>
      <c r="K103" s="20">
        <v>0</v>
      </c>
      <c r="L103" s="20">
        <v>0</v>
      </c>
      <c r="M103" s="20">
        <v>0</v>
      </c>
      <c r="N103" s="20">
        <v>0</v>
      </c>
      <c r="O103" s="20">
        <v>0</v>
      </c>
      <c r="P103" s="20">
        <f t="shared" si="19"/>
        <v>1080600</v>
      </c>
    </row>
    <row r="104" spans="1:16" ht="31.2" x14ac:dyDescent="0.3">
      <c r="A104" s="18" t="s">
        <v>230</v>
      </c>
      <c r="B104" s="18" t="s">
        <v>53</v>
      </c>
      <c r="C104" s="18" t="s">
        <v>54</v>
      </c>
      <c r="D104" s="19" t="s">
        <v>55</v>
      </c>
      <c r="E104" s="20">
        <f>F104+I104</f>
        <v>72433100</v>
      </c>
      <c r="F104" s="20">
        <v>20143000</v>
      </c>
      <c r="G104" s="20">
        <v>0</v>
      </c>
      <c r="H104" s="25">
        <v>0</v>
      </c>
      <c r="I104" s="20">
        <v>52290100</v>
      </c>
      <c r="J104" s="20">
        <f t="shared" si="18"/>
        <v>0</v>
      </c>
      <c r="K104" s="20"/>
      <c r="L104" s="20">
        <v>0</v>
      </c>
      <c r="M104" s="20">
        <v>0</v>
      </c>
      <c r="N104" s="20">
        <v>0</v>
      </c>
      <c r="O104" s="20"/>
      <c r="P104" s="20">
        <f t="shared" si="19"/>
        <v>72433100</v>
      </c>
    </row>
    <row r="105" spans="1:16" ht="46.8" x14ac:dyDescent="0.3">
      <c r="A105" s="18" t="s">
        <v>231</v>
      </c>
      <c r="B105" s="18" t="s">
        <v>232</v>
      </c>
      <c r="C105" s="18" t="s">
        <v>233</v>
      </c>
      <c r="D105" s="19" t="s">
        <v>234</v>
      </c>
      <c r="E105" s="20">
        <f t="shared" si="17"/>
        <v>24000000</v>
      </c>
      <c r="F105" s="20">
        <v>24000000</v>
      </c>
      <c r="G105" s="20">
        <v>0</v>
      </c>
      <c r="H105" s="20">
        <v>0</v>
      </c>
      <c r="I105" s="20">
        <v>0</v>
      </c>
      <c r="J105" s="20">
        <f t="shared" si="18"/>
        <v>0</v>
      </c>
      <c r="K105" s="20">
        <v>0</v>
      </c>
      <c r="L105" s="20">
        <v>0</v>
      </c>
      <c r="M105" s="20">
        <v>0</v>
      </c>
      <c r="N105" s="20">
        <v>0</v>
      </c>
      <c r="O105" s="20">
        <v>0</v>
      </c>
      <c r="P105" s="20">
        <f t="shared" si="19"/>
        <v>24000000</v>
      </c>
    </row>
    <row r="106" spans="1:16" ht="31.2" x14ac:dyDescent="0.3">
      <c r="A106" s="32">
        <v>1217693</v>
      </c>
      <c r="B106" s="32">
        <v>7693</v>
      </c>
      <c r="C106" s="34" t="s">
        <v>58</v>
      </c>
      <c r="D106" s="19" t="s">
        <v>253</v>
      </c>
      <c r="E106" s="20">
        <f t="shared" si="17"/>
        <v>1667500</v>
      </c>
      <c r="F106" s="20"/>
      <c r="G106" s="20"/>
      <c r="H106" s="20"/>
      <c r="I106" s="20">
        <v>1667500</v>
      </c>
      <c r="J106" s="20"/>
      <c r="K106" s="20"/>
      <c r="L106" s="20"/>
      <c r="M106" s="20"/>
      <c r="N106" s="20"/>
      <c r="O106" s="20"/>
      <c r="P106" s="20">
        <f t="shared" si="19"/>
        <v>1667500</v>
      </c>
    </row>
    <row r="107" spans="1:16" ht="31.2" x14ac:dyDescent="0.3">
      <c r="A107" s="18" t="s">
        <v>235</v>
      </c>
      <c r="B107" s="18" t="s">
        <v>68</v>
      </c>
      <c r="C107" s="18" t="s">
        <v>69</v>
      </c>
      <c r="D107" s="19" t="s">
        <v>70</v>
      </c>
      <c r="E107" s="20">
        <f t="shared" si="17"/>
        <v>0</v>
      </c>
      <c r="F107" s="20">
        <v>0</v>
      </c>
      <c r="G107" s="20">
        <v>0</v>
      </c>
      <c r="H107" s="20">
        <v>0</v>
      </c>
      <c r="I107" s="20">
        <v>0</v>
      </c>
      <c r="J107" s="20">
        <f t="shared" si="18"/>
        <v>509000</v>
      </c>
      <c r="K107" s="20">
        <v>0</v>
      </c>
      <c r="L107" s="20">
        <v>0</v>
      </c>
      <c r="M107" s="20">
        <v>0</v>
      </c>
      <c r="N107" s="20">
        <v>0</v>
      </c>
      <c r="O107" s="20">
        <v>509000</v>
      </c>
      <c r="P107" s="20">
        <f t="shared" ref="P107:P114" si="20">E107+J107</f>
        <v>509000</v>
      </c>
    </row>
    <row r="108" spans="1:16" ht="62.4" x14ac:dyDescent="0.3">
      <c r="A108" s="15" t="s">
        <v>236</v>
      </c>
      <c r="B108" s="15" t="s">
        <v>18</v>
      </c>
      <c r="C108" s="15" t="s">
        <v>18</v>
      </c>
      <c r="D108" s="16" t="s">
        <v>237</v>
      </c>
      <c r="E108" s="17">
        <f t="shared" ref="E108:E114" si="21">F108+I108</f>
        <v>3932500</v>
      </c>
      <c r="F108" s="17">
        <f>F109</f>
        <v>3932500</v>
      </c>
      <c r="G108" s="17">
        <f>G109</f>
        <v>3575800</v>
      </c>
      <c r="H108" s="17">
        <f>H109</f>
        <v>0</v>
      </c>
      <c r="I108" s="17">
        <f>I109</f>
        <v>0</v>
      </c>
      <c r="J108" s="17">
        <f t="shared" ref="J108:J114" si="22">L108+O108</f>
        <v>0</v>
      </c>
      <c r="K108" s="17">
        <f>K109</f>
        <v>0</v>
      </c>
      <c r="L108" s="17">
        <f>L109</f>
        <v>0</v>
      </c>
      <c r="M108" s="17">
        <f>M109</f>
        <v>0</v>
      </c>
      <c r="N108" s="17">
        <f>N109</f>
        <v>0</v>
      </c>
      <c r="O108" s="17">
        <f>O109</f>
        <v>0</v>
      </c>
      <c r="P108" s="17">
        <f t="shared" si="20"/>
        <v>3932500</v>
      </c>
    </row>
    <row r="109" spans="1:16" ht="62.4" x14ac:dyDescent="0.3">
      <c r="A109" s="15" t="s">
        <v>238</v>
      </c>
      <c r="B109" s="15" t="s">
        <v>18</v>
      </c>
      <c r="C109" s="15" t="s">
        <v>18</v>
      </c>
      <c r="D109" s="16" t="s">
        <v>237</v>
      </c>
      <c r="E109" s="17">
        <f t="shared" si="21"/>
        <v>3932500</v>
      </c>
      <c r="F109" s="17">
        <f>F110+F111</f>
        <v>3932500</v>
      </c>
      <c r="G109" s="17">
        <f>G110+G111</f>
        <v>3575800</v>
      </c>
      <c r="H109" s="17">
        <f>H110+H111</f>
        <v>0</v>
      </c>
      <c r="I109" s="17">
        <f>I110+I111</f>
        <v>0</v>
      </c>
      <c r="J109" s="17">
        <f t="shared" si="22"/>
        <v>0</v>
      </c>
      <c r="K109" s="17">
        <f>K110+K111</f>
        <v>0</v>
      </c>
      <c r="L109" s="17">
        <f>L110+L111</f>
        <v>0</v>
      </c>
      <c r="M109" s="17">
        <f>M110+M111</f>
        <v>0</v>
      </c>
      <c r="N109" s="17">
        <f>N110+N111</f>
        <v>0</v>
      </c>
      <c r="O109" s="17">
        <f>O110+O111</f>
        <v>0</v>
      </c>
      <c r="P109" s="17">
        <f t="shared" si="20"/>
        <v>3932500</v>
      </c>
    </row>
    <row r="110" spans="1:16" ht="61.2" customHeight="1" x14ac:dyDescent="0.3">
      <c r="A110" s="18" t="s">
        <v>239</v>
      </c>
      <c r="B110" s="18" t="s">
        <v>75</v>
      </c>
      <c r="C110" s="18" t="s">
        <v>23</v>
      </c>
      <c r="D110" s="19" t="s">
        <v>76</v>
      </c>
      <c r="E110" s="20">
        <f t="shared" si="21"/>
        <v>3682500</v>
      </c>
      <c r="F110" s="20">
        <v>3682500</v>
      </c>
      <c r="G110" s="20">
        <v>3575800</v>
      </c>
      <c r="H110" s="20">
        <v>0</v>
      </c>
      <c r="I110" s="20">
        <v>0</v>
      </c>
      <c r="J110" s="20">
        <f t="shared" si="22"/>
        <v>0</v>
      </c>
      <c r="K110" s="20">
        <v>0</v>
      </c>
      <c r="L110" s="20">
        <v>0</v>
      </c>
      <c r="M110" s="20">
        <v>0</v>
      </c>
      <c r="N110" s="20">
        <v>0</v>
      </c>
      <c r="O110" s="20">
        <v>0</v>
      </c>
      <c r="P110" s="20">
        <f t="shared" si="20"/>
        <v>3682500</v>
      </c>
    </row>
    <row r="111" spans="1:16" ht="31.2" x14ac:dyDescent="0.3">
      <c r="A111" s="18" t="s">
        <v>240</v>
      </c>
      <c r="B111" s="18" t="s">
        <v>29</v>
      </c>
      <c r="C111" s="18" t="s">
        <v>30</v>
      </c>
      <c r="D111" s="19" t="s">
        <v>31</v>
      </c>
      <c r="E111" s="20">
        <f t="shared" si="21"/>
        <v>250000</v>
      </c>
      <c r="F111" s="20">
        <v>250000</v>
      </c>
      <c r="G111" s="20">
        <v>0</v>
      </c>
      <c r="H111" s="20">
        <v>0</v>
      </c>
      <c r="I111" s="20">
        <v>0</v>
      </c>
      <c r="J111" s="20">
        <f t="shared" si="22"/>
        <v>0</v>
      </c>
      <c r="K111" s="20">
        <v>0</v>
      </c>
      <c r="L111" s="20">
        <v>0</v>
      </c>
      <c r="M111" s="20">
        <v>0</v>
      </c>
      <c r="N111" s="20">
        <v>0</v>
      </c>
      <c r="O111" s="20">
        <v>0</v>
      </c>
      <c r="P111" s="20">
        <f t="shared" si="20"/>
        <v>250000</v>
      </c>
    </row>
    <row r="112" spans="1:16" ht="62.4" x14ac:dyDescent="0.3">
      <c r="A112" s="15" t="s">
        <v>241</v>
      </c>
      <c r="B112" s="15" t="s">
        <v>18</v>
      </c>
      <c r="C112" s="15" t="s">
        <v>18</v>
      </c>
      <c r="D112" s="16" t="s">
        <v>242</v>
      </c>
      <c r="E112" s="17">
        <f t="shared" si="21"/>
        <v>20937700</v>
      </c>
      <c r="F112" s="17">
        <f>F113</f>
        <v>3301200</v>
      </c>
      <c r="G112" s="17">
        <f>G113</f>
        <v>2818100</v>
      </c>
      <c r="H112" s="17">
        <f>H113</f>
        <v>0</v>
      </c>
      <c r="I112" s="17">
        <f>I113</f>
        <v>17636500</v>
      </c>
      <c r="J112" s="17">
        <f t="shared" si="22"/>
        <v>0</v>
      </c>
      <c r="K112" s="17">
        <f>K113</f>
        <v>0</v>
      </c>
      <c r="L112" s="17">
        <f>L113</f>
        <v>0</v>
      </c>
      <c r="M112" s="17">
        <f>M113</f>
        <v>0</v>
      </c>
      <c r="N112" s="17">
        <f>N113</f>
        <v>0</v>
      </c>
      <c r="O112" s="17">
        <f>O113</f>
        <v>0</v>
      </c>
      <c r="P112" s="17">
        <f t="shared" si="20"/>
        <v>20937700</v>
      </c>
    </row>
    <row r="113" spans="1:16" ht="62.4" x14ac:dyDescent="0.3">
      <c r="A113" s="15" t="s">
        <v>243</v>
      </c>
      <c r="B113" s="15" t="s">
        <v>18</v>
      </c>
      <c r="C113" s="15" t="s">
        <v>18</v>
      </c>
      <c r="D113" s="16" t="s">
        <v>242</v>
      </c>
      <c r="E113" s="17">
        <f t="shared" si="21"/>
        <v>20937700</v>
      </c>
      <c r="F113" s="17">
        <f>F114+F115+F116+F117+F118</f>
        <v>3301200</v>
      </c>
      <c r="G113" s="17">
        <f>G114+G115+G116+G117+G118</f>
        <v>2818100</v>
      </c>
      <c r="H113" s="17">
        <f>H114+H115+H116+H117+H118</f>
        <v>0</v>
      </c>
      <c r="I113" s="17">
        <f>I114+I115+I116+I117+I118</f>
        <v>17636500</v>
      </c>
      <c r="J113" s="17">
        <f t="shared" si="22"/>
        <v>0</v>
      </c>
      <c r="K113" s="17">
        <f>K114+K115+K116+K117+K118</f>
        <v>0</v>
      </c>
      <c r="L113" s="17">
        <f>L114+L115+L116+L117+L118</f>
        <v>0</v>
      </c>
      <c r="M113" s="17">
        <f>M114+M115+M116+M117+M118</f>
        <v>0</v>
      </c>
      <c r="N113" s="17">
        <f>N114+N115+N116+N117+N118</f>
        <v>0</v>
      </c>
      <c r="O113" s="17">
        <f>O114+O115+O116+O117+O118</f>
        <v>0</v>
      </c>
      <c r="P113" s="17">
        <f t="shared" si="20"/>
        <v>20937700</v>
      </c>
    </row>
    <row r="114" spans="1:16" ht="64.8" customHeight="1" x14ac:dyDescent="0.3">
      <c r="A114" s="18" t="s">
        <v>244</v>
      </c>
      <c r="B114" s="18" t="s">
        <v>75</v>
      </c>
      <c r="C114" s="18" t="s">
        <v>23</v>
      </c>
      <c r="D114" s="19" t="s">
        <v>76</v>
      </c>
      <c r="E114" s="20">
        <f t="shared" si="21"/>
        <v>2892200</v>
      </c>
      <c r="F114" s="20">
        <v>2892200</v>
      </c>
      <c r="G114" s="20">
        <v>2818100</v>
      </c>
      <c r="H114" s="20">
        <v>0</v>
      </c>
      <c r="I114" s="20">
        <v>0</v>
      </c>
      <c r="J114" s="20">
        <f t="shared" si="22"/>
        <v>0</v>
      </c>
      <c r="K114" s="20">
        <v>0</v>
      </c>
      <c r="L114" s="20">
        <v>0</v>
      </c>
      <c r="M114" s="20">
        <v>0</v>
      </c>
      <c r="N114" s="20">
        <v>0</v>
      </c>
      <c r="O114" s="20">
        <v>0</v>
      </c>
      <c r="P114" s="20">
        <f t="shared" si="20"/>
        <v>2892200</v>
      </c>
    </row>
    <row r="115" spans="1:16" ht="31.2" x14ac:dyDescent="0.3">
      <c r="A115" s="18" t="s">
        <v>245</v>
      </c>
      <c r="B115" s="18" t="s">
        <v>29</v>
      </c>
      <c r="C115" s="18" t="s">
        <v>30</v>
      </c>
      <c r="D115" s="19" t="s">
        <v>31</v>
      </c>
      <c r="E115" s="20">
        <f>F115+I115</f>
        <v>149000</v>
      </c>
      <c r="F115" s="20">
        <v>149000</v>
      </c>
      <c r="G115" s="20">
        <v>0</v>
      </c>
      <c r="H115" s="20">
        <v>0</v>
      </c>
      <c r="I115" s="20">
        <v>0</v>
      </c>
      <c r="J115" s="20">
        <f t="shared" ref="J115:J121" si="23">L115+O115</f>
        <v>0</v>
      </c>
      <c r="K115" s="20">
        <v>0</v>
      </c>
      <c r="L115" s="20">
        <v>0</v>
      </c>
      <c r="M115" s="20">
        <v>0</v>
      </c>
      <c r="N115" s="20">
        <v>0</v>
      </c>
      <c r="O115" s="20">
        <v>0</v>
      </c>
      <c r="P115" s="20">
        <f t="shared" ref="P115:P121" si="24">E115+J115</f>
        <v>149000</v>
      </c>
    </row>
    <row r="116" spans="1:16" ht="46.8" x14ac:dyDescent="0.3">
      <c r="A116" s="18" t="s">
        <v>246</v>
      </c>
      <c r="B116" s="18" t="s">
        <v>228</v>
      </c>
      <c r="C116" s="18" t="s">
        <v>54</v>
      </c>
      <c r="D116" s="19" t="s">
        <v>229</v>
      </c>
      <c r="E116" s="20">
        <f>F116+I116</f>
        <v>60000</v>
      </c>
      <c r="F116" s="20">
        <v>60000</v>
      </c>
      <c r="G116" s="20">
        <v>0</v>
      </c>
      <c r="H116" s="20">
        <v>0</v>
      </c>
      <c r="I116" s="20">
        <v>0</v>
      </c>
      <c r="J116" s="20">
        <f t="shared" si="23"/>
        <v>0</v>
      </c>
      <c r="K116" s="20">
        <v>0</v>
      </c>
      <c r="L116" s="20">
        <v>0</v>
      </c>
      <c r="M116" s="20">
        <v>0</v>
      </c>
      <c r="N116" s="20">
        <v>0</v>
      </c>
      <c r="O116" s="20">
        <v>0</v>
      </c>
      <c r="P116" s="20">
        <f t="shared" si="24"/>
        <v>60000</v>
      </c>
    </row>
    <row r="117" spans="1:16" x14ac:dyDescent="0.3">
      <c r="A117" s="18" t="s">
        <v>247</v>
      </c>
      <c r="B117" s="18" t="s">
        <v>248</v>
      </c>
      <c r="C117" s="18" t="s">
        <v>249</v>
      </c>
      <c r="D117" s="19" t="s">
        <v>250</v>
      </c>
      <c r="E117" s="20">
        <f>F117+I117</f>
        <v>200000</v>
      </c>
      <c r="F117" s="20">
        <v>200000</v>
      </c>
      <c r="G117" s="20">
        <v>0</v>
      </c>
      <c r="H117" s="20">
        <v>0</v>
      </c>
      <c r="I117" s="20">
        <v>0</v>
      </c>
      <c r="J117" s="20">
        <f t="shared" si="23"/>
        <v>0</v>
      </c>
      <c r="K117" s="20">
        <v>0</v>
      </c>
      <c r="L117" s="20">
        <v>0</v>
      </c>
      <c r="M117" s="20">
        <v>0</v>
      </c>
      <c r="N117" s="20">
        <v>0</v>
      </c>
      <c r="O117" s="20">
        <v>0</v>
      </c>
      <c r="P117" s="20">
        <f t="shared" si="24"/>
        <v>200000</v>
      </c>
    </row>
    <row r="118" spans="1:16" ht="31.2" x14ac:dyDescent="0.3">
      <c r="A118" s="18" t="s">
        <v>251</v>
      </c>
      <c r="B118" s="18" t="s">
        <v>252</v>
      </c>
      <c r="C118" s="18" t="s">
        <v>58</v>
      </c>
      <c r="D118" s="19" t="s">
        <v>253</v>
      </c>
      <c r="E118" s="20">
        <f>F118+I118</f>
        <v>17636500</v>
      </c>
      <c r="F118" s="20">
        <v>0</v>
      </c>
      <c r="G118" s="20">
        <v>0</v>
      </c>
      <c r="H118" s="20">
        <v>0</v>
      </c>
      <c r="I118" s="20">
        <v>17636500</v>
      </c>
      <c r="J118" s="20">
        <f t="shared" si="23"/>
        <v>0</v>
      </c>
      <c r="K118" s="20">
        <v>0</v>
      </c>
      <c r="L118" s="20">
        <v>0</v>
      </c>
      <c r="M118" s="20">
        <v>0</v>
      </c>
      <c r="N118" s="20">
        <v>0</v>
      </c>
      <c r="O118" s="20">
        <v>0</v>
      </c>
      <c r="P118" s="20">
        <f t="shared" si="24"/>
        <v>17636500</v>
      </c>
    </row>
    <row r="119" spans="1:16" ht="46.8" x14ac:dyDescent="0.3">
      <c r="A119" s="15" t="s">
        <v>254</v>
      </c>
      <c r="B119" s="15" t="s">
        <v>18</v>
      </c>
      <c r="C119" s="15" t="s">
        <v>18</v>
      </c>
      <c r="D119" s="16" t="s">
        <v>255</v>
      </c>
      <c r="E119" s="17">
        <f>E120</f>
        <v>22323100</v>
      </c>
      <c r="F119" s="17">
        <f>F120</f>
        <v>15323100</v>
      </c>
      <c r="G119" s="17">
        <f>G120</f>
        <v>4732000</v>
      </c>
      <c r="H119" s="17">
        <f>H120</f>
        <v>0</v>
      </c>
      <c r="I119" s="17">
        <f>I120</f>
        <v>0</v>
      </c>
      <c r="J119" s="17">
        <f t="shared" si="23"/>
        <v>0</v>
      </c>
      <c r="K119" s="17">
        <f>K120</f>
        <v>0</v>
      </c>
      <c r="L119" s="17">
        <f>L120</f>
        <v>0</v>
      </c>
      <c r="M119" s="17">
        <f>M120</f>
        <v>0</v>
      </c>
      <c r="N119" s="17">
        <f>N120</f>
        <v>0</v>
      </c>
      <c r="O119" s="17">
        <f>O120</f>
        <v>0</v>
      </c>
      <c r="P119" s="17">
        <f t="shared" si="24"/>
        <v>22323100</v>
      </c>
    </row>
    <row r="120" spans="1:16" ht="46.8" x14ac:dyDescent="0.3">
      <c r="A120" s="15" t="s">
        <v>256</v>
      </c>
      <c r="B120" s="15" t="s">
        <v>18</v>
      </c>
      <c r="C120" s="15" t="s">
        <v>18</v>
      </c>
      <c r="D120" s="16" t="s">
        <v>255</v>
      </c>
      <c r="E120" s="17">
        <f>E121+E122+E123+E124</f>
        <v>22323100</v>
      </c>
      <c r="F120" s="17">
        <f>F121+F122+F123+F124</f>
        <v>15323100</v>
      </c>
      <c r="G120" s="17">
        <f>G121+G122+G123+G124</f>
        <v>4732000</v>
      </c>
      <c r="H120" s="17">
        <f>H121+H122+H123+H124</f>
        <v>0</v>
      </c>
      <c r="I120" s="17">
        <f>I121+I122+I123+I124</f>
        <v>0</v>
      </c>
      <c r="J120" s="17">
        <f t="shared" si="23"/>
        <v>0</v>
      </c>
      <c r="K120" s="17">
        <f>K121+K122+K123+K124</f>
        <v>0</v>
      </c>
      <c r="L120" s="17">
        <f>L121+L122+L123+L124</f>
        <v>0</v>
      </c>
      <c r="M120" s="17">
        <f>M121+M122+M123+M124</f>
        <v>0</v>
      </c>
      <c r="N120" s="17">
        <f>N121+N122+N123+N124</f>
        <v>0</v>
      </c>
      <c r="O120" s="17">
        <f>O121+O122+O123+O124</f>
        <v>0</v>
      </c>
      <c r="P120" s="17">
        <f t="shared" si="24"/>
        <v>22323100</v>
      </c>
    </row>
    <row r="121" spans="1:16" ht="64.2" customHeight="1" x14ac:dyDescent="0.3">
      <c r="A121" s="18" t="s">
        <v>257</v>
      </c>
      <c r="B121" s="18" t="s">
        <v>75</v>
      </c>
      <c r="C121" s="18" t="s">
        <v>23</v>
      </c>
      <c r="D121" s="19" t="s">
        <v>76</v>
      </c>
      <c r="E121" s="20">
        <f>F121+I121</f>
        <v>4983900</v>
      </c>
      <c r="F121" s="20">
        <v>4983900</v>
      </c>
      <c r="G121" s="20">
        <v>4732000</v>
      </c>
      <c r="H121" s="20">
        <v>0</v>
      </c>
      <c r="I121" s="20">
        <v>0</v>
      </c>
      <c r="J121" s="20">
        <f t="shared" si="23"/>
        <v>0</v>
      </c>
      <c r="K121" s="20">
        <v>0</v>
      </c>
      <c r="L121" s="20">
        <v>0</v>
      </c>
      <c r="M121" s="20">
        <v>0</v>
      </c>
      <c r="N121" s="20">
        <v>0</v>
      </c>
      <c r="O121" s="20">
        <v>0</v>
      </c>
      <c r="P121" s="20">
        <f t="shared" si="24"/>
        <v>4983900</v>
      </c>
    </row>
    <row r="122" spans="1:16" ht="31.2" x14ac:dyDescent="0.3">
      <c r="A122" s="18" t="s">
        <v>258</v>
      </c>
      <c r="B122" s="18" t="s">
        <v>29</v>
      </c>
      <c r="C122" s="18" t="s">
        <v>30</v>
      </c>
      <c r="D122" s="19" t="s">
        <v>31</v>
      </c>
      <c r="E122" s="20">
        <f>F122+I122</f>
        <v>44500</v>
      </c>
      <c r="F122" s="20">
        <v>44500</v>
      </c>
      <c r="G122" s="20">
        <v>0</v>
      </c>
      <c r="H122" s="20">
        <v>0</v>
      </c>
      <c r="I122" s="20">
        <v>0</v>
      </c>
      <c r="J122" s="20">
        <f t="shared" ref="J122:J124" si="25">L122+O122</f>
        <v>0</v>
      </c>
      <c r="K122" s="20"/>
      <c r="L122" s="20"/>
      <c r="M122" s="20"/>
      <c r="N122" s="20"/>
      <c r="O122" s="20"/>
      <c r="P122" s="20">
        <f t="shared" ref="P122:P124" si="26">E122+J122</f>
        <v>44500</v>
      </c>
    </row>
    <row r="123" spans="1:16" x14ac:dyDescent="0.3">
      <c r="A123" s="18" t="s">
        <v>259</v>
      </c>
      <c r="B123" s="18" t="s">
        <v>260</v>
      </c>
      <c r="C123" s="18" t="s">
        <v>30</v>
      </c>
      <c r="D123" s="19" t="s">
        <v>261</v>
      </c>
      <c r="E123" s="20">
        <v>7000000</v>
      </c>
      <c r="F123" s="20"/>
      <c r="G123" s="20">
        <v>0</v>
      </c>
      <c r="H123" s="20">
        <v>0</v>
      </c>
      <c r="I123" s="20">
        <v>0</v>
      </c>
      <c r="J123" s="20">
        <f t="shared" si="25"/>
        <v>0</v>
      </c>
      <c r="K123" s="20">
        <v>0</v>
      </c>
      <c r="L123" s="20">
        <v>0</v>
      </c>
      <c r="M123" s="20">
        <v>0</v>
      </c>
      <c r="N123" s="20">
        <v>0</v>
      </c>
      <c r="O123" s="20">
        <v>0</v>
      </c>
      <c r="P123" s="20">
        <f t="shared" si="26"/>
        <v>7000000</v>
      </c>
    </row>
    <row r="124" spans="1:16" x14ac:dyDescent="0.3">
      <c r="A124" s="18" t="s">
        <v>262</v>
      </c>
      <c r="B124" s="18" t="s">
        <v>263</v>
      </c>
      <c r="C124" s="18" t="s">
        <v>29</v>
      </c>
      <c r="D124" s="19" t="s">
        <v>264</v>
      </c>
      <c r="E124" s="20">
        <f>F124+I124</f>
        <v>10294700</v>
      </c>
      <c r="F124" s="20">
        <v>10294700</v>
      </c>
      <c r="G124" s="20">
        <v>0</v>
      </c>
      <c r="H124" s="20">
        <v>0</v>
      </c>
      <c r="I124" s="20">
        <v>0</v>
      </c>
      <c r="J124" s="20">
        <f t="shared" si="25"/>
        <v>0</v>
      </c>
      <c r="K124" s="20">
        <v>0</v>
      </c>
      <c r="L124" s="20">
        <v>0</v>
      </c>
      <c r="M124" s="20">
        <v>0</v>
      </c>
      <c r="N124" s="20">
        <v>0</v>
      </c>
      <c r="O124" s="20">
        <v>0</v>
      </c>
      <c r="P124" s="20">
        <f t="shared" si="26"/>
        <v>10294700</v>
      </c>
    </row>
    <row r="125" spans="1:16" x14ac:dyDescent="0.3">
      <c r="A125" s="26" t="s">
        <v>266</v>
      </c>
      <c r="B125" s="15" t="s">
        <v>266</v>
      </c>
      <c r="C125" s="15" t="s">
        <v>266</v>
      </c>
      <c r="D125" s="15" t="s">
        <v>265</v>
      </c>
      <c r="E125" s="17">
        <f>E14+E40+E59+E77+E87+E95+E108+E112+E120</f>
        <v>878744000</v>
      </c>
      <c r="F125" s="17">
        <f>F14+F40+F59+F77+F87+F95+F108+F112+F120</f>
        <v>776969300</v>
      </c>
      <c r="G125" s="17">
        <f>G14+G40+G59+G77+G87+G95+G108+G112+G120</f>
        <v>486201100</v>
      </c>
      <c r="H125" s="17">
        <f>H14+H40+H59+H77+H87+H95+H108+H112+H120</f>
        <v>61389200</v>
      </c>
      <c r="I125" s="17">
        <f>I14+I40+I59+I77+I87+I95+I108+I112+I119</f>
        <v>94774700</v>
      </c>
      <c r="J125" s="17">
        <f t="shared" ref="J125:O125" si="27">J14+J40+J59+J77+J87+J95+J108+J112+J120</f>
        <v>13145400</v>
      </c>
      <c r="K125" s="17">
        <f t="shared" si="27"/>
        <v>5600000</v>
      </c>
      <c r="L125" s="17">
        <f t="shared" si="27"/>
        <v>6753000</v>
      </c>
      <c r="M125" s="17">
        <f t="shared" si="27"/>
        <v>415000</v>
      </c>
      <c r="N125" s="17">
        <f t="shared" si="27"/>
        <v>0</v>
      </c>
      <c r="O125" s="17">
        <f t="shared" si="27"/>
        <v>6392400</v>
      </c>
      <c r="P125" s="17">
        <f>E125+J125</f>
        <v>891889400</v>
      </c>
    </row>
    <row r="126" spans="1:16" x14ac:dyDescent="0.3"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</row>
    <row r="127" spans="1:16" s="2" customFormat="1" ht="18" x14ac:dyDescent="0.35">
      <c r="A127" s="6"/>
      <c r="B127" s="6"/>
      <c r="C127" s="1" t="s">
        <v>273</v>
      </c>
      <c r="D127" s="3" t="s">
        <v>274</v>
      </c>
      <c r="E127" s="28">
        <f t="shared" ref="E127:O127" si="28">E16+E21+E42+E43+E61+E62+E79+E80+E89+E90+E97+E98+E99+E110+E111+E114+E115+E121+E122</f>
        <v>99362100</v>
      </c>
      <c r="F127" s="28">
        <f t="shared" si="28"/>
        <v>99362100</v>
      </c>
      <c r="G127" s="28">
        <f t="shared" si="28"/>
        <v>82974700</v>
      </c>
      <c r="H127" s="28">
        <f t="shared" si="28"/>
        <v>6446200</v>
      </c>
      <c r="I127" s="28">
        <f t="shared" si="28"/>
        <v>0</v>
      </c>
      <c r="J127" s="28">
        <f t="shared" si="28"/>
        <v>140500</v>
      </c>
      <c r="K127" s="28">
        <f t="shared" si="28"/>
        <v>0</v>
      </c>
      <c r="L127" s="28">
        <f t="shared" si="28"/>
        <v>140500</v>
      </c>
      <c r="M127" s="28">
        <f t="shared" si="28"/>
        <v>0</v>
      </c>
      <c r="N127" s="28">
        <f t="shared" si="28"/>
        <v>0</v>
      </c>
      <c r="O127" s="28">
        <f t="shared" si="28"/>
        <v>0</v>
      </c>
      <c r="P127" s="28">
        <f t="shared" ref="P127:P143" si="29">E127+J127</f>
        <v>99502600</v>
      </c>
    </row>
    <row r="128" spans="1:16" s="2" customFormat="1" ht="18" x14ac:dyDescent="0.35">
      <c r="A128" s="6"/>
      <c r="B128" s="6"/>
      <c r="C128" s="1" t="s">
        <v>275</v>
      </c>
      <c r="D128" s="3" t="s">
        <v>276</v>
      </c>
      <c r="E128" s="28">
        <f>E44+E45+E46+E47+E48+E49+E50+E51+E52+E53+E54+E55+E81</f>
        <v>419451800</v>
      </c>
      <c r="F128" s="8">
        <f>F44+F45+F46+F47+F48+F49+F50+F51+F52+F53+F54+F55+F81</f>
        <v>419451800</v>
      </c>
      <c r="G128" s="8">
        <f>G44+G45+G46+G47+G48+G49+G50+G51+G52+G53+G54+G55+G81</f>
        <v>339153400</v>
      </c>
      <c r="H128" s="8">
        <f>H44+H45+H46+H47+H48+H49+H50+H51+H52+H53+H54+H55+H81</f>
        <v>49995600</v>
      </c>
      <c r="I128" s="8"/>
      <c r="J128" s="28">
        <f>J44+J45+J46+J47+J48+J49+J50+J51+J52+J53+J54+J55+J81</f>
        <v>6321500</v>
      </c>
      <c r="K128" s="8"/>
      <c r="L128" s="8">
        <f>L44+L45+L46+L47+L48+L49+L50+L51+L52+L53+L54+L55+L81</f>
        <v>6121500</v>
      </c>
      <c r="M128" s="8">
        <f>M44+M45+M46+M47+M48+M49+M50+M51+M52+M53+M54+M55+M81</f>
        <v>385000</v>
      </c>
      <c r="N128" s="8"/>
      <c r="O128" s="8">
        <f>O44+O45+O46+O47+O48+O49+O50+O51+O52+O53+O54+O55+O81</f>
        <v>200000</v>
      </c>
      <c r="P128" s="28">
        <f t="shared" si="29"/>
        <v>425773300</v>
      </c>
    </row>
    <row r="129" spans="1:16" s="2" customFormat="1" ht="18" x14ac:dyDescent="0.35">
      <c r="A129" s="6"/>
      <c r="B129" s="6"/>
      <c r="C129" s="1" t="s">
        <v>277</v>
      </c>
      <c r="D129" s="3" t="s">
        <v>278</v>
      </c>
      <c r="E129" s="28">
        <f t="shared" ref="E129:O129" si="30">E22+E23+E24+E25</f>
        <v>32420000</v>
      </c>
      <c r="F129" s="28">
        <f t="shared" si="30"/>
        <v>32420000</v>
      </c>
      <c r="G129" s="28">
        <f t="shared" si="30"/>
        <v>0</v>
      </c>
      <c r="H129" s="28">
        <f t="shared" si="30"/>
        <v>0</v>
      </c>
      <c r="I129" s="28">
        <f t="shared" si="30"/>
        <v>0</v>
      </c>
      <c r="J129" s="28">
        <f t="shared" si="30"/>
        <v>0</v>
      </c>
      <c r="K129" s="28">
        <f t="shared" si="30"/>
        <v>0</v>
      </c>
      <c r="L129" s="28">
        <f t="shared" si="30"/>
        <v>0</v>
      </c>
      <c r="M129" s="28">
        <f t="shared" si="30"/>
        <v>0</v>
      </c>
      <c r="N129" s="28">
        <f t="shared" si="30"/>
        <v>0</v>
      </c>
      <c r="O129" s="28">
        <f t="shared" si="30"/>
        <v>0</v>
      </c>
      <c r="P129" s="28">
        <f t="shared" si="29"/>
        <v>32420000</v>
      </c>
    </row>
    <row r="130" spans="1:16" s="2" customFormat="1" ht="37.200000000000003" customHeight="1" x14ac:dyDescent="0.35">
      <c r="A130" s="6"/>
      <c r="B130" s="6"/>
      <c r="C130" s="1" t="s">
        <v>279</v>
      </c>
      <c r="D130" s="3" t="s">
        <v>280</v>
      </c>
      <c r="E130" s="28">
        <f t="shared" ref="E130:O130" si="31">E26+E27+E56+E57+E63+E64+E65+E66+E67+E68+E69+E70+E71+E72+E73+E74+E75+E76+E91+E100</f>
        <v>74457900</v>
      </c>
      <c r="F130" s="28">
        <f t="shared" si="31"/>
        <v>74457900</v>
      </c>
      <c r="G130" s="28">
        <f t="shared" si="31"/>
        <v>20379200</v>
      </c>
      <c r="H130" s="28">
        <f t="shared" si="31"/>
        <v>539600</v>
      </c>
      <c r="I130" s="28">
        <f t="shared" si="31"/>
        <v>0</v>
      </c>
      <c r="J130" s="28">
        <f t="shared" si="31"/>
        <v>56400</v>
      </c>
      <c r="K130" s="28">
        <f t="shared" si="31"/>
        <v>0</v>
      </c>
      <c r="L130" s="28">
        <f t="shared" si="31"/>
        <v>0</v>
      </c>
      <c r="M130" s="28">
        <f t="shared" si="31"/>
        <v>0</v>
      </c>
      <c r="N130" s="28">
        <f t="shared" si="31"/>
        <v>0</v>
      </c>
      <c r="O130" s="28">
        <f t="shared" si="31"/>
        <v>56400</v>
      </c>
      <c r="P130" s="28">
        <f t="shared" si="29"/>
        <v>74514300</v>
      </c>
    </row>
    <row r="131" spans="1:16" s="2" customFormat="1" ht="18" x14ac:dyDescent="0.35">
      <c r="A131" s="6"/>
      <c r="B131" s="6"/>
      <c r="C131" s="1" t="s">
        <v>281</v>
      </c>
      <c r="D131" s="3" t="s">
        <v>282</v>
      </c>
      <c r="E131" s="28">
        <f>E82+E83+E84+E85+E86</f>
        <v>26073300</v>
      </c>
      <c r="F131" s="8">
        <f>F82+F83+F84+F85+F86</f>
        <v>26073300</v>
      </c>
      <c r="G131" s="8">
        <f>G82+G83+G84+G85+G86</f>
        <v>20630900</v>
      </c>
      <c r="H131" s="8">
        <f>H82+H83+H84+H85+H86</f>
        <v>2899100</v>
      </c>
      <c r="I131" s="8"/>
      <c r="J131" s="28">
        <f>J82+J83+J84+J85+J86</f>
        <v>322000</v>
      </c>
      <c r="K131" s="8"/>
      <c r="L131" s="8">
        <f>L82+L83+L84+L85+L86</f>
        <v>295000</v>
      </c>
      <c r="M131" s="8">
        <f>M82+M83+M84+M85+M86</f>
        <v>30000</v>
      </c>
      <c r="N131" s="8"/>
      <c r="O131" s="8">
        <f>O82+O83+O84+O85+O86</f>
        <v>27000</v>
      </c>
      <c r="P131" s="28">
        <f t="shared" si="29"/>
        <v>26395300</v>
      </c>
    </row>
    <row r="132" spans="1:16" s="2" customFormat="1" ht="18" x14ac:dyDescent="0.35">
      <c r="A132" s="6"/>
      <c r="B132" s="6"/>
      <c r="C132" s="1" t="s">
        <v>283</v>
      </c>
      <c r="D132" s="3" t="s">
        <v>284</v>
      </c>
      <c r="E132" s="28">
        <f>E58+E92+E93+E94</f>
        <v>13299800</v>
      </c>
      <c r="F132" s="8">
        <f>F58+F92+F93+F94</f>
        <v>13299800</v>
      </c>
      <c r="G132" s="8">
        <f>G58+G92+G93+G94</f>
        <v>9003600</v>
      </c>
      <c r="H132" s="8">
        <f>H58+H92+H93+H94</f>
        <v>1074600</v>
      </c>
      <c r="I132" s="8"/>
      <c r="J132" s="28">
        <f>J58+J92+J93+J94</f>
        <v>0</v>
      </c>
      <c r="K132" s="8"/>
      <c r="L132" s="8"/>
      <c r="M132" s="8"/>
      <c r="N132" s="8"/>
      <c r="O132" s="8"/>
      <c r="P132" s="28">
        <f t="shared" si="29"/>
        <v>13299800</v>
      </c>
    </row>
    <row r="133" spans="1:16" s="2" customFormat="1" ht="18" x14ac:dyDescent="0.35">
      <c r="A133" s="6"/>
      <c r="B133" s="6"/>
      <c r="C133" s="1" t="s">
        <v>285</v>
      </c>
      <c r="D133" s="3" t="s">
        <v>286</v>
      </c>
      <c r="E133" s="28">
        <f>E28+E101+E102+E103+E104+E116</f>
        <v>100945500</v>
      </c>
      <c r="F133" s="8">
        <f>F28+F101+F102+F103+F104+F116</f>
        <v>27274800</v>
      </c>
      <c r="G133" s="8"/>
      <c r="H133" s="8">
        <f t="shared" ref="H133:O133" si="32">H28+H101+H102+H103+H104+H116</f>
        <v>0</v>
      </c>
      <c r="I133" s="8">
        <f t="shared" si="32"/>
        <v>73670700</v>
      </c>
      <c r="J133" s="28">
        <f t="shared" si="32"/>
        <v>0</v>
      </c>
      <c r="K133" s="28">
        <f t="shared" si="32"/>
        <v>0</v>
      </c>
      <c r="L133" s="28">
        <f t="shared" si="32"/>
        <v>0</v>
      </c>
      <c r="M133" s="28">
        <f t="shared" si="32"/>
        <v>0</v>
      </c>
      <c r="N133" s="28">
        <f t="shared" si="32"/>
        <v>0</v>
      </c>
      <c r="O133" s="28">
        <f t="shared" si="32"/>
        <v>0</v>
      </c>
      <c r="P133" s="28">
        <f t="shared" si="29"/>
        <v>100945500</v>
      </c>
    </row>
    <row r="134" spans="1:16" s="2" customFormat="1" ht="31.8" x14ac:dyDescent="0.35">
      <c r="A134" s="6"/>
      <c r="B134" s="6"/>
      <c r="C134" s="1" t="s">
        <v>287</v>
      </c>
      <c r="D134" s="3" t="s">
        <v>288</v>
      </c>
      <c r="E134" s="28">
        <f>E117</f>
        <v>200000</v>
      </c>
      <c r="F134" s="8">
        <f>F117</f>
        <v>200000</v>
      </c>
      <c r="G134" s="8"/>
      <c r="H134" s="8"/>
      <c r="I134" s="8"/>
      <c r="J134" s="28">
        <f>J117</f>
        <v>0</v>
      </c>
      <c r="K134" s="8"/>
      <c r="L134" s="8"/>
      <c r="M134" s="8"/>
      <c r="N134" s="8"/>
      <c r="O134" s="8"/>
      <c r="P134" s="28">
        <f t="shared" si="29"/>
        <v>200000</v>
      </c>
    </row>
    <row r="135" spans="1:16" s="2" customFormat="1" ht="18" x14ac:dyDescent="0.35">
      <c r="A135" s="6"/>
      <c r="B135" s="6"/>
      <c r="C135" s="1" t="s">
        <v>289</v>
      </c>
      <c r="D135" s="3" t="s">
        <v>290</v>
      </c>
      <c r="E135" s="28">
        <f t="shared" ref="E135:O135" si="33">E32</f>
        <v>1800000</v>
      </c>
      <c r="F135" s="28">
        <f t="shared" si="33"/>
        <v>0</v>
      </c>
      <c r="G135" s="28">
        <f t="shared" si="33"/>
        <v>0</v>
      </c>
      <c r="H135" s="28">
        <f t="shared" si="33"/>
        <v>0</v>
      </c>
      <c r="I135" s="28">
        <f t="shared" si="33"/>
        <v>1800000</v>
      </c>
      <c r="J135" s="28">
        <f t="shared" si="33"/>
        <v>0</v>
      </c>
      <c r="K135" s="28">
        <f t="shared" si="33"/>
        <v>0</v>
      </c>
      <c r="L135" s="28">
        <f t="shared" si="33"/>
        <v>0</v>
      </c>
      <c r="M135" s="28">
        <f t="shared" si="33"/>
        <v>0</v>
      </c>
      <c r="N135" s="28">
        <f t="shared" si="33"/>
        <v>0</v>
      </c>
      <c r="O135" s="28">
        <f t="shared" si="33"/>
        <v>0</v>
      </c>
      <c r="P135" s="28">
        <f t="shared" si="29"/>
        <v>1800000</v>
      </c>
    </row>
    <row r="136" spans="1:16" s="2" customFormat="1" ht="31.8" x14ac:dyDescent="0.35">
      <c r="A136" s="6"/>
      <c r="B136" s="6"/>
      <c r="C136" s="1" t="s">
        <v>291</v>
      </c>
      <c r="D136" s="3" t="s">
        <v>292</v>
      </c>
      <c r="E136" s="28">
        <f>E105</f>
        <v>24000000</v>
      </c>
      <c r="F136" s="8">
        <f>F105</f>
        <v>24000000</v>
      </c>
      <c r="G136" s="8"/>
      <c r="H136" s="8"/>
      <c r="I136" s="8"/>
      <c r="J136" s="28">
        <f>J105</f>
        <v>0</v>
      </c>
      <c r="K136" s="8"/>
      <c r="L136" s="8"/>
      <c r="M136" s="8"/>
      <c r="N136" s="8"/>
      <c r="O136" s="8"/>
      <c r="P136" s="28">
        <f t="shared" si="29"/>
        <v>24000000</v>
      </c>
    </row>
    <row r="137" spans="1:16" s="2" customFormat="1" ht="31.8" x14ac:dyDescent="0.35">
      <c r="A137" s="6"/>
      <c r="B137" s="6"/>
      <c r="C137" s="1" t="s">
        <v>293</v>
      </c>
      <c r="D137" s="3" t="s">
        <v>294</v>
      </c>
      <c r="E137" s="8">
        <f t="shared" ref="E137:O137" si="34">E33+E106+E118</f>
        <v>19374700</v>
      </c>
      <c r="F137" s="8">
        <f t="shared" si="34"/>
        <v>70700</v>
      </c>
      <c r="G137" s="8">
        <f t="shared" si="34"/>
        <v>0</v>
      </c>
      <c r="H137" s="8">
        <f t="shared" si="34"/>
        <v>0</v>
      </c>
      <c r="I137" s="8">
        <f t="shared" si="34"/>
        <v>19304000</v>
      </c>
      <c r="J137" s="8">
        <f t="shared" si="34"/>
        <v>0</v>
      </c>
      <c r="K137" s="8">
        <f t="shared" si="34"/>
        <v>0</v>
      </c>
      <c r="L137" s="8">
        <f t="shared" si="34"/>
        <v>0</v>
      </c>
      <c r="M137" s="8">
        <f t="shared" si="34"/>
        <v>0</v>
      </c>
      <c r="N137" s="8">
        <f t="shared" si="34"/>
        <v>0</v>
      </c>
      <c r="O137" s="8">
        <f t="shared" si="34"/>
        <v>0</v>
      </c>
      <c r="P137" s="28">
        <f>E137+J137</f>
        <v>19374700</v>
      </c>
    </row>
    <row r="138" spans="1:16" s="2" customFormat="1" ht="47.4" x14ac:dyDescent="0.35">
      <c r="A138" s="6"/>
      <c r="B138" s="6"/>
      <c r="C138" s="1" t="s">
        <v>321</v>
      </c>
      <c r="D138" s="3" t="s">
        <v>320</v>
      </c>
      <c r="E138" s="28">
        <f t="shared" ref="E138:O138" si="35">E34</f>
        <v>30503800</v>
      </c>
      <c r="F138" s="28">
        <f t="shared" si="35"/>
        <v>30503800</v>
      </c>
      <c r="G138" s="28">
        <f t="shared" si="35"/>
        <v>0</v>
      </c>
      <c r="H138" s="28">
        <f t="shared" si="35"/>
        <v>0</v>
      </c>
      <c r="I138" s="28">
        <f t="shared" si="35"/>
        <v>0</v>
      </c>
      <c r="J138" s="28">
        <f t="shared" si="35"/>
        <v>5600000</v>
      </c>
      <c r="K138" s="28">
        <f t="shared" si="35"/>
        <v>5600000</v>
      </c>
      <c r="L138" s="28">
        <f t="shared" si="35"/>
        <v>0</v>
      </c>
      <c r="M138" s="28">
        <f t="shared" si="35"/>
        <v>0</v>
      </c>
      <c r="N138" s="28">
        <f t="shared" si="35"/>
        <v>0</v>
      </c>
      <c r="O138" s="28">
        <f t="shared" si="35"/>
        <v>5600000</v>
      </c>
      <c r="P138" s="28">
        <f t="shared" si="29"/>
        <v>36103800</v>
      </c>
    </row>
    <row r="139" spans="1:16" s="2" customFormat="1" ht="18" x14ac:dyDescent="0.35">
      <c r="A139" s="6"/>
      <c r="B139" s="6"/>
      <c r="C139" s="1" t="s">
        <v>295</v>
      </c>
      <c r="D139" s="3" t="s">
        <v>296</v>
      </c>
      <c r="E139" s="28">
        <f t="shared" ref="E139:O139" si="36">E36+E37+E38</f>
        <v>19560400</v>
      </c>
      <c r="F139" s="28">
        <f t="shared" si="36"/>
        <v>19560400</v>
      </c>
      <c r="G139" s="28">
        <f t="shared" si="36"/>
        <v>14059300</v>
      </c>
      <c r="H139" s="28">
        <f t="shared" si="36"/>
        <v>434100</v>
      </c>
      <c r="I139" s="28">
        <f t="shared" si="36"/>
        <v>0</v>
      </c>
      <c r="J139" s="28">
        <f t="shared" si="36"/>
        <v>0</v>
      </c>
      <c r="K139" s="28">
        <f t="shared" si="36"/>
        <v>0</v>
      </c>
      <c r="L139" s="28">
        <f t="shared" si="36"/>
        <v>0</v>
      </c>
      <c r="M139" s="28">
        <f t="shared" si="36"/>
        <v>0</v>
      </c>
      <c r="N139" s="28">
        <f t="shared" si="36"/>
        <v>0</v>
      </c>
      <c r="O139" s="28">
        <f t="shared" si="36"/>
        <v>0</v>
      </c>
      <c r="P139" s="28">
        <f t="shared" si="29"/>
        <v>19560400</v>
      </c>
    </row>
    <row r="140" spans="1:16" s="2" customFormat="1" ht="31.8" x14ac:dyDescent="0.35">
      <c r="A140" s="6"/>
      <c r="B140" s="6"/>
      <c r="C140" s="1" t="s">
        <v>68</v>
      </c>
      <c r="D140" s="4" t="s">
        <v>70</v>
      </c>
      <c r="E140" s="28">
        <f>E39+E107</f>
        <v>0</v>
      </c>
      <c r="F140" s="8"/>
      <c r="G140" s="8"/>
      <c r="H140" s="8"/>
      <c r="I140" s="8"/>
      <c r="J140" s="28">
        <f>J39+J107</f>
        <v>705000</v>
      </c>
      <c r="K140" s="8"/>
      <c r="L140" s="8">
        <f>L39+L107</f>
        <v>196000</v>
      </c>
      <c r="M140" s="8"/>
      <c r="N140" s="8"/>
      <c r="O140" s="8">
        <f>O39+O107</f>
        <v>509000</v>
      </c>
      <c r="P140" s="28">
        <f t="shared" si="29"/>
        <v>705000</v>
      </c>
    </row>
    <row r="141" spans="1:16" s="2" customFormat="1" ht="18" x14ac:dyDescent="0.35">
      <c r="A141" s="7"/>
      <c r="B141" s="7"/>
      <c r="C141" s="1" t="s">
        <v>297</v>
      </c>
      <c r="D141" s="4" t="s">
        <v>298</v>
      </c>
      <c r="E141" s="28">
        <f>E123</f>
        <v>7000000</v>
      </c>
      <c r="F141" s="9"/>
      <c r="G141" s="9"/>
      <c r="H141" s="9"/>
      <c r="I141" s="9"/>
      <c r="J141" s="28">
        <f>J123</f>
        <v>0</v>
      </c>
      <c r="K141" s="9"/>
      <c r="L141" s="9"/>
      <c r="M141" s="9"/>
      <c r="N141" s="9"/>
      <c r="O141" s="9"/>
      <c r="P141" s="28">
        <f t="shared" si="29"/>
        <v>7000000</v>
      </c>
    </row>
    <row r="142" spans="1:16" s="2" customFormat="1" ht="31.8" x14ac:dyDescent="0.35">
      <c r="A142" s="7"/>
      <c r="B142" s="7"/>
      <c r="C142" s="1" t="s">
        <v>299</v>
      </c>
      <c r="D142" s="4" t="s">
        <v>300</v>
      </c>
      <c r="E142" s="28">
        <f>E124</f>
        <v>10294700</v>
      </c>
      <c r="F142" s="9">
        <f>F124</f>
        <v>10294700</v>
      </c>
      <c r="G142" s="9"/>
      <c r="H142" s="9"/>
      <c r="I142" s="9"/>
      <c r="J142" s="28">
        <f>J124</f>
        <v>0</v>
      </c>
      <c r="K142" s="9"/>
      <c r="L142" s="9"/>
      <c r="M142" s="9"/>
      <c r="N142" s="9"/>
      <c r="O142" s="9"/>
      <c r="P142" s="28">
        <f t="shared" si="29"/>
        <v>10294700</v>
      </c>
    </row>
    <row r="143" spans="1:16" s="5" customFormat="1" x14ac:dyDescent="0.3">
      <c r="A143" s="29"/>
      <c r="B143" s="29"/>
      <c r="C143" s="29"/>
      <c r="D143" s="29" t="s">
        <v>16</v>
      </c>
      <c r="E143" s="30">
        <f>SUM(E127:E142)</f>
        <v>878744000</v>
      </c>
      <c r="F143" s="30">
        <f t="shared" ref="F143:O143" si="37">SUM(F127:F142)</f>
        <v>776969300</v>
      </c>
      <c r="G143" s="30">
        <f t="shared" si="37"/>
        <v>486201100</v>
      </c>
      <c r="H143" s="30">
        <f t="shared" si="37"/>
        <v>61389200</v>
      </c>
      <c r="I143" s="30">
        <f t="shared" si="37"/>
        <v>94774700</v>
      </c>
      <c r="J143" s="30">
        <f t="shared" si="37"/>
        <v>13145400</v>
      </c>
      <c r="K143" s="30">
        <f t="shared" si="37"/>
        <v>5600000</v>
      </c>
      <c r="L143" s="30">
        <f t="shared" si="37"/>
        <v>6753000</v>
      </c>
      <c r="M143" s="30">
        <f t="shared" si="37"/>
        <v>415000</v>
      </c>
      <c r="N143" s="30">
        <f t="shared" si="37"/>
        <v>0</v>
      </c>
      <c r="O143" s="30">
        <f t="shared" si="37"/>
        <v>6392400</v>
      </c>
      <c r="P143" s="30">
        <f t="shared" si="29"/>
        <v>891889400</v>
      </c>
    </row>
    <row r="145" spans="4:16" x14ac:dyDescent="0.3">
      <c r="D145" s="10" t="s">
        <v>302</v>
      </c>
      <c r="I145" s="10" t="s">
        <v>269</v>
      </c>
    </row>
    <row r="147" spans="4:16" x14ac:dyDescent="0.3">
      <c r="D147" s="10" t="s">
        <v>301</v>
      </c>
      <c r="E147" s="31">
        <f>E125-E143</f>
        <v>0</v>
      </c>
      <c r="F147" s="31">
        <f t="shared" ref="F147:P147" si="38">F125-F143</f>
        <v>0</v>
      </c>
      <c r="G147" s="31">
        <f t="shared" si="38"/>
        <v>0</v>
      </c>
      <c r="H147" s="31">
        <f t="shared" si="38"/>
        <v>0</v>
      </c>
      <c r="I147" s="31">
        <f t="shared" si="38"/>
        <v>0</v>
      </c>
      <c r="J147" s="31">
        <f t="shared" si="38"/>
        <v>0</v>
      </c>
      <c r="K147" s="31">
        <f t="shared" si="38"/>
        <v>0</v>
      </c>
      <c r="L147" s="31">
        <f t="shared" si="38"/>
        <v>0</v>
      </c>
      <c r="M147" s="31">
        <f t="shared" si="38"/>
        <v>0</v>
      </c>
      <c r="N147" s="31">
        <f t="shared" si="38"/>
        <v>0</v>
      </c>
      <c r="O147" s="31">
        <f t="shared" si="38"/>
        <v>0</v>
      </c>
      <c r="P147" s="31">
        <f t="shared" si="38"/>
        <v>0</v>
      </c>
    </row>
  </sheetData>
  <mergeCells count="22"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</mergeCells>
  <pageMargins left="0.19685039370078741" right="0.19685039370078741" top="0.39370078740157483" bottom="0.19685039370078741" header="0" footer="0"/>
  <pageSetup paperSize="9" scale="60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Лист1!Заголовки_для_друку</vt:lpstr>
      <vt:lpstr>Лист1!Область_друку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Admin</cp:lastModifiedBy>
  <cp:lastPrinted>2022-12-14T08:23:37Z</cp:lastPrinted>
  <dcterms:created xsi:type="dcterms:W3CDTF">2021-12-07T06:52:40Z</dcterms:created>
  <dcterms:modified xsi:type="dcterms:W3CDTF">2022-12-19T09:06:07Z</dcterms:modified>
</cp:coreProperties>
</file>