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5A987711-6A5F-4A3C-AD63-F79CB677FF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1" r:id="rId1"/>
  </sheets>
  <definedNames>
    <definedName name="_xlnm.Print_Titles" localSheetId="0">'2023'!$11:$13</definedName>
    <definedName name="_xlnm.Print_Area" localSheetId="0">'2023'!$A$1:$J$106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11" l="1"/>
  <c r="H104" i="11"/>
  <c r="I104" i="11"/>
  <c r="J104" i="11"/>
  <c r="I15" i="11"/>
  <c r="J15" i="11"/>
  <c r="H99" i="11"/>
  <c r="H98" i="11"/>
  <c r="H64" i="11"/>
  <c r="G66" i="11"/>
  <c r="G65" i="11"/>
  <c r="H101" i="11" l="1"/>
  <c r="I101" i="11"/>
  <c r="J101" i="11"/>
  <c r="I103" i="11"/>
  <c r="J103" i="11"/>
  <c r="H25" i="11"/>
  <c r="H15" i="11" s="1"/>
  <c r="G24" i="11"/>
  <c r="H103" i="11" l="1"/>
  <c r="I95" i="11"/>
  <c r="H53" i="11"/>
  <c r="H49" i="11"/>
  <c r="H42" i="11"/>
  <c r="H38" i="11" l="1"/>
  <c r="H102" i="11" l="1"/>
  <c r="I102" i="11"/>
  <c r="J102" i="11"/>
  <c r="H72" i="11"/>
  <c r="I72" i="11"/>
  <c r="J72" i="11"/>
  <c r="G79" i="11"/>
  <c r="H28" i="11" l="1"/>
  <c r="G32" i="11"/>
  <c r="G101" i="11" s="1"/>
  <c r="H94" i="11" l="1"/>
  <c r="I94" i="11"/>
  <c r="J94" i="11"/>
  <c r="I28" i="11"/>
  <c r="J28" i="11"/>
  <c r="H100" i="11" l="1"/>
  <c r="G100" i="11" s="1"/>
  <c r="I97" i="11"/>
  <c r="H97" i="11"/>
  <c r="H93" i="11"/>
  <c r="H92" i="11"/>
  <c r="H91" i="11"/>
  <c r="H90" i="11"/>
  <c r="H88" i="11"/>
  <c r="I88" i="11" l="1"/>
  <c r="J88" i="11"/>
  <c r="H87" i="11"/>
  <c r="I87" i="11"/>
  <c r="J87" i="11"/>
  <c r="G48" i="11"/>
  <c r="G35" i="11" l="1"/>
  <c r="J92" i="11" l="1"/>
  <c r="I92" i="11"/>
  <c r="J89" i="11"/>
  <c r="I89" i="11"/>
  <c r="H89" i="11"/>
  <c r="H82" i="11"/>
  <c r="J56" i="11"/>
  <c r="I56" i="11"/>
  <c r="H56" i="11"/>
  <c r="H47" i="11" l="1"/>
  <c r="H40" i="11" l="1"/>
  <c r="G47" i="11"/>
  <c r="G52" i="11" l="1"/>
  <c r="G22" i="11" l="1"/>
  <c r="G94" i="11" s="1"/>
  <c r="G23" i="11"/>
  <c r="G104" i="11" s="1"/>
  <c r="H96" i="11" l="1"/>
  <c r="G31" i="11"/>
  <c r="G96" i="11" l="1"/>
  <c r="G25" i="11"/>
  <c r="G103" i="11" s="1"/>
  <c r="I93" i="11" l="1"/>
  <c r="I109" i="11" s="1"/>
  <c r="J93" i="11"/>
  <c r="J109" i="11" s="1"/>
  <c r="G84" i="11"/>
  <c r="G102" i="11" s="1"/>
  <c r="J27" i="11" l="1"/>
  <c r="I27" i="11"/>
  <c r="J14" i="11" l="1"/>
  <c r="G18" i="11" l="1"/>
  <c r="G62" i="11" l="1"/>
  <c r="G61" i="11"/>
  <c r="G60" i="11"/>
  <c r="G59" i="11"/>
  <c r="G58" i="11"/>
  <c r="G57" i="11"/>
  <c r="H55" i="11"/>
  <c r="I55" i="11"/>
  <c r="J55" i="11"/>
  <c r="G56" i="11" l="1"/>
  <c r="G55" i="11" s="1"/>
  <c r="G97" i="11"/>
  <c r="H27" i="11"/>
  <c r="G38" i="11"/>
  <c r="G37" i="11"/>
  <c r="G34" i="11"/>
  <c r="G30" i="11"/>
  <c r="G29" i="11"/>
  <c r="H86" i="11" l="1"/>
  <c r="H109" i="11" s="1"/>
  <c r="G46" i="11" l="1"/>
  <c r="H71" i="11"/>
  <c r="I71" i="11"/>
  <c r="J71" i="11"/>
  <c r="J85" i="11" s="1"/>
  <c r="G80" i="11"/>
  <c r="G77" i="11"/>
  <c r="G87" i="11" s="1"/>
  <c r="G75" i="11"/>
  <c r="G74" i="11"/>
  <c r="G89" i="11" s="1"/>
  <c r="G73" i="11"/>
  <c r="H63" i="11"/>
  <c r="G69" i="11"/>
  <c r="G70" i="11"/>
  <c r="G68" i="11"/>
  <c r="G67" i="11"/>
  <c r="G54" i="11"/>
  <c r="G51" i="11"/>
  <c r="G50" i="11"/>
  <c r="G49" i="11"/>
  <c r="G45" i="11"/>
  <c r="G44" i="11"/>
  <c r="G98" i="11" s="1"/>
  <c r="G43" i="11"/>
  <c r="G42" i="11"/>
  <c r="G41" i="11"/>
  <c r="I14" i="11"/>
  <c r="I85" i="11" s="1"/>
  <c r="H14" i="11"/>
  <c r="G64" i="11" l="1"/>
  <c r="G90" i="11"/>
  <c r="G63" i="11"/>
  <c r="G53" i="11"/>
  <c r="G40" i="11" s="1"/>
  <c r="H39" i="11"/>
  <c r="G26" i="11"/>
  <c r="G95" i="11" s="1"/>
  <c r="G21" i="11"/>
  <c r="G20" i="11"/>
  <c r="G19" i="11"/>
  <c r="G17" i="11"/>
  <c r="G16" i="11"/>
  <c r="G15" i="11" l="1"/>
  <c r="G92" i="11"/>
  <c r="G14" i="11"/>
  <c r="I111" i="11"/>
  <c r="G39" i="11"/>
  <c r="G91" i="11"/>
  <c r="J111" i="11" l="1"/>
  <c r="G33" i="11"/>
  <c r="G93" i="11" l="1"/>
  <c r="G78" i="11"/>
  <c r="G83" i="11" l="1"/>
  <c r="H81" i="11"/>
  <c r="H85" i="11" s="1"/>
  <c r="G36" i="11"/>
  <c r="G28" i="11" s="1"/>
  <c r="G82" i="11" l="1"/>
  <c r="G99" i="11"/>
  <c r="G86" i="11"/>
  <c r="G81" i="11"/>
  <c r="G76" i="11"/>
  <c r="G72" i="11" s="1"/>
  <c r="G71" i="11" l="1"/>
  <c r="G88" i="11"/>
  <c r="G109" i="11" s="1"/>
  <c r="G111" i="11" s="1"/>
  <c r="H111" i="11"/>
  <c r="G27" i="11"/>
  <c r="G85" i="11" s="1"/>
</calcChain>
</file>

<file path=xl/sharedStrings.xml><?xml version="1.0" encoding="utf-8"?>
<sst xmlns="http://schemas.openxmlformats.org/spreadsheetml/2006/main" count="421" uniqueCount="237">
  <si>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</si>
  <si>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</si>
  <si>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</si>
  <si>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</si>
  <si>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</si>
  <si>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0600000</t>
  </si>
  <si>
    <t>0610000</t>
  </si>
  <si>
    <t>0611010</t>
  </si>
  <si>
    <t>Надання дошкільної освіти</t>
  </si>
  <si>
    <t>Код Функціональної класифікації видатків та кредитування бюджету</t>
  </si>
  <si>
    <t>0200000</t>
  </si>
  <si>
    <t>0210000</t>
  </si>
  <si>
    <t>1200000</t>
  </si>
  <si>
    <t>1210000</t>
  </si>
  <si>
    <t xml:space="preserve">Інші заходи у сфері соціального захисту і соціального забезпечення </t>
  </si>
  <si>
    <t>0910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</si>
  <si>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</si>
  <si>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</si>
  <si>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0810000</t>
  </si>
  <si>
    <t>1216030</t>
  </si>
  <si>
    <t>0620</t>
  </si>
  <si>
    <t>0490</t>
  </si>
  <si>
    <t>1100000</t>
  </si>
  <si>
    <t>1110000</t>
  </si>
  <si>
    <t>0613242</t>
  </si>
  <si>
    <t>0813121</t>
  </si>
  <si>
    <t>3140</t>
  </si>
  <si>
    <t>1040</t>
  </si>
  <si>
    <t>Міська програма соціального захисту ветеранів педагогічної праці</t>
  </si>
  <si>
    <t>1010</t>
  </si>
  <si>
    <t>Організація благоустрою  населених пунктів</t>
  </si>
  <si>
    <t>Програма розвитку у сфері житлово-комунального господарства в межах території Чорноморської міської ради Одеської області на 2019-2023 роки</t>
  </si>
  <si>
    <t>1216017</t>
  </si>
  <si>
    <t>0456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</si>
  <si>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</si>
  <si>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</si>
  <si>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Міська програма регулювання чисельності безпритульних тварин у м. Чорноморську Одеської області на 2018-2023 роки</t>
  </si>
  <si>
    <t>7693</t>
  </si>
  <si>
    <t>1115061</t>
  </si>
  <si>
    <t>5061</t>
  </si>
  <si>
    <t>0810</t>
  </si>
  <si>
    <t>3100000</t>
  </si>
  <si>
    <t>3110000</t>
  </si>
  <si>
    <t>3117693</t>
  </si>
  <si>
    <t>1113133</t>
  </si>
  <si>
    <t>3133</t>
  </si>
  <si>
    <t>Інші заходи та заклади молодіжної політики</t>
  </si>
  <si>
    <t>0921</t>
  </si>
  <si>
    <t>Міська програма модернізації ліфтового господарства Чорноморської міської ради Одеської області на 2019 - 2023 роки</t>
  </si>
  <si>
    <t>12.09.2019 р. 
№ 485-VII</t>
  </si>
  <si>
    <t>(код бюджету)</t>
  </si>
  <si>
    <t>(грн)</t>
  </si>
  <si>
    <t>УСЬОГО, в тому числі: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</si>
  <si>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</si>
  <si>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</si>
  <si>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міської програми</t>
  </si>
  <si>
    <t>Найменування головного розпорядника коштів міського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</si>
  <si>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Дата і номер документа, яким затверджено міську програму</t>
  </si>
  <si>
    <t>16.02.2018 р.  
№ 303-VII</t>
  </si>
  <si>
    <t>Інші заходи, пов'язані в економічною діяльністю</t>
  </si>
  <si>
    <t>3121</t>
  </si>
  <si>
    <t>6030</t>
  </si>
  <si>
    <t>6017</t>
  </si>
  <si>
    <t>Інша діяльність, пов'язана з експлуатацією об'єктів житлово - комунального господарства</t>
  </si>
  <si>
    <t>7461</t>
  </si>
  <si>
    <t xml:space="preserve">до рішення </t>
  </si>
  <si>
    <t>Чорноморської міської ради</t>
  </si>
  <si>
    <t>Одеського району Одеської області</t>
  </si>
  <si>
    <t>Надання загальної середньої освіти закладами загальної середньої освіти</t>
  </si>
  <si>
    <t>0611021</t>
  </si>
  <si>
    <t>1021</t>
  </si>
  <si>
    <t xml:space="preserve">Утримання та забезпечення діяльності центрів соціальних служб 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</si>
  <si>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</si>
  <si>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0212010</t>
  </si>
  <si>
    <t>2010</t>
  </si>
  <si>
    <t>0731</t>
  </si>
  <si>
    <t>Багатопрофільна стаціонарна медична допомога населенню</t>
  </si>
  <si>
    <t>Міська програма ″Здоров’я населення Чорноморської  міської територіальної громади на 2021 - 2025 роки"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</si>
  <si>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</si>
  <si>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</si>
  <si>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</si>
  <si>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</si>
  <si>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</si>
  <si>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</si>
  <si>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</si>
  <si>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здоров’я</t>
  </si>
  <si>
    <t>0213112</t>
  </si>
  <si>
    <t>3112</t>
  </si>
  <si>
    <t>Заходи державної політики з питань дітей та їх соціального захисту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</si>
  <si>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</si>
  <si>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</si>
  <si>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</si>
  <si>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</si>
  <si>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</si>
  <si>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0218230</t>
  </si>
  <si>
    <t>8230</t>
  </si>
  <si>
    <t>0380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</si>
  <si>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</si>
  <si>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</si>
  <si>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</si>
  <si>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</si>
  <si>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</si>
  <si>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Міська програма охорони довкілля, раціонального використання природних ресурсів та забезпечення  екологічної безпеки на  території      Чорноморської міської територіальної громади Одеського району Одеської  області на 2021-2023 роки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</si>
  <si>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</si>
  <si>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</si>
  <si>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</si>
  <si>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</si>
  <si>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Міська програма підтримки населення Чорноморської міської територіальної громади, які підпадають під дію Закону України "Про статус ветеранів війни, гарантії їх соціального захисту" на 2021 – 2025 роки</t>
  </si>
  <si>
    <t xml:space="preserve"> 24.12.2020р.
№ 15-VIII </t>
  </si>
  <si>
    <t>0813032</t>
  </si>
  <si>
    <t>3032</t>
  </si>
  <si>
    <t>Надання пільг окремим категоріям громадян з оплати послуг зв'язку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</si>
  <si>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</si>
  <si>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</si>
  <si>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</si>
  <si>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</si>
  <si>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</si>
  <si>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</si>
  <si>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</si>
  <si>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</si>
  <si>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</si>
  <si>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</si>
  <si>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0813242</t>
  </si>
  <si>
    <t>0813123</t>
  </si>
  <si>
    <t>3123</t>
  </si>
  <si>
    <t>0813140</t>
  </si>
  <si>
    <t>Заходи державної політики з питань сім'ї</t>
  </si>
  <si>
    <t>1115011</t>
  </si>
  <si>
    <t>5011</t>
  </si>
  <si>
    <t>Проведення навчально-тренувальних зборів і змагань з олімпійських видів спорту</t>
  </si>
  <si>
    <t>5012</t>
  </si>
  <si>
    <t>1115012</t>
  </si>
  <si>
    <t>Проведення навчально-тренувальних зборів і змагань з неолімпійських видів спорту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</si>
  <si>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</si>
  <si>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</si>
  <si>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</si>
  <si>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</si>
  <si>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</si>
  <si>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</si>
  <si>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1218340</t>
  </si>
  <si>
    <t>Міська цільова програма розвитку освіти міста Чорноморська на 2021-2025 роки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</si>
  <si>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</si>
  <si>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</si>
  <si>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</si>
  <si>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</si>
  <si>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1070</t>
  </si>
  <si>
    <t>0960</t>
  </si>
  <si>
    <t>0611142</t>
  </si>
  <si>
    <t>1142</t>
  </si>
  <si>
    <t>0990</t>
  </si>
  <si>
    <t>Інші програми у сфері освіти</t>
  </si>
  <si>
    <t>1000000</t>
  </si>
  <si>
    <t>1010000</t>
  </si>
  <si>
    <t>1010180</t>
  </si>
  <si>
    <t>0180</t>
  </si>
  <si>
    <t>0133</t>
  </si>
  <si>
    <t>Інша діяльність у сфері державного управління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</si>
  <si>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</si>
  <si>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</si>
  <si>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</si>
  <si>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</si>
  <si>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</si>
  <si>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</si>
  <si>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</si>
  <si>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</si>
  <si>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</si>
  <si>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і виставок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</si>
  <si>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</si>
  <si>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</si>
  <si>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</si>
  <si>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</si>
  <si>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1014082</t>
  </si>
  <si>
    <t>4082</t>
  </si>
  <si>
    <t>0829</t>
  </si>
  <si>
    <t>Інші заходи в галузі культури і мистецтва</t>
  </si>
  <si>
    <t>Виконавчий комітет Чорноморської міської ради  Одеського району Одеської області</t>
  </si>
  <si>
    <t>Відділ освіти Чорноморської міської ради  Одеського району Одеської області</t>
  </si>
  <si>
    <t>Управління соціальної політики Чорноморської міської ради Одеського району Одеської області</t>
  </si>
  <si>
    <t>Відділ культури Чорноморської міської ради Одеського району Одеської області</t>
  </si>
  <si>
    <t>Міська цільова програма розвитку культури та мистецтва Чорноморської  міської  територіальної громади на  2022 – 2025 роки</t>
  </si>
  <si>
    <t>Відділ комунального господарства та благоустрою Чорноморської міської ради  Одеського району Одеської області</t>
  </si>
  <si>
    <t>Управління комунальної  власності  та земельних відносин Чорноморської міської ради Одеського району Одеської області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</si>
  <si>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</si>
  <si>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</si>
  <si>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</si>
  <si>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18.06.2021р. 
№ 88-VIII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</si>
  <si>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</si>
  <si>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Відділ молоді та спорту Чорноморської міської ради Одеського району Одеської області</t>
  </si>
  <si>
    <t>0218240</t>
  </si>
  <si>
    <t>8240</t>
  </si>
  <si>
    <t>Заходи та роботи з територіальної оборони</t>
  </si>
  <si>
    <t>04.02.2022р. 
№ 175-VIII</t>
  </si>
  <si>
    <t>04.02.2022р. 
№ 180-VIIІ</t>
  </si>
  <si>
    <t>04.02.2022р. 
№ 181-VIII</t>
  </si>
  <si>
    <t>Міська цільова програма підтримки молодих педагогічних кадрів Чорноморської міської територіальної громади на 2022 - 2025 роки</t>
  </si>
  <si>
    <t>04.02.2022р.
№ 172-VIII</t>
  </si>
  <si>
    <t>04.02.2022р. 
№ 172-VIII</t>
  </si>
  <si>
    <t>Міська цільова програма розвитку фізичної культури і спорту на території Чорноморської міської територіальної громади на 2022-2025 роки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</si>
  <si>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</si>
  <si>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</si>
  <si>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</si>
  <si>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</si>
  <si>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0813230</t>
  </si>
  <si>
    <t>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</si>
  <si>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</si>
  <si>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 xml:space="preserve">Міська цільова програма "Молодь Чорноморська" на 2022-2025 роки </t>
  </si>
  <si>
    <t>Міська цільова програма відпочинку та оздоровлення дітей на 2022-2025 роки</t>
  </si>
  <si>
    <t>Міська цільова програма "Молодь Чорноморська" на 2022-2025 роки</t>
  </si>
  <si>
    <t>24.12.2020р.
№ 17-VIII 
(зі змінами)</t>
  </si>
  <si>
    <t>24.12.2020р.
№ 16-VIII 
(зі змінами)</t>
  </si>
  <si>
    <t>24.12.2020р.
№ 16-VIII  
(зі змінами)</t>
  </si>
  <si>
    <t>30.03.2021р. 
№ 27-VIII 
(зі змінами)</t>
  </si>
  <si>
    <t xml:space="preserve"> 30.03.2021р.
№ 25-VIII 
(зі змінами)</t>
  </si>
  <si>
    <t xml:space="preserve"> 24.12.2020р. 
№ 16-VIII 
(зі змінами)</t>
  </si>
  <si>
    <t>09.01.2006р. 
№ 511-IV 
(зі змінами)</t>
  </si>
  <si>
    <t xml:space="preserve"> 24.12.2020р.
№ 16-VIII 
(зі змінами)</t>
  </si>
  <si>
    <t>24.12.2020р.
№ 15-VIII 
(зі змінами)</t>
  </si>
  <si>
    <t>09.01.2006р. 
№ 511-IV
(зі змінами)</t>
  </si>
  <si>
    <t>12.09.2019 р. 
№ 485-VII 
(зі змінами)</t>
  </si>
  <si>
    <t xml:space="preserve"> 24.12.2020р.
№ 15-VIII 
(зі змінами)</t>
  </si>
  <si>
    <t>19.12.2018 р. 
№ 371- VII
(зі змінами)</t>
  </si>
  <si>
    <t>проєкт</t>
  </si>
  <si>
    <t>Начальник фінансового управління</t>
  </si>
  <si>
    <t>Ольга ЯКОВЕНКО</t>
  </si>
  <si>
    <t>Додаток 7</t>
  </si>
  <si>
    <t>Розподіл витрат бюджету Чорноморської міської територіальної громади  на реалізацію міських програм у 2023 році</t>
  </si>
  <si>
    <t>0613140</t>
  </si>
  <si>
    <t>Міська комплексна програма відпочинку та оздоровлення дітей на 2022-2025 роки</t>
  </si>
  <si>
    <t xml:space="preserve">04.02.2022р. 
№ 175-VIII 
</t>
  </si>
  <si>
    <t>Міська цільова програма фінансової підтримки комунальних підприємств Чорноморської міської ради Одеського району Одеської області на 2023 рік.</t>
  </si>
  <si>
    <t>12.07.2022р.
№222 
(зі змінами)</t>
  </si>
  <si>
    <t>Міська цільова програма розвитку і функціонування української мови як державної на території Чорноморської міської територіальної громади на 2022-2025 роки</t>
  </si>
  <si>
    <t>1217693</t>
  </si>
  <si>
    <t>04.02.2022р. 
№ 182-VIII
(зі змінами)</t>
  </si>
  <si>
    <t>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2023 - 2025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</si>
  <si>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</si>
  <si>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від   20.12.2022 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</si>
</sst>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8" fillId="2" borderId="0" xfId="4" applyNumberFormat="1" applyFont="1" applyFill="1" applyAlignment="1" applyProtection="1">
      <alignment horizontal="center" vertical="center"/>
    </xf>
    <xf numFmtId="0" fontId="8" fillId="2" borderId="0" xfId="4" applyNumberFormat="1" applyFont="1" applyFill="1" applyAlignment="1" applyProtection="1">
      <alignment horizontal="left" vertical="center"/>
    </xf>
    <xf numFmtId="3" fontId="8" fillId="2" borderId="0" xfId="4" applyNumberFormat="1" applyFont="1" applyFill="1" applyAlignment="1" applyProtection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4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left" vertical="center"/>
    </xf>
    <xf numFmtId="3" fontId="8" fillId="2" borderId="0" xfId="4" applyNumberFormat="1" applyFont="1" applyFill="1" applyBorder="1" applyAlignment="1">
      <alignment horizontal="center" vertical="center"/>
    </xf>
    <xf numFmtId="3" fontId="6" fillId="2" borderId="0" xfId="4" applyNumberFormat="1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4" applyNumberFormat="1" applyFont="1" applyFill="1" applyBorder="1" applyAlignment="1" applyProtection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3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3" fontId="8" fillId="2" borderId="0" xfId="4" applyNumberFormat="1" applyFont="1" applyFill="1" applyAlignment="1" applyProtection="1">
      <alignment horizontal="center"/>
    </xf>
    <xf numFmtId="3" fontId="0" fillId="2" borderId="0" xfId="0" applyNumberForma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5" applyNumberFormat="1" applyFont="1" applyFill="1" applyBorder="1" applyAlignment="1" applyProtection="1">
      <alignment horizontal="center" vertical="center" wrapText="1"/>
    </xf>
    <xf numFmtId="0" fontId="3" fillId="2" borderId="1" xfId="5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49" fontId="3" fillId="2" borderId="1" xfId="5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0" xfId="0" applyNumberFormat="1" applyFont="1" applyFill="1"/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3" fontId="2" fillId="2" borderId="0" xfId="0" applyNumberFormat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vertical="center" wrapText="1"/>
    </xf>
    <xf numFmtId="49" fontId="2" fillId="2" borderId="1" xfId="5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1" xfId="4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 wrapText="1"/>
    </xf>
    <xf numFmtId="0" fontId="12" fillId="2" borderId="0" xfId="7" applyFont="1" applyFill="1" applyAlignment="1" applyProtection="1">
      <alignment horizontal="left"/>
    </xf>
    <xf numFmtId="0" fontId="6" fillId="2" borderId="1" xfId="4" applyFont="1" applyFill="1" applyBorder="1" applyAlignment="1">
      <alignment horizontal="center" wrapText="1"/>
    </xf>
    <xf numFmtId="0" fontId="2" fillId="2" borderId="0" xfId="0" applyFont="1" applyFill="1" applyAlignment="1">
      <alignment horizontal="left" vertical="center"/>
    </xf>
    <xf numFmtId="0" fontId="2" fillId="2" borderId="0" xfId="4" applyFont="1" applyFill="1" applyAlignment="1">
      <alignment horizontal="left" vertical="center"/>
    </xf>
    <xf numFmtId="0" fontId="3" fillId="2" borderId="0" xfId="4" applyNumberFormat="1" applyFont="1" applyFill="1" applyBorder="1" applyAlignment="1" applyProtection="1">
      <alignment horizontal="center" vertical="center" wrapText="1"/>
    </xf>
    <xf numFmtId="0" fontId="2" fillId="2" borderId="0" xfId="4" applyFont="1" applyFill="1" applyAlignment="1">
      <alignment horizontal="right" vertical="center"/>
    </xf>
  </cellXfs>
  <cellStyles count="8">
    <cellStyle name="Гіперпосилання" xfId="7" builtinId="8"/>
    <cellStyle name="Звичайний" xfId="0" builtinId="0"/>
    <cellStyle name="Обычный 11 2" xfId="5" xr:uid="{00000000-0005-0000-0000-000002000000}"/>
    <cellStyle name="Обычный 17 5 6" xfId="3" xr:uid="{00000000-0005-0000-0000-000003000000}"/>
    <cellStyle name="Обычный 2" xfId="6" xr:uid="{00000000-0005-0000-0000-000004000000}"/>
    <cellStyle name="Обычный 3" xfId="2" xr:uid="{00000000-0005-0000-0000-000005000000}"/>
    <cellStyle name="Обычный 3 2" xfId="4" xr:uid="{00000000-0005-0000-0000-000006000000}"/>
    <cellStyle name="Обычный_дод 3" xfId="1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4"/>
  <sheetViews>
    <sheetView showZeros="0" tabSelected="1" view="pageBreakPreview" zoomScale="60" zoomScaleNormal="60" workbookViewId="0">
      <selection activeCell="H5" sqref="H5:J5"/>
    </sheetView>
  </sheetViews>
  <sheetFormatPr defaultColWidth="9.109375" defaultRowHeight="14.4" x14ac:dyDescent="0.3"/>
  <cols>
    <col min="1" max="1" width="13.5546875" style="22" customWidth="1"/>
    <col min="2" max="2" width="12.44140625" style="22" customWidth="1"/>
    <col min="3" max="3" width="14.44140625" style="22" customWidth="1"/>
    <col min="4" max="4" width="61.88671875" style="2" customWidth="1"/>
    <col min="5" max="5" width="58.88671875" style="23" customWidth="1"/>
    <col min="6" max="6" width="25" style="1" customWidth="1"/>
    <col min="7" max="7" width="17.109375" style="1" customWidth="1"/>
    <col min="8" max="8" width="19.33203125" style="1" customWidth="1"/>
    <col min="9" max="9" width="16.33203125" style="1" customWidth="1"/>
    <col min="10" max="10" width="22.6640625" style="1" customWidth="1"/>
    <col min="11" max="11" width="11.5546875" style="2" bestFit="1" customWidth="1"/>
    <col min="12" max="12" width="9.109375" style="2"/>
    <col min="13" max="13" width="12.5546875" style="2" bestFit="1" customWidth="1"/>
    <col min="14" max="16384" width="9.109375" style="2"/>
  </cols>
  <sheetData>
    <row r="1" spans="1:10" ht="15.6" x14ac:dyDescent="0.3">
      <c r="H1" s="83" t="s">
        <v>224</v>
      </c>
      <c r="I1" s="83"/>
      <c r="J1" s="83"/>
    </row>
    <row r="2" spans="1:10" ht="15.6" x14ac:dyDescent="0.3">
      <c r="H2" s="83" t="s">
        <v>65</v>
      </c>
      <c r="I2" s="83"/>
      <c r="J2" s="83"/>
    </row>
    <row r="3" spans="1:10" ht="15.6" x14ac:dyDescent="0.3">
      <c r="H3" s="83" t="s">
        <v>66</v>
      </c>
      <c r="I3" s="83"/>
      <c r="J3" s="83"/>
    </row>
    <row r="4" spans="1:10" ht="15.6" x14ac:dyDescent="0.3">
      <c r="H4" s="55" t="s">
        <v>67</v>
      </c>
      <c r="I4" s="55"/>
      <c r="J4" s="55"/>
    </row>
    <row r="5" spans="1:10" ht="15.6" x14ac:dyDescent="0.3">
      <c r="H5" s="84" t="s">
        <v>236</v>
      </c>
      <c r="I5" s="84"/>
      <c r="J5" s="84"/>
    </row>
    <row r="6" spans="1:10" ht="15.6" x14ac:dyDescent="0.3">
      <c r="A6" s="28"/>
      <c r="B6" s="28"/>
      <c r="C6" s="28"/>
      <c r="D6" s="28"/>
      <c r="E6" s="5"/>
      <c r="F6" s="4"/>
      <c r="G6" s="6"/>
      <c r="H6" s="86"/>
      <c r="I6" s="86"/>
      <c r="J6" s="86"/>
    </row>
    <row r="7" spans="1:10" ht="24" customHeight="1" x14ac:dyDescent="0.3">
      <c r="A7" s="85" t="s">
        <v>225</v>
      </c>
      <c r="B7" s="85"/>
      <c r="C7" s="85"/>
      <c r="D7" s="85"/>
      <c r="E7" s="85"/>
      <c r="F7" s="85"/>
      <c r="G7" s="85"/>
      <c r="H7" s="85"/>
      <c r="I7" s="85"/>
      <c r="J7" s="85"/>
    </row>
    <row r="8" spans="1:10" ht="18" x14ac:dyDescent="0.35">
      <c r="A8" s="81">
        <v>1558900000</v>
      </c>
      <c r="B8" s="81"/>
      <c r="C8" s="18"/>
      <c r="D8" s="7"/>
      <c r="E8" s="8"/>
      <c r="F8" s="17"/>
      <c r="G8" s="17"/>
      <c r="H8" s="17"/>
      <c r="I8" s="17"/>
      <c r="J8" s="17"/>
    </row>
    <row r="9" spans="1:10" x14ac:dyDescent="0.3">
      <c r="A9" s="19" t="s">
        <v>50</v>
      </c>
      <c r="B9" s="19"/>
      <c r="C9" s="19"/>
      <c r="D9" s="10"/>
      <c r="E9" s="11"/>
      <c r="F9" s="9"/>
      <c r="G9" s="9"/>
      <c r="H9" s="9"/>
      <c r="I9" s="9"/>
      <c r="J9" s="9"/>
    </row>
    <row r="10" spans="1:10" x14ac:dyDescent="0.3">
      <c r="A10" s="20"/>
      <c r="B10" s="16"/>
      <c r="C10" s="16"/>
      <c r="D10" s="12"/>
      <c r="E10" s="13"/>
      <c r="F10" s="12"/>
      <c r="G10" s="14"/>
      <c r="H10" s="14"/>
      <c r="I10" s="14"/>
      <c r="J10" s="15" t="s">
        <v>51</v>
      </c>
    </row>
    <row r="11" spans="1:10" x14ac:dyDescent="0.3">
      <c r="A11" s="82" t="s">
        <v>53</v>
      </c>
      <c r="B11" s="82" t="s">
        <v>54</v>
      </c>
      <c r="C11" s="82" t="s">
        <v>9</v>
      </c>
      <c r="D11" s="77" t="s">
        <v>56</v>
      </c>
      <c r="E11" s="79" t="s">
        <v>55</v>
      </c>
      <c r="F11" s="77" t="s">
        <v>57</v>
      </c>
      <c r="G11" s="78" t="s">
        <v>0</v>
      </c>
      <c r="H11" s="78" t="s">
        <v>1</v>
      </c>
      <c r="I11" s="78" t="s">
        <v>2</v>
      </c>
      <c r="J11" s="78"/>
    </row>
    <row r="12" spans="1:10" ht="63" customHeight="1" x14ac:dyDescent="0.3">
      <c r="A12" s="82"/>
      <c r="B12" s="82"/>
      <c r="C12" s="82"/>
      <c r="D12" s="77"/>
      <c r="E12" s="80"/>
      <c r="F12" s="77"/>
      <c r="G12" s="78"/>
      <c r="H12" s="78"/>
      <c r="I12" s="31" t="s">
        <v>3</v>
      </c>
      <c r="J12" s="31" t="s">
        <v>4</v>
      </c>
    </row>
    <row r="13" spans="1:10" s="1" customFormat="1" x14ac:dyDescent="0.25">
      <c r="A13" s="33">
        <v>1</v>
      </c>
      <c r="B13" s="33">
        <v>2</v>
      </c>
      <c r="C13" s="33">
        <v>3</v>
      </c>
      <c r="D13" s="32">
        <v>4</v>
      </c>
      <c r="E13" s="32">
        <v>5</v>
      </c>
      <c r="F13" s="32">
        <v>6</v>
      </c>
      <c r="G13" s="31">
        <v>7</v>
      </c>
      <c r="H13" s="31">
        <v>8</v>
      </c>
      <c r="I13" s="31">
        <v>9</v>
      </c>
      <c r="J13" s="31">
        <v>10</v>
      </c>
    </row>
    <row r="14" spans="1:10" s="3" customFormat="1" ht="31.2" x14ac:dyDescent="0.3">
      <c r="A14" s="35" t="s">
        <v>10</v>
      </c>
      <c r="B14" s="36"/>
      <c r="C14" s="36"/>
      <c r="D14" s="36" t="s">
        <v>175</v>
      </c>
      <c r="E14" s="37"/>
      <c r="F14" s="25"/>
      <c r="G14" s="26">
        <f>G15</f>
        <v>39177200</v>
      </c>
      <c r="H14" s="26">
        <f>H15</f>
        <v>38981200</v>
      </c>
      <c r="I14" s="26">
        <f>I15</f>
        <v>196000</v>
      </c>
      <c r="J14" s="26">
        <f>J15</f>
        <v>0</v>
      </c>
    </row>
    <row r="15" spans="1:10" s="3" customFormat="1" ht="31.2" x14ac:dyDescent="0.3">
      <c r="A15" s="38" t="s">
        <v>11</v>
      </c>
      <c r="B15" s="38"/>
      <c r="C15" s="38"/>
      <c r="D15" s="36" t="s">
        <v>175</v>
      </c>
      <c r="E15" s="37"/>
      <c r="F15" s="25"/>
      <c r="G15" s="26">
        <f>G16+G17+G18+G19+G20+G21+G22+G23+G24+G25+G26</f>
        <v>39177200</v>
      </c>
      <c r="H15" s="26">
        <f t="shared" ref="H15:J15" si="0">H16+H17+H18+H19+H20+H21+H22+H23+H24+H25+H26</f>
        <v>38981200</v>
      </c>
      <c r="I15" s="26">
        <f t="shared" si="0"/>
        <v>196000</v>
      </c>
      <c r="J15" s="26">
        <f t="shared" si="0"/>
        <v>0</v>
      </c>
    </row>
    <row r="16" spans="1:10" s="27" customFormat="1" ht="46.8" x14ac:dyDescent="0.3">
      <c r="A16" s="39" t="s">
        <v>73</v>
      </c>
      <c r="B16" s="39" t="s">
        <v>74</v>
      </c>
      <c r="C16" s="39" t="s">
        <v>75</v>
      </c>
      <c r="D16" s="40" t="s">
        <v>76</v>
      </c>
      <c r="E16" s="34" t="s">
        <v>77</v>
      </c>
      <c r="F16" s="30" t="s">
        <v>208</v>
      </c>
      <c r="G16" s="24">
        <f>H16+I16</f>
        <v>21770300</v>
      </c>
      <c r="H16" s="24">
        <v>21770300</v>
      </c>
      <c r="I16" s="24"/>
      <c r="J16" s="24"/>
    </row>
    <row r="17" spans="1:10" s="27" customFormat="1" ht="46.8" x14ac:dyDescent="0.3">
      <c r="A17" s="39" t="s">
        <v>78</v>
      </c>
      <c r="B17" s="39" t="s">
        <v>79</v>
      </c>
      <c r="C17" s="39" t="s">
        <v>80</v>
      </c>
      <c r="D17" s="40" t="s">
        <v>81</v>
      </c>
      <c r="E17" s="34" t="s">
        <v>77</v>
      </c>
      <c r="F17" s="30" t="s">
        <v>208</v>
      </c>
      <c r="G17" s="24">
        <f t="shared" ref="G17:G22" si="1">H17+I17</f>
        <v>6680000</v>
      </c>
      <c r="H17" s="24">
        <v>6680000</v>
      </c>
      <c r="I17" s="58"/>
      <c r="J17" s="58"/>
    </row>
    <row r="18" spans="1:10" s="27" customFormat="1" ht="46.8" x14ac:dyDescent="0.3">
      <c r="A18" s="30" t="s">
        <v>182</v>
      </c>
      <c r="B18" s="30">
        <v>2111</v>
      </c>
      <c r="C18" s="30" t="s">
        <v>183</v>
      </c>
      <c r="D18" s="53" t="s">
        <v>184</v>
      </c>
      <c r="E18" s="34" t="s">
        <v>77</v>
      </c>
      <c r="F18" s="30" t="s">
        <v>208</v>
      </c>
      <c r="G18" s="24">
        <f t="shared" si="1"/>
        <v>174800</v>
      </c>
      <c r="H18" s="24">
        <v>174800</v>
      </c>
      <c r="I18" s="58"/>
      <c r="J18" s="58"/>
    </row>
    <row r="19" spans="1:10" s="27" customFormat="1" ht="46.8" x14ac:dyDescent="0.3">
      <c r="A19" s="39" t="s">
        <v>82</v>
      </c>
      <c r="B19" s="39" t="s">
        <v>83</v>
      </c>
      <c r="C19" s="39" t="s">
        <v>84</v>
      </c>
      <c r="D19" s="59" t="s">
        <v>85</v>
      </c>
      <c r="E19" s="34" t="s">
        <v>77</v>
      </c>
      <c r="F19" s="30" t="s">
        <v>208</v>
      </c>
      <c r="G19" s="24">
        <f t="shared" si="1"/>
        <v>1794900</v>
      </c>
      <c r="H19" s="24">
        <v>1794900</v>
      </c>
      <c r="I19" s="58"/>
      <c r="J19" s="58"/>
    </row>
    <row r="20" spans="1:10" s="27" customFormat="1" ht="46.8" x14ac:dyDescent="0.3">
      <c r="A20" s="60" t="s">
        <v>86</v>
      </c>
      <c r="B20" s="39" t="s">
        <v>87</v>
      </c>
      <c r="C20" s="39" t="s">
        <v>27</v>
      </c>
      <c r="D20" s="40" t="s">
        <v>88</v>
      </c>
      <c r="E20" s="34" t="s">
        <v>89</v>
      </c>
      <c r="F20" s="51" t="s">
        <v>209</v>
      </c>
      <c r="G20" s="24">
        <f t="shared" si="1"/>
        <v>137900</v>
      </c>
      <c r="H20" s="24">
        <v>137900</v>
      </c>
      <c r="I20" s="58"/>
      <c r="J20" s="58"/>
    </row>
    <row r="21" spans="1:10" s="27" customFormat="1" ht="46.8" x14ac:dyDescent="0.3">
      <c r="A21" s="60" t="s">
        <v>90</v>
      </c>
      <c r="B21" s="39" t="s">
        <v>91</v>
      </c>
      <c r="C21" s="39" t="s">
        <v>92</v>
      </c>
      <c r="D21" s="43" t="s">
        <v>93</v>
      </c>
      <c r="E21" s="61" t="s">
        <v>89</v>
      </c>
      <c r="F21" s="30" t="s">
        <v>210</v>
      </c>
      <c r="G21" s="62">
        <f t="shared" si="1"/>
        <v>4000000</v>
      </c>
      <c r="H21" s="24">
        <v>4000000</v>
      </c>
      <c r="I21" s="58"/>
      <c r="J21" s="58"/>
    </row>
    <row r="22" spans="1:10" s="27" customFormat="1" ht="46.8" x14ac:dyDescent="0.3">
      <c r="A22" s="47" t="s">
        <v>199</v>
      </c>
      <c r="B22" s="30">
        <v>8110</v>
      </c>
      <c r="C22" s="47" t="s">
        <v>200</v>
      </c>
      <c r="D22" s="53" t="s">
        <v>201</v>
      </c>
      <c r="E22" s="34" t="s">
        <v>186</v>
      </c>
      <c r="F22" s="30" t="s">
        <v>211</v>
      </c>
      <c r="G22" s="24">
        <f t="shared" si="1"/>
        <v>1000000</v>
      </c>
      <c r="H22" s="24">
        <v>1000000</v>
      </c>
      <c r="I22" s="58"/>
      <c r="J22" s="58"/>
    </row>
    <row r="23" spans="1:10" s="27" customFormat="1" ht="62.4" x14ac:dyDescent="0.3">
      <c r="A23" s="39" t="s">
        <v>94</v>
      </c>
      <c r="B23" s="39" t="s">
        <v>95</v>
      </c>
      <c r="C23" s="39" t="s">
        <v>96</v>
      </c>
      <c r="D23" s="43" t="s">
        <v>97</v>
      </c>
      <c r="E23" s="57" t="s">
        <v>234</v>
      </c>
      <c r="F23" s="44" t="s">
        <v>221</v>
      </c>
      <c r="G23" s="24">
        <f>H23+I23</f>
        <v>1774000</v>
      </c>
      <c r="H23" s="24">
        <v>1774000</v>
      </c>
      <c r="I23" s="58"/>
      <c r="J23" s="58"/>
    </row>
    <row r="24" spans="1:10" s="27" customFormat="1" ht="62.4" x14ac:dyDescent="0.3">
      <c r="A24" s="39" t="s">
        <v>94</v>
      </c>
      <c r="B24" s="39" t="s">
        <v>95</v>
      </c>
      <c r="C24" s="39" t="s">
        <v>96</v>
      </c>
      <c r="D24" s="43" t="s">
        <v>97</v>
      </c>
      <c r="E24" s="57" t="s">
        <v>235</v>
      </c>
      <c r="F24" s="44" t="s">
        <v>221</v>
      </c>
      <c r="G24" s="24">
        <f>H24+I24</f>
        <v>649300</v>
      </c>
      <c r="H24" s="24">
        <v>649300</v>
      </c>
      <c r="I24" s="58"/>
      <c r="J24" s="58"/>
    </row>
    <row r="25" spans="1:10" s="27" customFormat="1" ht="62.4" x14ac:dyDescent="0.3">
      <c r="A25" s="39" t="s">
        <v>188</v>
      </c>
      <c r="B25" s="39" t="s">
        <v>189</v>
      </c>
      <c r="C25" s="39" t="s">
        <v>96</v>
      </c>
      <c r="D25" s="43" t="s">
        <v>190</v>
      </c>
      <c r="E25" s="57" t="s">
        <v>235</v>
      </c>
      <c r="F25" s="44" t="s">
        <v>221</v>
      </c>
      <c r="G25" s="24">
        <f>H25+I25</f>
        <v>1000000</v>
      </c>
      <c r="H25" s="24">
        <f>1000000</f>
        <v>1000000</v>
      </c>
      <c r="I25" s="58"/>
      <c r="J25" s="58"/>
    </row>
    <row r="26" spans="1:10" s="27" customFormat="1" ht="78" x14ac:dyDescent="0.3">
      <c r="A26" s="39" t="s">
        <v>98</v>
      </c>
      <c r="B26" s="39" t="s">
        <v>99</v>
      </c>
      <c r="C26" s="39" t="s">
        <v>100</v>
      </c>
      <c r="D26" s="43" t="s">
        <v>101</v>
      </c>
      <c r="E26" s="57" t="s">
        <v>102</v>
      </c>
      <c r="F26" s="44" t="s">
        <v>185</v>
      </c>
      <c r="G26" s="24">
        <f>H26+I26</f>
        <v>196000</v>
      </c>
      <c r="H26" s="24"/>
      <c r="I26" s="24">
        <v>196000</v>
      </c>
      <c r="J26" s="58"/>
    </row>
    <row r="27" spans="1:10" s="3" customFormat="1" ht="31.2" x14ac:dyDescent="0.3">
      <c r="A27" s="41" t="s">
        <v>5</v>
      </c>
      <c r="B27" s="41"/>
      <c r="C27" s="41"/>
      <c r="D27" s="42" t="s">
        <v>176</v>
      </c>
      <c r="E27" s="37"/>
      <c r="F27" s="25"/>
      <c r="G27" s="26">
        <f>G28</f>
        <v>8137000</v>
      </c>
      <c r="H27" s="26">
        <f>H28</f>
        <v>8137000</v>
      </c>
      <c r="I27" s="26">
        <f>I28</f>
        <v>0</v>
      </c>
      <c r="J27" s="26">
        <f>J28</f>
        <v>0</v>
      </c>
    </row>
    <row r="28" spans="1:10" s="3" customFormat="1" ht="31.2" x14ac:dyDescent="0.3">
      <c r="A28" s="41" t="s">
        <v>6</v>
      </c>
      <c r="B28" s="41"/>
      <c r="C28" s="41"/>
      <c r="D28" s="42" t="s">
        <v>176</v>
      </c>
      <c r="E28" s="37"/>
      <c r="F28" s="25"/>
      <c r="G28" s="26">
        <f>G29+G30+G31+G32+G33+G34+G35+G36+G37+G38</f>
        <v>8137000</v>
      </c>
      <c r="H28" s="26">
        <f>H29+H30+H31+H32+H33+H34+H35+H36+H37+H38</f>
        <v>8137000</v>
      </c>
      <c r="I28" s="26">
        <f>I29+I30+I31+I33+I34+I35+I36+I37+I38</f>
        <v>0</v>
      </c>
      <c r="J28" s="26">
        <f>J29+J30+J31+J33+J34+J35+J36+J37+J38</f>
        <v>0</v>
      </c>
    </row>
    <row r="29" spans="1:10" s="27" customFormat="1" ht="62.4" x14ac:dyDescent="0.3">
      <c r="A29" s="39" t="s">
        <v>7</v>
      </c>
      <c r="B29" s="39" t="s">
        <v>29</v>
      </c>
      <c r="C29" s="39" t="s">
        <v>15</v>
      </c>
      <c r="D29" s="40" t="s">
        <v>8</v>
      </c>
      <c r="E29" s="34" t="s">
        <v>107</v>
      </c>
      <c r="F29" s="51" t="s">
        <v>219</v>
      </c>
      <c r="G29" s="24">
        <f t="shared" ref="G29:G35" si="2">H29+I29</f>
        <v>455000</v>
      </c>
      <c r="H29" s="24">
        <v>455000</v>
      </c>
      <c r="I29" s="24"/>
      <c r="J29" s="24"/>
    </row>
    <row r="30" spans="1:10" s="27" customFormat="1" ht="46.8" x14ac:dyDescent="0.3">
      <c r="A30" s="39" t="s">
        <v>69</v>
      </c>
      <c r="B30" s="39" t="s">
        <v>70</v>
      </c>
      <c r="C30" s="39" t="s">
        <v>47</v>
      </c>
      <c r="D30" s="43" t="s">
        <v>68</v>
      </c>
      <c r="E30" s="34" t="s">
        <v>140</v>
      </c>
      <c r="F30" s="30" t="s">
        <v>212</v>
      </c>
      <c r="G30" s="24">
        <f t="shared" si="2"/>
        <v>1000000</v>
      </c>
      <c r="H30" s="24">
        <v>1000000</v>
      </c>
      <c r="I30" s="24"/>
      <c r="J30" s="24"/>
    </row>
    <row r="31" spans="1:10" s="27" customFormat="1" ht="46.8" x14ac:dyDescent="0.3">
      <c r="A31" s="39" t="s">
        <v>69</v>
      </c>
      <c r="B31" s="39" t="s">
        <v>70</v>
      </c>
      <c r="C31" s="39" t="s">
        <v>47</v>
      </c>
      <c r="D31" s="43" t="s">
        <v>68</v>
      </c>
      <c r="E31" s="34" t="s">
        <v>194</v>
      </c>
      <c r="F31" s="30" t="s">
        <v>195</v>
      </c>
      <c r="G31" s="24">
        <f t="shared" si="2"/>
        <v>203000</v>
      </c>
      <c r="H31" s="24">
        <v>203000</v>
      </c>
      <c r="I31" s="24"/>
      <c r="J31" s="24"/>
    </row>
    <row r="32" spans="1:10" s="27" customFormat="1" ht="61.5" customHeight="1" x14ac:dyDescent="0.3">
      <c r="A32" s="39" t="s">
        <v>69</v>
      </c>
      <c r="B32" s="39" t="s">
        <v>70</v>
      </c>
      <c r="C32" s="39" t="s">
        <v>47</v>
      </c>
      <c r="D32" s="43" t="s">
        <v>68</v>
      </c>
      <c r="E32" s="34" t="s">
        <v>231</v>
      </c>
      <c r="F32" s="30" t="s">
        <v>230</v>
      </c>
      <c r="G32" s="24">
        <f t="shared" si="2"/>
        <v>15000</v>
      </c>
      <c r="H32" s="24">
        <v>15000</v>
      </c>
      <c r="I32" s="24"/>
      <c r="J32" s="24"/>
    </row>
    <row r="33" spans="1:12" s="27" customFormat="1" ht="46.8" x14ac:dyDescent="0.3">
      <c r="A33" s="39" t="s">
        <v>141</v>
      </c>
      <c r="B33" s="39" t="s">
        <v>142</v>
      </c>
      <c r="C33" s="39" t="s">
        <v>143</v>
      </c>
      <c r="D33" s="43" t="s">
        <v>144</v>
      </c>
      <c r="E33" s="34" t="s">
        <v>140</v>
      </c>
      <c r="F33" s="30" t="s">
        <v>212</v>
      </c>
      <c r="G33" s="24">
        <f t="shared" si="2"/>
        <v>650000</v>
      </c>
      <c r="H33" s="24">
        <v>650000</v>
      </c>
      <c r="I33" s="24"/>
      <c r="J33" s="24"/>
    </row>
    <row r="34" spans="1:12" s="27" customFormat="1" ht="46.8" x14ac:dyDescent="0.3">
      <c r="A34" s="39" t="s">
        <v>147</v>
      </c>
      <c r="B34" s="39" t="s">
        <v>148</v>
      </c>
      <c r="C34" s="39" t="s">
        <v>149</v>
      </c>
      <c r="D34" s="43" t="s">
        <v>150</v>
      </c>
      <c r="E34" s="34" t="s">
        <v>89</v>
      </c>
      <c r="F34" s="30" t="s">
        <v>213</v>
      </c>
      <c r="G34" s="24">
        <f t="shared" si="2"/>
        <v>30000</v>
      </c>
      <c r="H34" s="24">
        <v>30000</v>
      </c>
      <c r="I34" s="24"/>
      <c r="J34" s="24"/>
    </row>
    <row r="35" spans="1:12" s="27" customFormat="1" ht="62.4" x14ac:dyDescent="0.3">
      <c r="A35" s="39" t="s">
        <v>226</v>
      </c>
      <c r="B35" s="39" t="s">
        <v>26</v>
      </c>
      <c r="C35" s="39" t="s">
        <v>27</v>
      </c>
      <c r="D35" s="66" t="s">
        <v>16</v>
      </c>
      <c r="E35" s="34" t="s">
        <v>227</v>
      </c>
      <c r="F35" s="30" t="s">
        <v>228</v>
      </c>
      <c r="G35" s="24">
        <f t="shared" si="2"/>
        <v>2283800</v>
      </c>
      <c r="H35" s="24">
        <v>2283800</v>
      </c>
      <c r="I35" s="24"/>
      <c r="J35" s="24"/>
    </row>
    <row r="36" spans="1:12" s="48" customFormat="1" ht="46.8" x14ac:dyDescent="0.3">
      <c r="A36" s="47" t="s">
        <v>24</v>
      </c>
      <c r="B36" s="30">
        <v>3242</v>
      </c>
      <c r="C36" s="30">
        <v>1090</v>
      </c>
      <c r="D36" s="34" t="s">
        <v>14</v>
      </c>
      <c r="E36" s="34" t="s">
        <v>28</v>
      </c>
      <c r="F36" s="30" t="s">
        <v>214</v>
      </c>
      <c r="G36" s="24">
        <f>H36+I36</f>
        <v>353000</v>
      </c>
      <c r="H36" s="24">
        <v>353000</v>
      </c>
      <c r="I36" s="24"/>
      <c r="J36" s="24"/>
    </row>
    <row r="37" spans="1:12" s="48" customFormat="1" ht="46.8" x14ac:dyDescent="0.3">
      <c r="A37" s="47" t="s">
        <v>24</v>
      </c>
      <c r="B37" s="30">
        <v>3242</v>
      </c>
      <c r="C37" s="30">
        <v>1090</v>
      </c>
      <c r="D37" s="34" t="s">
        <v>14</v>
      </c>
      <c r="E37" s="34" t="s">
        <v>140</v>
      </c>
      <c r="F37" s="30" t="s">
        <v>212</v>
      </c>
      <c r="G37" s="24">
        <f>H37+I37</f>
        <v>1400000</v>
      </c>
      <c r="H37" s="24">
        <v>1400000</v>
      </c>
      <c r="I37" s="24"/>
      <c r="J37" s="24"/>
    </row>
    <row r="38" spans="1:12" s="48" customFormat="1" ht="46.8" x14ac:dyDescent="0.3">
      <c r="A38" s="47" t="s">
        <v>24</v>
      </c>
      <c r="B38" s="30">
        <v>3242</v>
      </c>
      <c r="C38" s="30">
        <v>1090</v>
      </c>
      <c r="D38" s="34" t="s">
        <v>14</v>
      </c>
      <c r="E38" s="34" t="s">
        <v>89</v>
      </c>
      <c r="F38" s="30" t="s">
        <v>210</v>
      </c>
      <c r="G38" s="24">
        <f>H38+I38</f>
        <v>1747200</v>
      </c>
      <c r="H38" s="24">
        <f>1747000+200</f>
        <v>1747200</v>
      </c>
      <c r="I38" s="24"/>
      <c r="J38" s="24"/>
    </row>
    <row r="39" spans="1:12" s="3" customFormat="1" ht="46.5" customHeight="1" x14ac:dyDescent="0.3">
      <c r="A39" s="41" t="s">
        <v>17</v>
      </c>
      <c r="B39" s="41"/>
      <c r="C39" s="41"/>
      <c r="D39" s="42" t="s">
        <v>177</v>
      </c>
      <c r="E39" s="37"/>
      <c r="F39" s="25"/>
      <c r="G39" s="26">
        <f>G40</f>
        <v>40356400</v>
      </c>
      <c r="H39" s="26">
        <f>H40</f>
        <v>40356400</v>
      </c>
      <c r="I39" s="26"/>
      <c r="J39" s="26"/>
    </row>
    <row r="40" spans="1:12" s="3" customFormat="1" ht="46.5" customHeight="1" x14ac:dyDescent="0.3">
      <c r="A40" s="41" t="s">
        <v>18</v>
      </c>
      <c r="B40" s="41"/>
      <c r="C40" s="41"/>
      <c r="D40" s="42" t="s">
        <v>177</v>
      </c>
      <c r="E40" s="37"/>
      <c r="F40" s="25"/>
      <c r="G40" s="26">
        <f>G41+G42+G43+G44+G45+G46+G48+G47+G49+G50+G51+G52+G53+G54</f>
        <v>40356400</v>
      </c>
      <c r="H40" s="26">
        <f>H41+H42+H43+H44+H45+H46+H48+H47+H49+H50+H51+H52+H53+H54</f>
        <v>40356400</v>
      </c>
      <c r="I40" s="26"/>
      <c r="J40" s="26"/>
    </row>
    <row r="41" spans="1:12" s="27" customFormat="1" ht="46.8" x14ac:dyDescent="0.3">
      <c r="A41" s="39" t="s">
        <v>103</v>
      </c>
      <c r="B41" s="39" t="s">
        <v>104</v>
      </c>
      <c r="C41" s="39" t="s">
        <v>105</v>
      </c>
      <c r="D41" s="63" t="s">
        <v>106</v>
      </c>
      <c r="E41" s="34" t="s">
        <v>89</v>
      </c>
      <c r="F41" s="30" t="s">
        <v>210</v>
      </c>
      <c r="G41" s="24">
        <f>H41+I41</f>
        <v>161000</v>
      </c>
      <c r="H41" s="24">
        <v>161000</v>
      </c>
      <c r="I41" s="58"/>
      <c r="J41" s="58"/>
    </row>
    <row r="42" spans="1:12" s="27" customFormat="1" ht="62.4" x14ac:dyDescent="0.3">
      <c r="A42" s="39" t="s">
        <v>103</v>
      </c>
      <c r="B42" s="39" t="s">
        <v>104</v>
      </c>
      <c r="C42" s="39" t="s">
        <v>105</v>
      </c>
      <c r="D42" s="63" t="s">
        <v>106</v>
      </c>
      <c r="E42" s="64" t="s">
        <v>107</v>
      </c>
      <c r="F42" s="51" t="s">
        <v>108</v>
      </c>
      <c r="G42" s="24">
        <f t="shared" ref="G42:G54" si="3">H42+I42</f>
        <v>425000</v>
      </c>
      <c r="H42" s="24">
        <f>225000+200000</f>
        <v>425000</v>
      </c>
      <c r="I42" s="58"/>
      <c r="J42" s="58"/>
    </row>
    <row r="43" spans="1:12" s="27" customFormat="1" ht="46.8" x14ac:dyDescent="0.3">
      <c r="A43" s="39" t="s">
        <v>109</v>
      </c>
      <c r="B43" s="39" t="s">
        <v>110</v>
      </c>
      <c r="C43" s="39" t="s">
        <v>105</v>
      </c>
      <c r="D43" s="63" t="s">
        <v>111</v>
      </c>
      <c r="E43" s="34" t="s">
        <v>89</v>
      </c>
      <c r="F43" s="30" t="s">
        <v>210</v>
      </c>
      <c r="G43" s="24">
        <f t="shared" si="3"/>
        <v>20000</v>
      </c>
      <c r="H43" s="24">
        <v>20000</v>
      </c>
      <c r="I43" s="58"/>
      <c r="J43" s="58"/>
    </row>
    <row r="44" spans="1:12" s="27" customFormat="1" ht="31.2" x14ac:dyDescent="0.3">
      <c r="A44" s="39" t="s">
        <v>25</v>
      </c>
      <c r="B44" s="39" t="s">
        <v>60</v>
      </c>
      <c r="C44" s="39" t="s">
        <v>27</v>
      </c>
      <c r="D44" s="40" t="s">
        <v>71</v>
      </c>
      <c r="E44" s="34" t="s">
        <v>205</v>
      </c>
      <c r="F44" s="30" t="s">
        <v>193</v>
      </c>
      <c r="G44" s="24">
        <f t="shared" si="3"/>
        <v>200300</v>
      </c>
      <c r="H44" s="24">
        <v>200300</v>
      </c>
      <c r="I44" s="58"/>
      <c r="J44" s="58"/>
      <c r="L44" s="45"/>
    </row>
    <row r="45" spans="1:12" s="27" customFormat="1" ht="46.8" x14ac:dyDescent="0.3">
      <c r="A45" s="39" t="s">
        <v>25</v>
      </c>
      <c r="B45" s="39" t="s">
        <v>60</v>
      </c>
      <c r="C45" s="39" t="s">
        <v>27</v>
      </c>
      <c r="D45" s="40" t="s">
        <v>71</v>
      </c>
      <c r="E45" s="34" t="s">
        <v>89</v>
      </c>
      <c r="F45" s="30" t="s">
        <v>213</v>
      </c>
      <c r="G45" s="24">
        <f t="shared" si="3"/>
        <v>227500</v>
      </c>
      <c r="H45" s="24">
        <v>227500</v>
      </c>
      <c r="I45" s="58"/>
      <c r="J45" s="58"/>
      <c r="L45" s="45"/>
    </row>
    <row r="46" spans="1:12" s="27" customFormat="1" ht="46.8" x14ac:dyDescent="0.3">
      <c r="A46" s="39" t="s">
        <v>123</v>
      </c>
      <c r="B46" s="39" t="s">
        <v>124</v>
      </c>
      <c r="C46" s="39" t="s">
        <v>27</v>
      </c>
      <c r="D46" s="54" t="s">
        <v>126</v>
      </c>
      <c r="E46" s="34" t="s">
        <v>89</v>
      </c>
      <c r="F46" s="30" t="s">
        <v>215</v>
      </c>
      <c r="G46" s="24">
        <f>H46+I46</f>
        <v>700000</v>
      </c>
      <c r="H46" s="24">
        <v>700000</v>
      </c>
      <c r="I46" s="58"/>
      <c r="J46" s="58"/>
      <c r="L46" s="45"/>
    </row>
    <row r="47" spans="1:12" s="27" customFormat="1" ht="70.2" hidden="1" customHeight="1" x14ac:dyDescent="0.3">
      <c r="A47" s="39" t="s">
        <v>125</v>
      </c>
      <c r="B47" s="39" t="s">
        <v>26</v>
      </c>
      <c r="C47" s="39" t="s">
        <v>27</v>
      </c>
      <c r="D47" s="40" t="s">
        <v>16</v>
      </c>
      <c r="E47" s="34" t="s">
        <v>206</v>
      </c>
      <c r="F47" s="30" t="s">
        <v>191</v>
      </c>
      <c r="G47" s="24">
        <f>H47+I47</f>
        <v>0</v>
      </c>
      <c r="H47" s="24">
        <f>1200000-537700-662300</f>
        <v>0</v>
      </c>
      <c r="I47" s="58"/>
      <c r="J47" s="58"/>
      <c r="L47" s="45"/>
    </row>
    <row r="48" spans="1:12" s="27" customFormat="1" ht="62.4" x14ac:dyDescent="0.3">
      <c r="A48" s="47" t="s">
        <v>125</v>
      </c>
      <c r="B48" s="30">
        <v>3140</v>
      </c>
      <c r="C48" s="39" t="s">
        <v>27</v>
      </c>
      <c r="D48" s="40" t="s">
        <v>16</v>
      </c>
      <c r="E48" s="34" t="s">
        <v>206</v>
      </c>
      <c r="F48" s="30" t="s">
        <v>228</v>
      </c>
      <c r="G48" s="24">
        <f>H48+I48</f>
        <v>1200000</v>
      </c>
      <c r="H48" s="24">
        <v>1200000</v>
      </c>
      <c r="I48" s="58"/>
      <c r="J48" s="58"/>
      <c r="L48" s="45"/>
    </row>
    <row r="49" spans="1:12" s="27" customFormat="1" ht="62.4" x14ac:dyDescent="0.3">
      <c r="A49" s="39" t="s">
        <v>112</v>
      </c>
      <c r="B49" s="39" t="s">
        <v>113</v>
      </c>
      <c r="C49" s="39" t="s">
        <v>29</v>
      </c>
      <c r="D49" s="40" t="s">
        <v>114</v>
      </c>
      <c r="E49" s="34" t="s">
        <v>89</v>
      </c>
      <c r="F49" s="30" t="s">
        <v>210</v>
      </c>
      <c r="G49" s="24">
        <f t="shared" si="3"/>
        <v>2200000</v>
      </c>
      <c r="H49" s="24">
        <f>1400000+800000</f>
        <v>2200000</v>
      </c>
      <c r="I49" s="58"/>
      <c r="J49" s="58"/>
      <c r="L49" s="45"/>
    </row>
    <row r="50" spans="1:12" s="27" customFormat="1" ht="62.4" x14ac:dyDescent="0.3">
      <c r="A50" s="39" t="s">
        <v>115</v>
      </c>
      <c r="B50" s="39" t="s">
        <v>116</v>
      </c>
      <c r="C50" s="39" t="s">
        <v>117</v>
      </c>
      <c r="D50" s="40" t="s">
        <v>118</v>
      </c>
      <c r="E50" s="34" t="s">
        <v>89</v>
      </c>
      <c r="F50" s="30" t="s">
        <v>210</v>
      </c>
      <c r="G50" s="24">
        <f t="shared" si="3"/>
        <v>1500000</v>
      </c>
      <c r="H50" s="24">
        <v>1500000</v>
      </c>
      <c r="I50" s="58"/>
      <c r="J50" s="58"/>
      <c r="L50" s="45"/>
    </row>
    <row r="51" spans="1:12" s="27" customFormat="1" ht="46.8" x14ac:dyDescent="0.3">
      <c r="A51" s="39" t="s">
        <v>119</v>
      </c>
      <c r="B51" s="39" t="s">
        <v>120</v>
      </c>
      <c r="C51" s="39" t="s">
        <v>105</v>
      </c>
      <c r="D51" s="40" t="s">
        <v>121</v>
      </c>
      <c r="E51" s="34" t="s">
        <v>89</v>
      </c>
      <c r="F51" s="30" t="s">
        <v>210</v>
      </c>
      <c r="G51" s="24">
        <f t="shared" si="3"/>
        <v>100000</v>
      </c>
      <c r="H51" s="24">
        <v>100000</v>
      </c>
      <c r="I51" s="58"/>
      <c r="J51" s="58"/>
      <c r="L51" s="45"/>
    </row>
    <row r="52" spans="1:12" s="27" customFormat="1" ht="46.8" x14ac:dyDescent="0.3">
      <c r="A52" s="39" t="s">
        <v>202</v>
      </c>
      <c r="B52" s="39" t="s">
        <v>203</v>
      </c>
      <c r="C52" s="39" t="s">
        <v>145</v>
      </c>
      <c r="D52" s="67" t="s">
        <v>204</v>
      </c>
      <c r="E52" s="34" t="s">
        <v>89</v>
      </c>
      <c r="F52" s="30" t="s">
        <v>210</v>
      </c>
      <c r="G52" s="24">
        <f t="shared" si="3"/>
        <v>662800</v>
      </c>
      <c r="H52" s="24">
        <v>662800</v>
      </c>
      <c r="I52" s="58"/>
      <c r="J52" s="58"/>
      <c r="L52" s="45"/>
    </row>
    <row r="53" spans="1:12" s="21" customFormat="1" ht="46.8" x14ac:dyDescent="0.3">
      <c r="A53" s="39" t="s">
        <v>122</v>
      </c>
      <c r="B53" s="39" t="s">
        <v>91</v>
      </c>
      <c r="C53" s="39" t="s">
        <v>92</v>
      </c>
      <c r="D53" s="65" t="s">
        <v>93</v>
      </c>
      <c r="E53" s="34" t="s">
        <v>89</v>
      </c>
      <c r="F53" s="30" t="s">
        <v>210</v>
      </c>
      <c r="G53" s="24">
        <f t="shared" si="3"/>
        <v>27669500</v>
      </c>
      <c r="H53" s="24">
        <f>25569500+2100000</f>
        <v>27669500</v>
      </c>
      <c r="I53" s="58"/>
      <c r="J53" s="58"/>
      <c r="K53" s="56"/>
    </row>
    <row r="54" spans="1:12" s="27" customFormat="1" ht="62.4" x14ac:dyDescent="0.3">
      <c r="A54" s="39" t="s">
        <v>122</v>
      </c>
      <c r="B54" s="39" t="s">
        <v>91</v>
      </c>
      <c r="C54" s="39" t="s">
        <v>92</v>
      </c>
      <c r="D54" s="40" t="s">
        <v>93</v>
      </c>
      <c r="E54" s="64" t="s">
        <v>107</v>
      </c>
      <c r="F54" s="51" t="s">
        <v>216</v>
      </c>
      <c r="G54" s="24">
        <f t="shared" si="3"/>
        <v>5290300</v>
      </c>
      <c r="H54" s="24">
        <v>5290300</v>
      </c>
      <c r="I54" s="58"/>
      <c r="J54" s="58"/>
      <c r="K54" s="45"/>
      <c r="L54" s="45"/>
    </row>
    <row r="55" spans="1:12" s="3" customFormat="1" ht="40.5" customHeight="1" x14ac:dyDescent="0.3">
      <c r="A55" s="41" t="s">
        <v>151</v>
      </c>
      <c r="B55" s="41"/>
      <c r="C55" s="41"/>
      <c r="D55" s="42" t="s">
        <v>178</v>
      </c>
      <c r="E55" s="37"/>
      <c r="F55" s="25"/>
      <c r="G55" s="26">
        <f>G56</f>
        <v>1887900</v>
      </c>
      <c r="H55" s="26">
        <f>H56</f>
        <v>1510900</v>
      </c>
      <c r="I55" s="26">
        <f>I56</f>
        <v>377000</v>
      </c>
      <c r="J55" s="26">
        <f>J56</f>
        <v>0</v>
      </c>
    </row>
    <row r="56" spans="1:12" s="3" customFormat="1" ht="31.2" x14ac:dyDescent="0.3">
      <c r="A56" s="41" t="s">
        <v>152</v>
      </c>
      <c r="B56" s="41"/>
      <c r="C56" s="41"/>
      <c r="D56" s="42" t="s">
        <v>178</v>
      </c>
      <c r="E56" s="37"/>
      <c r="F56" s="25"/>
      <c r="G56" s="26">
        <f>G57+G58+G59+G60+G61+G62</f>
        <v>1887900</v>
      </c>
      <c r="H56" s="26">
        <f>H57+H58+H59+H60+H61+H62</f>
        <v>1510900</v>
      </c>
      <c r="I56" s="26">
        <f>I57+I58+I59+I60+I61+I62</f>
        <v>377000</v>
      </c>
      <c r="J56" s="26">
        <f>J57+J58+J59+J60+J61+J62</f>
        <v>0</v>
      </c>
    </row>
    <row r="57" spans="1:12" s="27" customFormat="1" ht="46.8" x14ac:dyDescent="0.3">
      <c r="A57" s="39" t="s">
        <v>153</v>
      </c>
      <c r="B57" s="39" t="s">
        <v>154</v>
      </c>
      <c r="C57" s="39" t="s">
        <v>155</v>
      </c>
      <c r="D57" s="40" t="s">
        <v>156</v>
      </c>
      <c r="E57" s="52" t="s">
        <v>179</v>
      </c>
      <c r="F57" s="51" t="s">
        <v>192</v>
      </c>
      <c r="G57" s="24">
        <f t="shared" ref="G57:G62" si="4">H57+I57</f>
        <v>350000</v>
      </c>
      <c r="H57" s="24">
        <v>350000</v>
      </c>
      <c r="I57" s="58"/>
      <c r="J57" s="58"/>
    </row>
    <row r="58" spans="1:12" s="27" customFormat="1" ht="46.8" x14ac:dyDescent="0.3">
      <c r="A58" s="39" t="s">
        <v>157</v>
      </c>
      <c r="B58" s="39" t="s">
        <v>158</v>
      </c>
      <c r="C58" s="39" t="s">
        <v>146</v>
      </c>
      <c r="D58" s="40" t="s">
        <v>159</v>
      </c>
      <c r="E58" s="52" t="s">
        <v>179</v>
      </c>
      <c r="F58" s="51" t="s">
        <v>192</v>
      </c>
      <c r="G58" s="24">
        <f t="shared" si="4"/>
        <v>350000</v>
      </c>
      <c r="H58" s="58"/>
      <c r="I58" s="24">
        <v>350000</v>
      </c>
      <c r="J58" s="58"/>
    </row>
    <row r="59" spans="1:12" s="27" customFormat="1" ht="46.8" x14ac:dyDescent="0.3">
      <c r="A59" s="39" t="s">
        <v>160</v>
      </c>
      <c r="B59" s="39" t="s">
        <v>161</v>
      </c>
      <c r="C59" s="39" t="s">
        <v>162</v>
      </c>
      <c r="D59" s="40" t="s">
        <v>163</v>
      </c>
      <c r="E59" s="46" t="s">
        <v>179</v>
      </c>
      <c r="F59" s="51" t="s">
        <v>192</v>
      </c>
      <c r="G59" s="24">
        <f t="shared" si="4"/>
        <v>60000</v>
      </c>
      <c r="H59" s="24">
        <v>60000</v>
      </c>
      <c r="I59" s="58"/>
      <c r="J59" s="58"/>
    </row>
    <row r="60" spans="1:12" s="27" customFormat="1" ht="46.8" x14ac:dyDescent="0.3">
      <c r="A60" s="39" t="s">
        <v>164</v>
      </c>
      <c r="B60" s="39" t="s">
        <v>165</v>
      </c>
      <c r="C60" s="39" t="s">
        <v>162</v>
      </c>
      <c r="D60" s="40" t="s">
        <v>166</v>
      </c>
      <c r="E60" s="52" t="s">
        <v>179</v>
      </c>
      <c r="F60" s="51" t="s">
        <v>192</v>
      </c>
      <c r="G60" s="24">
        <f t="shared" si="4"/>
        <v>30900</v>
      </c>
      <c r="H60" s="24">
        <v>30900</v>
      </c>
      <c r="I60" s="58"/>
      <c r="J60" s="58"/>
    </row>
    <row r="61" spans="1:12" s="27" customFormat="1" ht="46.8" x14ac:dyDescent="0.3">
      <c r="A61" s="39" t="s">
        <v>167</v>
      </c>
      <c r="B61" s="39" t="s">
        <v>168</v>
      </c>
      <c r="C61" s="39" t="s">
        <v>169</v>
      </c>
      <c r="D61" s="40" t="s">
        <v>170</v>
      </c>
      <c r="E61" s="52" t="s">
        <v>179</v>
      </c>
      <c r="F61" s="51" t="s">
        <v>192</v>
      </c>
      <c r="G61" s="24">
        <f t="shared" si="4"/>
        <v>237000</v>
      </c>
      <c r="H61" s="58">
        <v>210000</v>
      </c>
      <c r="I61" s="24">
        <v>27000</v>
      </c>
      <c r="J61" s="58"/>
    </row>
    <row r="62" spans="1:12" s="27" customFormat="1" ht="46.8" x14ac:dyDescent="0.3">
      <c r="A62" s="39" t="s">
        <v>171</v>
      </c>
      <c r="B62" s="39" t="s">
        <v>172</v>
      </c>
      <c r="C62" s="39" t="s">
        <v>173</v>
      </c>
      <c r="D62" s="40" t="s">
        <v>174</v>
      </c>
      <c r="E62" s="52" t="s">
        <v>179</v>
      </c>
      <c r="F62" s="51" t="s">
        <v>192</v>
      </c>
      <c r="G62" s="24">
        <f t="shared" si="4"/>
        <v>860000</v>
      </c>
      <c r="H62" s="24">
        <f>1000000-140000</f>
        <v>860000</v>
      </c>
      <c r="I62" s="58"/>
      <c r="J62" s="58"/>
    </row>
    <row r="63" spans="1:12" s="3" customFormat="1" ht="31.2" x14ac:dyDescent="0.3">
      <c r="A63" s="41" t="s">
        <v>22</v>
      </c>
      <c r="B63" s="41"/>
      <c r="C63" s="41"/>
      <c r="D63" s="42" t="s">
        <v>187</v>
      </c>
      <c r="E63" s="37"/>
      <c r="F63" s="25"/>
      <c r="G63" s="26">
        <f>G64</f>
        <v>4522600</v>
      </c>
      <c r="H63" s="26">
        <f>H64</f>
        <v>4522600</v>
      </c>
      <c r="I63" s="26"/>
      <c r="J63" s="26"/>
    </row>
    <row r="64" spans="1:12" s="3" customFormat="1" ht="40.200000000000003" customHeight="1" x14ac:dyDescent="0.3">
      <c r="A64" s="41" t="s">
        <v>23</v>
      </c>
      <c r="B64" s="41"/>
      <c r="C64" s="41"/>
      <c r="D64" s="42" t="s">
        <v>187</v>
      </c>
      <c r="E64" s="37"/>
      <c r="F64" s="25"/>
      <c r="G64" s="26">
        <f>G65+G66+G67+G68+G69+G70</f>
        <v>4522600</v>
      </c>
      <c r="H64" s="26">
        <f>H65+H66+H67+H68+H69+H70</f>
        <v>4522600</v>
      </c>
      <c r="I64" s="26"/>
      <c r="J64" s="26"/>
    </row>
    <row r="65" spans="1:10" s="3" customFormat="1" ht="40.200000000000003" customHeight="1" x14ac:dyDescent="0.3">
      <c r="A65" s="39" t="s">
        <v>153</v>
      </c>
      <c r="B65" s="39" t="s">
        <v>154</v>
      </c>
      <c r="C65" s="39" t="s">
        <v>155</v>
      </c>
      <c r="D65" s="40" t="s">
        <v>156</v>
      </c>
      <c r="E65" s="34" t="s">
        <v>207</v>
      </c>
      <c r="F65" s="30" t="s">
        <v>193</v>
      </c>
      <c r="G65" s="24">
        <f t="shared" ref="G65:G70" si="5">H65+I65</f>
        <v>50000</v>
      </c>
      <c r="H65" s="24">
        <v>50000</v>
      </c>
      <c r="I65" s="24"/>
      <c r="J65" s="24"/>
    </row>
    <row r="66" spans="1:10" s="3" customFormat="1" ht="46.8" x14ac:dyDescent="0.3">
      <c r="A66" s="39" t="s">
        <v>153</v>
      </c>
      <c r="B66" s="39" t="s">
        <v>154</v>
      </c>
      <c r="C66" s="39" t="s">
        <v>155</v>
      </c>
      <c r="D66" s="40" t="s">
        <v>156</v>
      </c>
      <c r="E66" s="34" t="s">
        <v>197</v>
      </c>
      <c r="F66" s="30" t="s">
        <v>233</v>
      </c>
      <c r="G66" s="24">
        <f t="shared" si="5"/>
        <v>300000</v>
      </c>
      <c r="H66" s="24">
        <v>300000</v>
      </c>
      <c r="I66" s="24"/>
      <c r="J66" s="24"/>
    </row>
    <row r="67" spans="1:10" s="27" customFormat="1" ht="31.2" x14ac:dyDescent="0.3">
      <c r="A67" s="39" t="s">
        <v>44</v>
      </c>
      <c r="B67" s="39" t="s">
        <v>45</v>
      </c>
      <c r="C67" s="39" t="s">
        <v>27</v>
      </c>
      <c r="D67" s="40" t="s">
        <v>46</v>
      </c>
      <c r="E67" s="34" t="s">
        <v>207</v>
      </c>
      <c r="F67" s="30" t="s">
        <v>193</v>
      </c>
      <c r="G67" s="24">
        <f t="shared" si="5"/>
        <v>1838600</v>
      </c>
      <c r="H67" s="24">
        <v>1838600</v>
      </c>
      <c r="I67" s="24"/>
      <c r="J67" s="24"/>
    </row>
    <row r="68" spans="1:10" s="27" customFormat="1" ht="46.8" x14ac:dyDescent="0.3">
      <c r="A68" s="39" t="s">
        <v>127</v>
      </c>
      <c r="B68" s="39" t="s">
        <v>128</v>
      </c>
      <c r="C68" s="39" t="s">
        <v>40</v>
      </c>
      <c r="D68" s="40" t="s">
        <v>129</v>
      </c>
      <c r="E68" s="34" t="s">
        <v>197</v>
      </c>
      <c r="F68" s="30" t="s">
        <v>233</v>
      </c>
      <c r="G68" s="24">
        <f t="shared" si="5"/>
        <v>620000</v>
      </c>
      <c r="H68" s="24">
        <v>620000</v>
      </c>
      <c r="I68" s="24"/>
      <c r="J68" s="24"/>
    </row>
    <row r="69" spans="1:10" s="27" customFormat="1" ht="46.8" x14ac:dyDescent="0.3">
      <c r="A69" s="39" t="s">
        <v>131</v>
      </c>
      <c r="B69" s="39" t="s">
        <v>130</v>
      </c>
      <c r="C69" s="39" t="s">
        <v>40</v>
      </c>
      <c r="D69" s="40" t="s">
        <v>132</v>
      </c>
      <c r="E69" s="34" t="s">
        <v>197</v>
      </c>
      <c r="F69" s="30" t="s">
        <v>233</v>
      </c>
      <c r="G69" s="24">
        <f t="shared" si="5"/>
        <v>300000</v>
      </c>
      <c r="H69" s="24">
        <v>300000</v>
      </c>
      <c r="I69" s="24"/>
      <c r="J69" s="24"/>
    </row>
    <row r="70" spans="1:10" s="27" customFormat="1" ht="46.8" x14ac:dyDescent="0.3">
      <c r="A70" s="39" t="s">
        <v>38</v>
      </c>
      <c r="B70" s="39" t="s">
        <v>39</v>
      </c>
      <c r="C70" s="39" t="s">
        <v>40</v>
      </c>
      <c r="D70" s="43" t="s">
        <v>72</v>
      </c>
      <c r="E70" s="34" t="s">
        <v>197</v>
      </c>
      <c r="F70" s="30" t="s">
        <v>233</v>
      </c>
      <c r="G70" s="24">
        <f t="shared" si="5"/>
        <v>1414000</v>
      </c>
      <c r="H70" s="24">
        <v>1414000</v>
      </c>
      <c r="I70" s="24"/>
      <c r="J70" s="24"/>
    </row>
    <row r="71" spans="1:10" s="3" customFormat="1" ht="64.5" customHeight="1" x14ac:dyDescent="0.3">
      <c r="A71" s="41" t="s">
        <v>12</v>
      </c>
      <c r="B71" s="41"/>
      <c r="C71" s="41"/>
      <c r="D71" s="42" t="s">
        <v>180</v>
      </c>
      <c r="E71" s="37"/>
      <c r="F71" s="25"/>
      <c r="G71" s="26">
        <f>G72</f>
        <v>119990200</v>
      </c>
      <c r="H71" s="26">
        <f>H72</f>
        <v>119481200</v>
      </c>
      <c r="I71" s="26">
        <f>I72</f>
        <v>509000</v>
      </c>
      <c r="J71" s="26">
        <f>J72</f>
        <v>0</v>
      </c>
    </row>
    <row r="72" spans="1:10" s="3" customFormat="1" ht="50.25" customHeight="1" x14ac:dyDescent="0.3">
      <c r="A72" s="41" t="s">
        <v>13</v>
      </c>
      <c r="B72" s="41"/>
      <c r="C72" s="41"/>
      <c r="D72" s="42" t="s">
        <v>180</v>
      </c>
      <c r="E72" s="37"/>
      <c r="F72" s="25"/>
      <c r="G72" s="26">
        <f>G73+G74+G75+G76+G77+G78+G79+G80</f>
        <v>119990200</v>
      </c>
      <c r="H72" s="26">
        <f>H73+H74+H75+H76+H77+H78+H79+H80</f>
        <v>119481200</v>
      </c>
      <c r="I72" s="26">
        <f>I73+I74+I75+I76+I77+I78+I79+I80</f>
        <v>509000</v>
      </c>
      <c r="J72" s="26">
        <f>J73+J74+J75+J76+J77+J78+J79+J80</f>
        <v>0</v>
      </c>
    </row>
    <row r="73" spans="1:10" s="27" customFormat="1" ht="46.8" x14ac:dyDescent="0.3">
      <c r="A73" s="39" t="s">
        <v>133</v>
      </c>
      <c r="B73" s="39" t="s">
        <v>134</v>
      </c>
      <c r="C73" s="39" t="s">
        <v>20</v>
      </c>
      <c r="D73" s="54" t="s">
        <v>135</v>
      </c>
      <c r="E73" s="34" t="s">
        <v>31</v>
      </c>
      <c r="F73" s="30" t="s">
        <v>220</v>
      </c>
      <c r="G73" s="24">
        <f t="shared" ref="G73:G80" si="6">H73+I73</f>
        <v>20000000</v>
      </c>
      <c r="H73" s="24">
        <v>20000000</v>
      </c>
      <c r="I73" s="24"/>
      <c r="J73" s="24"/>
    </row>
    <row r="74" spans="1:10" s="27" customFormat="1" ht="46.8" x14ac:dyDescent="0.3">
      <c r="A74" s="39" t="s">
        <v>136</v>
      </c>
      <c r="B74" s="39" t="s">
        <v>137</v>
      </c>
      <c r="C74" s="39" t="s">
        <v>20</v>
      </c>
      <c r="D74" s="54" t="s">
        <v>138</v>
      </c>
      <c r="E74" s="34" t="s">
        <v>48</v>
      </c>
      <c r="F74" s="30" t="s">
        <v>49</v>
      </c>
      <c r="G74" s="24">
        <f t="shared" si="6"/>
        <v>300000</v>
      </c>
      <c r="H74" s="24">
        <v>300000</v>
      </c>
      <c r="I74" s="24"/>
      <c r="J74" s="24"/>
    </row>
    <row r="75" spans="1:10" s="27" customFormat="1" ht="46.8" x14ac:dyDescent="0.3">
      <c r="A75" s="39" t="s">
        <v>32</v>
      </c>
      <c r="B75" s="39" t="s">
        <v>62</v>
      </c>
      <c r="C75" s="39" t="s">
        <v>20</v>
      </c>
      <c r="D75" s="40" t="s">
        <v>63</v>
      </c>
      <c r="E75" s="46" t="s">
        <v>31</v>
      </c>
      <c r="F75" s="30" t="s">
        <v>220</v>
      </c>
      <c r="G75" s="24">
        <f t="shared" si="6"/>
        <v>1080600</v>
      </c>
      <c r="H75" s="24">
        <v>1080600</v>
      </c>
      <c r="I75" s="24"/>
      <c r="J75" s="24"/>
    </row>
    <row r="76" spans="1:10" s="27" customFormat="1" ht="46.8" x14ac:dyDescent="0.3">
      <c r="A76" s="39" t="s">
        <v>19</v>
      </c>
      <c r="B76" s="39" t="s">
        <v>61</v>
      </c>
      <c r="C76" s="39" t="s">
        <v>20</v>
      </c>
      <c r="D76" s="43" t="s">
        <v>30</v>
      </c>
      <c r="E76" s="46" t="s">
        <v>31</v>
      </c>
      <c r="F76" s="30" t="s">
        <v>220</v>
      </c>
      <c r="G76" s="24">
        <f t="shared" si="6"/>
        <v>72033100</v>
      </c>
      <c r="H76" s="24">
        <v>72033100</v>
      </c>
      <c r="I76" s="24"/>
      <c r="J76" s="24"/>
    </row>
    <row r="77" spans="1:10" s="27" customFormat="1" ht="46.8" x14ac:dyDescent="0.3">
      <c r="A77" s="39" t="s">
        <v>19</v>
      </c>
      <c r="B77" s="39" t="s">
        <v>61</v>
      </c>
      <c r="C77" s="39" t="s">
        <v>20</v>
      </c>
      <c r="D77" s="43" t="s">
        <v>30</v>
      </c>
      <c r="E77" s="34" t="s">
        <v>36</v>
      </c>
      <c r="F77" s="30" t="s">
        <v>58</v>
      </c>
      <c r="G77" s="24">
        <f t="shared" si="6"/>
        <v>400000</v>
      </c>
      <c r="H77" s="24">
        <v>400000</v>
      </c>
      <c r="I77" s="24"/>
      <c r="J77" s="24"/>
    </row>
    <row r="78" spans="1:10" s="27" customFormat="1" ht="46.8" x14ac:dyDescent="0.3">
      <c r="A78" s="39" t="s">
        <v>34</v>
      </c>
      <c r="B78" s="39" t="s">
        <v>64</v>
      </c>
      <c r="C78" s="39" t="s">
        <v>33</v>
      </c>
      <c r="D78" s="40" t="s">
        <v>35</v>
      </c>
      <c r="E78" s="46" t="s">
        <v>31</v>
      </c>
      <c r="F78" s="30" t="s">
        <v>220</v>
      </c>
      <c r="G78" s="24">
        <f t="shared" si="6"/>
        <v>24000000</v>
      </c>
      <c r="H78" s="24">
        <v>24000000</v>
      </c>
      <c r="I78" s="24"/>
      <c r="J78" s="24"/>
    </row>
    <row r="79" spans="1:10" s="27" customFormat="1" ht="46.8" x14ac:dyDescent="0.3">
      <c r="A79" s="39" t="s">
        <v>232</v>
      </c>
      <c r="B79" s="39" t="s">
        <v>37</v>
      </c>
      <c r="C79" s="39" t="s">
        <v>21</v>
      </c>
      <c r="D79" s="54" t="s">
        <v>59</v>
      </c>
      <c r="E79" s="34" t="s">
        <v>229</v>
      </c>
      <c r="F79" s="30" t="s">
        <v>221</v>
      </c>
      <c r="G79" s="24">
        <f t="shared" si="6"/>
        <v>1667500</v>
      </c>
      <c r="H79" s="24">
        <v>1667500</v>
      </c>
      <c r="I79" s="24"/>
      <c r="J79" s="24"/>
    </row>
    <row r="80" spans="1:10" s="27" customFormat="1" ht="78" x14ac:dyDescent="0.3">
      <c r="A80" s="39" t="s">
        <v>139</v>
      </c>
      <c r="B80" s="39" t="s">
        <v>99</v>
      </c>
      <c r="C80" s="39" t="s">
        <v>100</v>
      </c>
      <c r="D80" s="43" t="s">
        <v>101</v>
      </c>
      <c r="E80" s="57" t="s">
        <v>102</v>
      </c>
      <c r="F80" s="44" t="s">
        <v>185</v>
      </c>
      <c r="G80" s="24">
        <f t="shared" si="6"/>
        <v>509000</v>
      </c>
      <c r="H80" s="24"/>
      <c r="I80" s="24">
        <v>509000</v>
      </c>
      <c r="J80" s="24"/>
    </row>
    <row r="81" spans="1:11" s="3" customFormat="1" ht="46.8" x14ac:dyDescent="0.3">
      <c r="A81" s="41" t="s">
        <v>41</v>
      </c>
      <c r="B81" s="41"/>
      <c r="C81" s="41"/>
      <c r="D81" s="42" t="s">
        <v>181</v>
      </c>
      <c r="E81" s="37"/>
      <c r="F81" s="25"/>
      <c r="G81" s="26">
        <f>G82</f>
        <v>17636500</v>
      </c>
      <c r="H81" s="26">
        <f>H82</f>
        <v>17636500</v>
      </c>
      <c r="I81" s="26"/>
      <c r="J81" s="26"/>
    </row>
    <row r="82" spans="1:11" s="3" customFormat="1" ht="46.8" x14ac:dyDescent="0.3">
      <c r="A82" s="41" t="s">
        <v>42</v>
      </c>
      <c r="B82" s="41"/>
      <c r="C82" s="41"/>
      <c r="D82" s="42" t="s">
        <v>181</v>
      </c>
      <c r="E82" s="37"/>
      <c r="F82" s="25"/>
      <c r="G82" s="26">
        <f>G83+G84</f>
        <v>17636500</v>
      </c>
      <c r="H82" s="26">
        <f>H83+H84</f>
        <v>17636500</v>
      </c>
      <c r="I82" s="26"/>
      <c r="J82" s="26"/>
    </row>
    <row r="83" spans="1:11" s="27" customFormat="1" ht="46.8" x14ac:dyDescent="0.3">
      <c r="A83" s="39" t="s">
        <v>43</v>
      </c>
      <c r="B83" s="39" t="s">
        <v>37</v>
      </c>
      <c r="C83" s="39" t="s">
        <v>21</v>
      </c>
      <c r="D83" s="54" t="s">
        <v>59</v>
      </c>
      <c r="E83" s="34" t="s">
        <v>197</v>
      </c>
      <c r="F83" s="30" t="s">
        <v>233</v>
      </c>
      <c r="G83" s="24">
        <f>H83+I83</f>
        <v>16850000</v>
      </c>
      <c r="H83" s="24">
        <v>16850000</v>
      </c>
      <c r="I83" s="24"/>
      <c r="J83" s="24"/>
    </row>
    <row r="84" spans="1:11" s="27" customFormat="1" ht="46.8" x14ac:dyDescent="0.3">
      <c r="A84" s="39" t="s">
        <v>43</v>
      </c>
      <c r="B84" s="39" t="s">
        <v>37</v>
      </c>
      <c r="C84" s="39" t="s">
        <v>21</v>
      </c>
      <c r="D84" s="54" t="s">
        <v>59</v>
      </c>
      <c r="E84" s="34" t="s">
        <v>229</v>
      </c>
      <c r="F84" s="30" t="s">
        <v>221</v>
      </c>
      <c r="G84" s="24">
        <f>H84+I84</f>
        <v>786500</v>
      </c>
      <c r="H84" s="24">
        <v>786500</v>
      </c>
      <c r="I84" s="24"/>
      <c r="J84" s="24"/>
    </row>
    <row r="85" spans="1:11" s="3" customFormat="1" ht="27" customHeight="1" x14ac:dyDescent="0.3">
      <c r="A85" s="25"/>
      <c r="B85" s="25"/>
      <c r="C85" s="25"/>
      <c r="D85" s="70" t="s">
        <v>52</v>
      </c>
      <c r="E85" s="37"/>
      <c r="F85" s="25"/>
      <c r="G85" s="26">
        <f>G14+G27+G39+G55+G63+G71+G81</f>
        <v>231707800</v>
      </c>
      <c r="H85" s="26">
        <f t="shared" ref="H85:J85" si="7">H14+H27+H39+H55+H63+H71+H81</f>
        <v>230625800</v>
      </c>
      <c r="I85" s="26">
        <f t="shared" si="7"/>
        <v>1082000</v>
      </c>
      <c r="J85" s="26">
        <f t="shared" si="7"/>
        <v>0</v>
      </c>
    </row>
    <row r="86" spans="1:11" s="27" customFormat="1" ht="46.8" x14ac:dyDescent="0.3">
      <c r="A86" s="68">
        <v>1</v>
      </c>
      <c r="B86" s="68"/>
      <c r="C86" s="68"/>
      <c r="D86" s="69"/>
      <c r="E86" s="34" t="s">
        <v>28</v>
      </c>
      <c r="F86" s="30" t="s">
        <v>217</v>
      </c>
      <c r="G86" s="24">
        <f>G36</f>
        <v>353000</v>
      </c>
      <c r="H86" s="24">
        <f>H36</f>
        <v>353000</v>
      </c>
      <c r="I86" s="24"/>
      <c r="J86" s="24"/>
    </row>
    <row r="87" spans="1:11" s="27" customFormat="1" ht="46.8" x14ac:dyDescent="0.3">
      <c r="A87" s="68">
        <v>2</v>
      </c>
      <c r="B87" s="68"/>
      <c r="C87" s="68"/>
      <c r="D87" s="69"/>
      <c r="E87" s="34" t="s">
        <v>36</v>
      </c>
      <c r="F87" s="30" t="s">
        <v>58</v>
      </c>
      <c r="G87" s="24">
        <f>G77</f>
        <v>400000</v>
      </c>
      <c r="H87" s="24">
        <f>H77</f>
        <v>400000</v>
      </c>
      <c r="I87" s="24">
        <f>I77</f>
        <v>0</v>
      </c>
      <c r="J87" s="24">
        <f>J77</f>
        <v>0</v>
      </c>
    </row>
    <row r="88" spans="1:11" s="27" customFormat="1" ht="46.8" x14ac:dyDescent="0.3">
      <c r="A88" s="68">
        <v>3</v>
      </c>
      <c r="B88" s="68"/>
      <c r="C88" s="68"/>
      <c r="D88" s="69"/>
      <c r="E88" s="34" t="s">
        <v>31</v>
      </c>
      <c r="F88" s="30" t="s">
        <v>220</v>
      </c>
      <c r="G88" s="24">
        <f>G73+G75+G76+G78</f>
        <v>117113700</v>
      </c>
      <c r="H88" s="24">
        <f>H73+H75+H76+H78</f>
        <v>117113700</v>
      </c>
      <c r="I88" s="24">
        <f>I73+I75+I76+I78</f>
        <v>0</v>
      </c>
      <c r="J88" s="24">
        <f>J73+J75+J76+J78</f>
        <v>0</v>
      </c>
    </row>
    <row r="89" spans="1:11" s="27" customFormat="1" ht="46.8" x14ac:dyDescent="0.3">
      <c r="A89" s="68">
        <v>4</v>
      </c>
      <c r="B89" s="68"/>
      <c r="C89" s="68"/>
      <c r="D89" s="69"/>
      <c r="E89" s="34" t="s">
        <v>48</v>
      </c>
      <c r="F89" s="30" t="s">
        <v>218</v>
      </c>
      <c r="G89" s="24">
        <f>G74</f>
        <v>300000</v>
      </c>
      <c r="H89" s="24">
        <f>H74</f>
        <v>300000</v>
      </c>
      <c r="I89" s="24">
        <f>I74</f>
        <v>0</v>
      </c>
      <c r="J89" s="24">
        <f>J74</f>
        <v>0</v>
      </c>
    </row>
    <row r="90" spans="1:11" s="27" customFormat="1" ht="62.4" x14ac:dyDescent="0.3">
      <c r="A90" s="68">
        <v>5</v>
      </c>
      <c r="B90" s="68"/>
      <c r="C90" s="68"/>
      <c r="D90" s="69"/>
      <c r="E90" s="34" t="s">
        <v>107</v>
      </c>
      <c r="F90" s="30" t="s">
        <v>219</v>
      </c>
      <c r="G90" s="24">
        <f>G29+G42+G54</f>
        <v>6170300</v>
      </c>
      <c r="H90" s="24">
        <f>H29+H42+H54</f>
        <v>6170300</v>
      </c>
      <c r="I90" s="24"/>
      <c r="J90" s="24"/>
    </row>
    <row r="91" spans="1:11" s="27" customFormat="1" ht="46.8" x14ac:dyDescent="0.3">
      <c r="A91" s="68">
        <v>6</v>
      </c>
      <c r="B91" s="68"/>
      <c r="C91" s="68"/>
      <c r="D91" s="69"/>
      <c r="E91" s="34" t="s">
        <v>89</v>
      </c>
      <c r="F91" s="30" t="s">
        <v>210</v>
      </c>
      <c r="G91" s="24">
        <f>G20+G21+G34+G38+G41+G43+G45+G46+G49+G50+G51+G52+G53</f>
        <v>39155900</v>
      </c>
      <c r="H91" s="24">
        <f>H20+H21+H34+H38+H41+H43+H45+H46+H49+H50+H51+H52+H53</f>
        <v>39155900</v>
      </c>
      <c r="I91" s="24"/>
      <c r="J91" s="24"/>
      <c r="K91" s="71"/>
    </row>
    <row r="92" spans="1:11" s="27" customFormat="1" ht="46.8" x14ac:dyDescent="0.3">
      <c r="A92" s="68">
        <v>7</v>
      </c>
      <c r="B92" s="68"/>
      <c r="C92" s="68"/>
      <c r="D92" s="69"/>
      <c r="E92" s="34" t="s">
        <v>77</v>
      </c>
      <c r="F92" s="30" t="s">
        <v>208</v>
      </c>
      <c r="G92" s="24">
        <f>G16+G17+G18+G19</f>
        <v>30420000</v>
      </c>
      <c r="H92" s="24">
        <f>H16+H17+H18+H19</f>
        <v>30420000</v>
      </c>
      <c r="I92" s="24">
        <f>I16+I17+I18+I19</f>
        <v>0</v>
      </c>
      <c r="J92" s="24">
        <f>J16+J17+J18+J19</f>
        <v>0</v>
      </c>
      <c r="K92" s="71"/>
    </row>
    <row r="93" spans="1:11" s="27" customFormat="1" ht="46.8" x14ac:dyDescent="0.3">
      <c r="A93" s="68">
        <v>8</v>
      </c>
      <c r="B93" s="68"/>
      <c r="C93" s="68"/>
      <c r="D93" s="69"/>
      <c r="E93" s="34" t="s">
        <v>140</v>
      </c>
      <c r="F93" s="30" t="s">
        <v>212</v>
      </c>
      <c r="G93" s="24">
        <f>G30+G33+G37</f>
        <v>3050000</v>
      </c>
      <c r="H93" s="24">
        <f>H30+H33+H37</f>
        <v>3050000</v>
      </c>
      <c r="I93" s="24">
        <f>I30+I33+I37</f>
        <v>0</v>
      </c>
      <c r="J93" s="24">
        <f>J30+J33+J37</f>
        <v>0</v>
      </c>
      <c r="K93" s="71"/>
    </row>
    <row r="94" spans="1:11" s="27" customFormat="1" ht="46.8" x14ac:dyDescent="0.3">
      <c r="A94" s="68">
        <v>9</v>
      </c>
      <c r="B94" s="68"/>
      <c r="C94" s="68"/>
      <c r="D94" s="69"/>
      <c r="E94" s="34" t="s">
        <v>198</v>
      </c>
      <c r="F94" s="30" t="s">
        <v>211</v>
      </c>
      <c r="G94" s="24">
        <f>G22</f>
        <v>1000000</v>
      </c>
      <c r="H94" s="24">
        <f>H22</f>
        <v>1000000</v>
      </c>
      <c r="I94" s="24">
        <f>I22</f>
        <v>0</v>
      </c>
      <c r="J94" s="24">
        <f>J22</f>
        <v>0</v>
      </c>
      <c r="K94" s="71"/>
    </row>
    <row r="95" spans="1:11" s="27" customFormat="1" ht="78" x14ac:dyDescent="0.3">
      <c r="A95" s="68">
        <v>10</v>
      </c>
      <c r="B95" s="68"/>
      <c r="C95" s="68"/>
      <c r="D95" s="69"/>
      <c r="E95" s="57" t="s">
        <v>102</v>
      </c>
      <c r="F95" s="44" t="s">
        <v>185</v>
      </c>
      <c r="G95" s="24">
        <f>G26+G80</f>
        <v>705000</v>
      </c>
      <c r="H95" s="24"/>
      <c r="I95" s="24">
        <f>I26+I80</f>
        <v>705000</v>
      </c>
      <c r="J95" s="24"/>
      <c r="K95" s="71"/>
    </row>
    <row r="96" spans="1:11" s="27" customFormat="1" ht="46.8" x14ac:dyDescent="0.3">
      <c r="A96" s="68">
        <v>11</v>
      </c>
      <c r="B96" s="68"/>
      <c r="C96" s="68"/>
      <c r="D96" s="69"/>
      <c r="E96" s="57" t="s">
        <v>194</v>
      </c>
      <c r="F96" s="30" t="s">
        <v>196</v>
      </c>
      <c r="G96" s="24">
        <f>G31</f>
        <v>203000</v>
      </c>
      <c r="H96" s="24">
        <f>H31</f>
        <v>203000</v>
      </c>
      <c r="I96" s="24"/>
      <c r="J96" s="24"/>
      <c r="K96" s="71"/>
    </row>
    <row r="97" spans="1:11" s="27" customFormat="1" ht="46.8" x14ac:dyDescent="0.3">
      <c r="A97" s="68">
        <v>12</v>
      </c>
      <c r="B97" s="68"/>
      <c r="C97" s="68"/>
      <c r="D97" s="69"/>
      <c r="E97" s="46" t="s">
        <v>179</v>
      </c>
      <c r="F97" s="51" t="s">
        <v>192</v>
      </c>
      <c r="G97" s="24">
        <f>G57+G58+G59+G60+G61+G62</f>
        <v>1887900</v>
      </c>
      <c r="H97" s="24">
        <f>H57+H58+H59+H60+H61+H62</f>
        <v>1510900</v>
      </c>
      <c r="I97" s="24">
        <f>I57+I58+I59+I60+I61+I62</f>
        <v>377000</v>
      </c>
      <c r="J97" s="24"/>
      <c r="K97" s="71"/>
    </row>
    <row r="98" spans="1:11" s="27" customFormat="1" ht="31.2" x14ac:dyDescent="0.3">
      <c r="A98" s="68">
        <v>13</v>
      </c>
      <c r="B98" s="68"/>
      <c r="C98" s="68"/>
      <c r="D98" s="69"/>
      <c r="E98" s="34" t="s">
        <v>207</v>
      </c>
      <c r="F98" s="30" t="s">
        <v>193</v>
      </c>
      <c r="G98" s="24">
        <f>G44+G65+G67</f>
        <v>2088900</v>
      </c>
      <c r="H98" s="24">
        <f>H44+H65+H67</f>
        <v>2088900</v>
      </c>
      <c r="I98" s="24"/>
      <c r="J98" s="24"/>
    </row>
    <row r="99" spans="1:11" s="27" customFormat="1" ht="49.5" customHeight="1" x14ac:dyDescent="0.3">
      <c r="A99" s="68">
        <v>14</v>
      </c>
      <c r="B99" s="68"/>
      <c r="C99" s="68"/>
      <c r="D99" s="69"/>
      <c r="E99" s="34" t="s">
        <v>197</v>
      </c>
      <c r="F99" s="30" t="s">
        <v>233</v>
      </c>
      <c r="G99" s="24">
        <f>G66+G68+G69+G70+G83</f>
        <v>19484000</v>
      </c>
      <c r="H99" s="24">
        <f>H66+H68+H69+H70+H83</f>
        <v>19484000</v>
      </c>
      <c r="I99" s="24"/>
      <c r="J99" s="24"/>
    </row>
    <row r="100" spans="1:11" s="27" customFormat="1" ht="46.8" x14ac:dyDescent="0.3">
      <c r="A100" s="68">
        <v>15</v>
      </c>
      <c r="B100" s="68"/>
      <c r="C100" s="68"/>
      <c r="D100" s="69"/>
      <c r="E100" s="46" t="s">
        <v>227</v>
      </c>
      <c r="F100" s="30" t="s">
        <v>228</v>
      </c>
      <c r="G100" s="24">
        <f>H100+I100</f>
        <v>3483800</v>
      </c>
      <c r="H100" s="24">
        <f>H35+H48</f>
        <v>3483800</v>
      </c>
      <c r="I100" s="24"/>
      <c r="J100" s="24"/>
      <c r="K100" s="71"/>
    </row>
    <row r="101" spans="1:11" s="27" customFormat="1" ht="69" customHeight="1" x14ac:dyDescent="0.3">
      <c r="A101" s="68">
        <v>16</v>
      </c>
      <c r="B101" s="68"/>
      <c r="C101" s="68"/>
      <c r="D101" s="69"/>
      <c r="E101" s="34" t="s">
        <v>231</v>
      </c>
      <c r="F101" s="30" t="s">
        <v>230</v>
      </c>
      <c r="G101" s="24">
        <f>G32</f>
        <v>15000</v>
      </c>
      <c r="H101" s="24">
        <f t="shared" ref="H101:J101" si="8">H32</f>
        <v>15000</v>
      </c>
      <c r="I101" s="24">
        <f t="shared" si="8"/>
        <v>0</v>
      </c>
      <c r="J101" s="24">
        <f t="shared" si="8"/>
        <v>0</v>
      </c>
      <c r="K101" s="71"/>
    </row>
    <row r="102" spans="1:11" s="27" customFormat="1" ht="46.8" x14ac:dyDescent="0.3">
      <c r="A102" s="68">
        <v>17</v>
      </c>
      <c r="B102" s="68"/>
      <c r="C102" s="68"/>
      <c r="D102" s="69"/>
      <c r="E102" s="46" t="s">
        <v>229</v>
      </c>
      <c r="F102" s="30" t="s">
        <v>221</v>
      </c>
      <c r="G102" s="24">
        <f>G79+G84</f>
        <v>2454000</v>
      </c>
      <c r="H102" s="24">
        <f>H79+H84</f>
        <v>2454000</v>
      </c>
      <c r="I102" s="24">
        <f>I79+I84</f>
        <v>0</v>
      </c>
      <c r="J102" s="24">
        <f>J79+J84</f>
        <v>0</v>
      </c>
      <c r="K102" s="71"/>
    </row>
    <row r="103" spans="1:11" s="27" customFormat="1" ht="62.4" x14ac:dyDescent="0.3">
      <c r="A103" s="68">
        <v>18</v>
      </c>
      <c r="B103" s="68"/>
      <c r="C103" s="68"/>
      <c r="D103" s="69"/>
      <c r="E103" s="57" t="s">
        <v>235</v>
      </c>
      <c r="F103" s="44" t="s">
        <v>221</v>
      </c>
      <c r="G103" s="24">
        <f>G24+G25</f>
        <v>1649300</v>
      </c>
      <c r="H103" s="24">
        <f t="shared" ref="H103:J103" si="9">H24+H25</f>
        <v>1649300</v>
      </c>
      <c r="I103" s="24">
        <f t="shared" si="9"/>
        <v>0</v>
      </c>
      <c r="J103" s="24">
        <f t="shared" si="9"/>
        <v>0</v>
      </c>
      <c r="K103" s="71"/>
    </row>
    <row r="104" spans="1:11" s="27" customFormat="1" ht="62.4" x14ac:dyDescent="0.3">
      <c r="A104" s="68">
        <v>19</v>
      </c>
      <c r="B104" s="68"/>
      <c r="C104" s="68"/>
      <c r="D104" s="69"/>
      <c r="E104" s="57" t="s">
        <v>234</v>
      </c>
      <c r="F104" s="44" t="s">
        <v>221</v>
      </c>
      <c r="G104" s="24">
        <f>G23</f>
        <v>1774000</v>
      </c>
      <c r="H104" s="24">
        <f t="shared" ref="H104:J104" si="10">H23</f>
        <v>1774000</v>
      </c>
      <c r="I104" s="24">
        <f t="shared" si="10"/>
        <v>0</v>
      </c>
      <c r="J104" s="24">
        <f t="shared" si="10"/>
        <v>0</v>
      </c>
      <c r="K104" s="71"/>
    </row>
    <row r="105" spans="1:11" s="27" customFormat="1" ht="15.6" x14ac:dyDescent="0.3">
      <c r="A105" s="72"/>
      <c r="B105" s="72"/>
      <c r="C105" s="72"/>
      <c r="D105" s="73"/>
      <c r="E105" s="49"/>
      <c r="F105" s="74"/>
      <c r="G105" s="75"/>
      <c r="H105" s="75"/>
      <c r="I105" s="75"/>
      <c r="J105" s="75"/>
      <c r="K105" s="71"/>
    </row>
    <row r="106" spans="1:11" s="27" customFormat="1" ht="15.6" x14ac:dyDescent="0.3">
      <c r="A106" s="21"/>
      <c r="B106" s="21"/>
      <c r="C106" s="21"/>
      <c r="D106" s="27" t="s">
        <v>222</v>
      </c>
      <c r="E106" s="49"/>
      <c r="F106" s="76" t="s">
        <v>223</v>
      </c>
      <c r="G106" s="76"/>
      <c r="H106" s="76"/>
      <c r="I106" s="76"/>
      <c r="J106" s="76"/>
    </row>
    <row r="107" spans="1:11" ht="15" customHeight="1" x14ac:dyDescent="0.3">
      <c r="E107" s="49"/>
    </row>
    <row r="108" spans="1:11" ht="15" customHeight="1" x14ac:dyDescent="0.3">
      <c r="E108" s="49"/>
    </row>
    <row r="109" spans="1:11" ht="15" customHeight="1" x14ac:dyDescent="0.3">
      <c r="E109" s="49"/>
      <c r="G109" s="29">
        <f>SUM(G86:G104)</f>
        <v>231707800</v>
      </c>
      <c r="H109" s="29">
        <f t="shared" ref="H109" si="11">SUM(H86:H104)</f>
        <v>230625800</v>
      </c>
      <c r="I109" s="29">
        <f>SUM(I86:I104)</f>
        <v>1082000</v>
      </c>
      <c r="J109" s="29">
        <f>SUM(J86:J104)</f>
        <v>0</v>
      </c>
    </row>
    <row r="110" spans="1:11" x14ac:dyDescent="0.3">
      <c r="E110" s="50"/>
    </row>
    <row r="111" spans="1:11" x14ac:dyDescent="0.3">
      <c r="G111" s="29">
        <f>G85-G109</f>
        <v>0</v>
      </c>
      <c r="H111" s="29">
        <f>H85-H109</f>
        <v>0</v>
      </c>
      <c r="I111" s="29">
        <f>I85-I109</f>
        <v>0</v>
      </c>
      <c r="J111" s="29">
        <f>J85-J109</f>
        <v>0</v>
      </c>
    </row>
    <row r="113" spans="7:10" x14ac:dyDescent="0.3">
      <c r="G113" s="29"/>
      <c r="H113" s="29"/>
      <c r="I113" s="29"/>
      <c r="J113" s="29"/>
    </row>
    <row r="114" spans="7:10" x14ac:dyDescent="0.3">
      <c r="G114" s="29"/>
      <c r="H114" s="29"/>
      <c r="I114" s="29"/>
      <c r="J114" s="29"/>
    </row>
  </sheetData>
  <mergeCells count="16">
    <mergeCell ref="H1:J1"/>
    <mergeCell ref="H2:J2"/>
    <mergeCell ref="H3:J3"/>
    <mergeCell ref="H5:J5"/>
    <mergeCell ref="A7:J7"/>
    <mergeCell ref="H6:J6"/>
    <mergeCell ref="A8:B8"/>
    <mergeCell ref="A11:A12"/>
    <mergeCell ref="B11:B12"/>
    <mergeCell ref="C11:C12"/>
    <mergeCell ref="D11:D12"/>
    <mergeCell ref="F11:F12"/>
    <mergeCell ref="G11:G12"/>
    <mergeCell ref="H11:H12"/>
    <mergeCell ref="I11:J11"/>
    <mergeCell ref="E11:E12"/>
  </mergeCells>
  <pageMargins left="0.39370078740157483" right="0.39370078740157483" top="0.39370078740157483" bottom="0.39370078740157483" header="0.51181102362204722" footer="0.51181102362204722"/>
  <pageSetup paperSize="9" scale="53" fitToHeight="9" orientation="landscape" r:id="rId1"/>
  <rowBreaks count="1" manualBreakCount="1">
    <brk id="9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2022-12-19T09:09:05Z</dcterms:modified>
</cp:coreProperties>
</file>