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:\SHARE\0-Старые данные\SHARE\Бюджет 2026\ВИКОНАННЯ\9 місяців\"/>
    </mc:Choice>
  </mc:AlternateContent>
  <xr:revisionPtr revIDLastSave="0" documentId="13_ncr:1_{0945D058-B11B-41AD-9878-4BE499EF33C2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1" l="1"/>
  <c r="H29" i="1" l="1"/>
  <c r="H18" i="1"/>
  <c r="I14" i="1" l="1"/>
  <c r="E14" i="1" l="1"/>
  <c r="H14" i="1"/>
  <c r="E18" i="1" l="1"/>
  <c r="E13" i="1" s="1"/>
  <c r="J21" i="1"/>
  <c r="K21" i="1"/>
  <c r="K22" i="1"/>
  <c r="J22" i="1"/>
  <c r="J9" i="1"/>
  <c r="I18" i="1" l="1"/>
  <c r="E29" i="1" l="1"/>
  <c r="D18" i="1"/>
  <c r="G30" i="1" l="1"/>
  <c r="G27" i="1"/>
  <c r="I30" i="1"/>
  <c r="I27" i="1"/>
  <c r="I13" i="1"/>
  <c r="I23" i="1" s="1"/>
  <c r="G18" i="1"/>
  <c r="G23" i="1" s="1"/>
  <c r="I11" i="1"/>
  <c r="G11" i="1"/>
  <c r="G26" i="1" s="1"/>
  <c r="G25" i="1" s="1"/>
  <c r="G31" i="1" s="1"/>
  <c r="K20" i="1"/>
  <c r="J20" i="1"/>
  <c r="J28" i="1" s="1"/>
  <c r="J19" i="1"/>
  <c r="J18" i="1" s="1"/>
  <c r="K16" i="1"/>
  <c r="K17" i="1"/>
  <c r="K29" i="1" s="1"/>
  <c r="K15" i="1"/>
  <c r="K10" i="1"/>
  <c r="K9" i="1"/>
  <c r="J10" i="1"/>
  <c r="F30" i="1"/>
  <c r="F28" i="1"/>
  <c r="F27" i="1"/>
  <c r="D30" i="1"/>
  <c r="D28" i="1"/>
  <c r="D27" i="1"/>
  <c r="F18" i="1"/>
  <c r="F13" i="1" s="1"/>
  <c r="F23" i="1" s="1"/>
  <c r="D13" i="1"/>
  <c r="D23" i="1" s="1"/>
  <c r="J27" i="1" l="1"/>
  <c r="J13" i="1"/>
  <c r="J23" i="1" s="1"/>
  <c r="K11" i="1"/>
  <c r="J11" i="1"/>
  <c r="J26" i="1" s="1"/>
  <c r="J25" i="1" s="1"/>
  <c r="J31" i="1" s="1"/>
  <c r="I28" i="1"/>
  <c r="I26" i="1" s="1"/>
  <c r="I25" i="1" s="1"/>
  <c r="I31" i="1" s="1"/>
  <c r="K28" i="1"/>
  <c r="K14" i="1"/>
  <c r="H30" i="1" l="1"/>
  <c r="H28" i="1"/>
  <c r="E28" i="1"/>
  <c r="E30" i="1"/>
  <c r="F11" i="1"/>
  <c r="F26" i="1" s="1"/>
  <c r="F25" i="1" s="1"/>
  <c r="F31" i="1" s="1"/>
  <c r="D11" i="1"/>
  <c r="D26" i="1" s="1"/>
  <c r="D25" i="1" s="1"/>
  <c r="D31" i="1" s="1"/>
  <c r="H11" i="1"/>
  <c r="E11" i="1"/>
  <c r="E23" i="1" l="1"/>
  <c r="K19" i="1"/>
  <c r="K18" i="1" s="1"/>
  <c r="H13" i="1"/>
  <c r="H23" i="1" s="1"/>
  <c r="H27" i="1"/>
  <c r="H26" i="1" s="1"/>
  <c r="H25" i="1" s="1"/>
  <c r="H31" i="1" s="1"/>
  <c r="E27" i="1"/>
  <c r="E26" i="1" s="1"/>
  <c r="E25" i="1" s="1"/>
  <c r="E31" i="1" s="1"/>
  <c r="K27" i="1" l="1"/>
  <c r="K13" i="1"/>
  <c r="K23" i="1" s="1"/>
  <c r="K26" i="1" l="1"/>
  <c r="K25" i="1" s="1"/>
  <c r="K31" i="1" s="1"/>
</calcChain>
</file>

<file path=xl/sharedStrings.xml><?xml version="1.0" encoding="utf-8"?>
<sst xmlns="http://schemas.openxmlformats.org/spreadsheetml/2006/main" count="66" uniqueCount="51">
  <si>
    <t>Показники</t>
  </si>
  <si>
    <t>1.</t>
  </si>
  <si>
    <t>2.</t>
  </si>
  <si>
    <t>3.</t>
  </si>
  <si>
    <t>4.</t>
  </si>
  <si>
    <t>5.</t>
  </si>
  <si>
    <t>5.1.</t>
  </si>
  <si>
    <t>5.1.1.</t>
  </si>
  <si>
    <t>5.1.2.</t>
  </si>
  <si>
    <t>№ з/п</t>
  </si>
  <si>
    <t>Загальний фонд</t>
  </si>
  <si>
    <t>Доходи</t>
  </si>
  <si>
    <t>Спеціальний фонд</t>
  </si>
  <si>
    <t>4.1.</t>
  </si>
  <si>
    <t>4.1.1.</t>
  </si>
  <si>
    <t>4.1.2.</t>
  </si>
  <si>
    <t>4.2.</t>
  </si>
  <si>
    <t>4.2.2.</t>
  </si>
  <si>
    <t>Дефіцит (-)/профіцит (+)</t>
  </si>
  <si>
    <t>4.1.3.</t>
  </si>
  <si>
    <t>Інші розрахунки</t>
  </si>
  <si>
    <t>Код бюджетної класифікації</t>
  </si>
  <si>
    <t>Внутрішнє фінансування</t>
  </si>
  <si>
    <t>4.2.3.</t>
  </si>
  <si>
    <t>4.2.4.</t>
  </si>
  <si>
    <t>Кошти, що передаються із загального фонду бюджету до бюджету розвитку (спеціального фонду)</t>
  </si>
  <si>
    <t>Фінансування за рахунок залишків коштів на рахунках бюджетних установ</t>
  </si>
  <si>
    <t>Фінансування за рахунок зміни залишків коштів бюджету</t>
  </si>
  <si>
    <t>Фінансування за активними операціями</t>
  </si>
  <si>
    <t>На початок періоду</t>
  </si>
  <si>
    <t>На кінець періоду</t>
  </si>
  <si>
    <t>5.1.3.</t>
  </si>
  <si>
    <t>Зміни обсягів бюджетних коштів</t>
  </si>
  <si>
    <t>РАЗОМ</t>
  </si>
  <si>
    <t>Фінансування за типом кредитора</t>
  </si>
  <si>
    <t>Фінансування за типом боргового зобов'язання</t>
  </si>
  <si>
    <t>Загальне фінансування</t>
  </si>
  <si>
    <t>у т.ч. бюджет розвитку</t>
  </si>
  <si>
    <t>Додаток 2</t>
  </si>
  <si>
    <t>5.1.4.</t>
  </si>
  <si>
    <t>до рішення Чорноморської міської ради</t>
  </si>
  <si>
    <t xml:space="preserve">Видатки </t>
  </si>
  <si>
    <t>затверджено розписом на звітний рік з урахуванням змін</t>
  </si>
  <si>
    <t>грн</t>
  </si>
  <si>
    <t>4.2.1.</t>
  </si>
  <si>
    <t>виконано за звітний період (рік)</t>
  </si>
  <si>
    <t>від                    2026 №            - VIII</t>
  </si>
  <si>
    <t xml:space="preserve"> </t>
  </si>
  <si>
    <t>Звіт 
про виконання показників фінансування бюджету Чорноморської міської територіальної громади за 9 місяців 2026 року</t>
  </si>
  <si>
    <t xml:space="preserve">Начальник фінансового управління </t>
  </si>
  <si>
    <t>Ольга ЯКОВЕНКО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</si>
</sst>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right"/>
    </xf>
    <xf numFmtId="0" fontId="1" fillId="0" borderId="1" xfId="0" applyFont="1" applyBorder="1" applyAlignment="1">
      <alignment wrapText="1"/>
    </xf>
    <xf numFmtId="4" fontId="1" fillId="0" borderId="0" xfId="0" applyNumberFormat="1" applyFont="1"/>
    <xf numFmtId="0" fontId="1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/>
    </xf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horizontal="center" wrapText="1"/>
    </xf>
    <xf numFmtId="0" fontId="2" fillId="2" borderId="0" xfId="0" applyFont="1" applyFill="1"/>
    <xf numFmtId="0" fontId="1" fillId="2" borderId="1" xfId="0" applyFont="1" applyFill="1" applyBorder="1" applyAlignment="1">
      <alignment horizontal="right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0" xfId="0" applyFont="1" applyFill="1"/>
    <xf numFmtId="16" fontId="2" fillId="2" borderId="2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wrapText="1"/>
    </xf>
    <xf numFmtId="0" fontId="3" fillId="2" borderId="0" xfId="0" applyFont="1" applyFill="1"/>
    <xf numFmtId="16" fontId="3" fillId="2" borderId="1" xfId="0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wrapText="1"/>
    </xf>
    <xf numFmtId="0" fontId="3" fillId="2" borderId="1" xfId="0" applyFont="1" applyFill="1" applyBorder="1" applyAlignment="1">
      <alignment horizontal="center" wrapText="1"/>
    </xf>
    <xf numFmtId="4" fontId="1" fillId="2" borderId="0" xfId="0" applyNumberFormat="1" applyFont="1" applyFill="1"/>
    <xf numFmtId="3" fontId="1" fillId="0" borderId="1" xfId="0" applyNumberFormat="1" applyFont="1" applyBorder="1" applyAlignment="1">
      <alignment wrapText="1"/>
    </xf>
    <xf numFmtId="3" fontId="1" fillId="0" borderId="1" xfId="0" applyNumberFormat="1" applyFont="1" applyBorder="1"/>
    <xf numFmtId="3" fontId="2" fillId="2" borderId="1" xfId="0" applyNumberFormat="1" applyFont="1" applyFill="1" applyBorder="1" applyAlignment="1">
      <alignment wrapText="1"/>
    </xf>
    <xf numFmtId="3" fontId="2" fillId="2" borderId="1" xfId="0" applyNumberFormat="1" applyFont="1" applyFill="1" applyBorder="1"/>
    <xf numFmtId="3" fontId="1" fillId="2" borderId="1" xfId="0" applyNumberFormat="1" applyFont="1" applyFill="1" applyBorder="1" applyAlignment="1">
      <alignment wrapText="1"/>
    </xf>
    <xf numFmtId="3" fontId="1" fillId="2" borderId="1" xfId="0" applyNumberFormat="1" applyFont="1" applyFill="1" applyBorder="1"/>
    <xf numFmtId="3" fontId="3" fillId="2" borderId="1" xfId="0" applyNumberFormat="1" applyFont="1" applyFill="1" applyBorder="1" applyAlignment="1">
      <alignment wrapText="1"/>
    </xf>
    <xf numFmtId="3" fontId="3" fillId="2" borderId="1" xfId="0" applyNumberFormat="1" applyFont="1" applyFill="1" applyBorder="1"/>
    <xf numFmtId="0" fontId="1" fillId="2" borderId="0" xfId="0" applyFont="1" applyFill="1" applyAlignment="1">
      <alignment wrapText="1"/>
    </xf>
    <xf numFmtId="3" fontId="3" fillId="2" borderId="0" xfId="0" applyNumberFormat="1" applyFont="1" applyFill="1"/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16" fontId="2" fillId="2" borderId="2" xfId="0" applyNumberFormat="1" applyFont="1" applyFill="1" applyBorder="1" applyAlignment="1">
      <alignment horizontal="center"/>
    </xf>
    <xf numFmtId="16" fontId="2" fillId="2" borderId="6" xfId="0" applyNumberFormat="1" applyFont="1" applyFill="1" applyBorder="1" applyAlignment="1">
      <alignment horizontal="center"/>
    </xf>
    <xf numFmtId="16" fontId="2" fillId="2" borderId="3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7"/>
  <sheetViews>
    <sheetView tabSelected="1" zoomScale="70" zoomScaleNormal="70" workbookViewId="0">
      <selection activeCell="I34" sqref="I34"/>
    </sheetView>
  </sheetViews>
  <sheetFormatPr defaultColWidth="8.88671875" defaultRowHeight="15.6" x14ac:dyDescent="0.3"/>
  <cols>
    <col min="1" max="1" width="7" style="1" customWidth="1"/>
    <col min="2" max="2" width="31.6640625" style="2" customWidth="1"/>
    <col min="3" max="3" width="12.21875" style="2" customWidth="1"/>
    <col min="4" max="4" width="17.33203125" style="2" customWidth="1"/>
    <col min="5" max="5" width="16.6640625" style="1" customWidth="1"/>
    <col min="6" max="7" width="16.109375" style="1" customWidth="1"/>
    <col min="8" max="9" width="15.6640625" style="1" customWidth="1"/>
    <col min="10" max="10" width="18.109375" style="1" customWidth="1"/>
    <col min="11" max="11" width="17.44140625" style="1" customWidth="1"/>
    <col min="12" max="12" width="8.88671875" style="1"/>
    <col min="13" max="13" width="16.5546875" style="1" customWidth="1"/>
    <col min="14" max="16384" width="8.88671875" style="1"/>
  </cols>
  <sheetData>
    <row r="1" spans="1:13" x14ac:dyDescent="0.3">
      <c r="H1" s="7"/>
      <c r="I1" s="49" t="s">
        <v>38</v>
      </c>
      <c r="J1" s="49"/>
      <c r="K1" s="49"/>
    </row>
    <row r="2" spans="1:13" x14ac:dyDescent="0.3">
      <c r="H2" s="7"/>
      <c r="I2" s="49" t="s">
        <v>40</v>
      </c>
      <c r="J2" s="49"/>
      <c r="K2" s="49"/>
    </row>
    <row r="3" spans="1:13" x14ac:dyDescent="0.3">
      <c r="H3" s="7"/>
      <c r="I3" s="49" t="s">
        <v>46</v>
      </c>
      <c r="J3" s="49"/>
      <c r="K3" s="49"/>
    </row>
    <row r="4" spans="1:13" x14ac:dyDescent="0.3">
      <c r="H4" s="7"/>
      <c r="I4" s="7"/>
    </row>
    <row r="5" spans="1:13" ht="35.700000000000003" customHeight="1" x14ac:dyDescent="0.3">
      <c r="A5" s="50" t="s">
        <v>48</v>
      </c>
      <c r="B5" s="51"/>
      <c r="C5" s="51"/>
      <c r="D5" s="51"/>
      <c r="E5" s="51"/>
      <c r="F5" s="51"/>
      <c r="G5" s="51"/>
      <c r="H5" s="51"/>
      <c r="I5" s="51"/>
      <c r="J5" s="51"/>
      <c r="K5" s="51"/>
    </row>
    <row r="6" spans="1:13" x14ac:dyDescent="0.3">
      <c r="K6" s="7" t="s">
        <v>43</v>
      </c>
    </row>
    <row r="7" spans="1:13" x14ac:dyDescent="0.3">
      <c r="A7" s="47" t="s">
        <v>9</v>
      </c>
      <c r="B7" s="45" t="s">
        <v>0</v>
      </c>
      <c r="C7" s="45" t="s">
        <v>21</v>
      </c>
      <c r="D7" s="43" t="s">
        <v>10</v>
      </c>
      <c r="E7" s="44"/>
      <c r="F7" s="40" t="s">
        <v>12</v>
      </c>
      <c r="G7" s="41"/>
      <c r="H7" s="41"/>
      <c r="I7" s="42"/>
      <c r="J7" s="40" t="s">
        <v>33</v>
      </c>
      <c r="K7" s="42"/>
    </row>
    <row r="8" spans="1:13" ht="78" x14ac:dyDescent="0.3">
      <c r="A8" s="48"/>
      <c r="B8" s="46"/>
      <c r="C8" s="46"/>
      <c r="D8" s="8" t="s">
        <v>42</v>
      </c>
      <c r="E8" s="8" t="s">
        <v>45</v>
      </c>
      <c r="F8" s="8" t="s">
        <v>42</v>
      </c>
      <c r="G8" s="8" t="s">
        <v>37</v>
      </c>
      <c r="H8" s="8" t="s">
        <v>45</v>
      </c>
      <c r="I8" s="8" t="s">
        <v>37</v>
      </c>
      <c r="J8" s="8" t="s">
        <v>42</v>
      </c>
      <c r="K8" s="8" t="s">
        <v>45</v>
      </c>
    </row>
    <row r="9" spans="1:13" x14ac:dyDescent="0.3">
      <c r="A9" s="3" t="s">
        <v>1</v>
      </c>
      <c r="B9" s="4" t="s">
        <v>11</v>
      </c>
      <c r="C9" s="6"/>
      <c r="D9" s="24">
        <v>1621677845</v>
      </c>
      <c r="E9" s="25">
        <v>1191557963.45</v>
      </c>
      <c r="F9" s="25">
        <v>25861854</v>
      </c>
      <c r="G9" s="29">
        <v>11303695</v>
      </c>
      <c r="H9" s="29">
        <v>42919641.670000002</v>
      </c>
      <c r="I9" s="29">
        <v>10943227.060000001</v>
      </c>
      <c r="J9" s="25">
        <f>D9+F9</f>
        <v>1647539699</v>
      </c>
      <c r="K9" s="25">
        <f>E9+H9</f>
        <v>1234477605.1200001</v>
      </c>
      <c r="M9" s="5"/>
    </row>
    <row r="10" spans="1:13" s="16" customFormat="1" x14ac:dyDescent="0.3">
      <c r="A10" s="13" t="s">
        <v>2</v>
      </c>
      <c r="B10" s="14" t="s">
        <v>41</v>
      </c>
      <c r="C10" s="15"/>
      <c r="D10" s="28">
        <v>1640636427</v>
      </c>
      <c r="E10" s="29">
        <v>1107325294.8599999</v>
      </c>
      <c r="F10" s="29">
        <v>150533891.83000001</v>
      </c>
      <c r="G10" s="29">
        <v>117230563.5</v>
      </c>
      <c r="H10" s="29">
        <v>101084192.8</v>
      </c>
      <c r="I10" s="29">
        <v>62658792.229999997</v>
      </c>
      <c r="J10" s="29">
        <f>D10+F10</f>
        <v>1791170318.8299999</v>
      </c>
      <c r="K10" s="29">
        <f>E10+H10</f>
        <v>1208409487.6599998</v>
      </c>
      <c r="M10" s="16" t="s">
        <v>47</v>
      </c>
    </row>
    <row r="11" spans="1:13" s="12" customFormat="1" x14ac:dyDescent="0.3">
      <c r="A11" s="9" t="s">
        <v>3</v>
      </c>
      <c r="B11" s="10" t="s">
        <v>18</v>
      </c>
      <c r="C11" s="11"/>
      <c r="D11" s="26">
        <f t="shared" ref="D11:K11" si="0">D9-D10</f>
        <v>-18958582</v>
      </c>
      <c r="E11" s="27">
        <f t="shared" si="0"/>
        <v>84232668.590000153</v>
      </c>
      <c r="F11" s="27">
        <f t="shared" si="0"/>
        <v>-124672037.83000001</v>
      </c>
      <c r="G11" s="27">
        <f t="shared" si="0"/>
        <v>-105926868.5</v>
      </c>
      <c r="H11" s="27">
        <f t="shared" si="0"/>
        <v>-58164551.129999995</v>
      </c>
      <c r="I11" s="27">
        <f t="shared" si="0"/>
        <v>-51715565.169999994</v>
      </c>
      <c r="J11" s="27">
        <f t="shared" si="0"/>
        <v>-143630619.82999992</v>
      </c>
      <c r="K11" s="27">
        <f t="shared" si="0"/>
        <v>26068117.460000277</v>
      </c>
    </row>
    <row r="12" spans="1:13" s="12" customFormat="1" x14ac:dyDescent="0.3">
      <c r="A12" s="34" t="s">
        <v>34</v>
      </c>
      <c r="B12" s="35"/>
      <c r="C12" s="35"/>
      <c r="D12" s="35"/>
      <c r="E12" s="35"/>
      <c r="F12" s="35"/>
      <c r="G12" s="35"/>
      <c r="H12" s="35"/>
      <c r="I12" s="35"/>
      <c r="J12" s="35"/>
      <c r="K12" s="36"/>
    </row>
    <row r="13" spans="1:13" s="12" customFormat="1" x14ac:dyDescent="0.3">
      <c r="A13" s="9" t="s">
        <v>4</v>
      </c>
      <c r="B13" s="10" t="s">
        <v>22</v>
      </c>
      <c r="C13" s="11">
        <v>200000</v>
      </c>
      <c r="D13" s="26">
        <f>D14+D18</f>
        <v>18958582</v>
      </c>
      <c r="E13" s="27">
        <f>E14+E18</f>
        <v>-84232668.589999989</v>
      </c>
      <c r="F13" s="27">
        <f>F14+F18</f>
        <v>124672037.83000001</v>
      </c>
      <c r="G13" s="27">
        <f>G14+G18</f>
        <v>105926868.5</v>
      </c>
      <c r="H13" s="27">
        <f t="shared" ref="H13:I13" si="1">H14+H18</f>
        <v>58164551.129999995</v>
      </c>
      <c r="I13" s="27">
        <f t="shared" si="1"/>
        <v>51715565.169999987</v>
      </c>
      <c r="J13" s="27">
        <f>J14+J18</f>
        <v>143630619.83000001</v>
      </c>
      <c r="K13" s="27">
        <f>K14+K18</f>
        <v>-26068117.459999982</v>
      </c>
    </row>
    <row r="14" spans="1:13" s="16" customFormat="1" ht="46.8" x14ac:dyDescent="0.3">
      <c r="A14" s="13" t="s">
        <v>13</v>
      </c>
      <c r="B14" s="14" t="s">
        <v>26</v>
      </c>
      <c r="C14" s="15">
        <v>205000</v>
      </c>
      <c r="D14" s="28"/>
      <c r="E14" s="29">
        <f>E15-E16+E17</f>
        <v>-17787137.239999998</v>
      </c>
      <c r="F14" s="29"/>
      <c r="G14" s="29"/>
      <c r="H14" s="29">
        <f>H15-H16+H17</f>
        <v>-13631137.27</v>
      </c>
      <c r="I14" s="29">
        <f>I15-I16+I17</f>
        <v>-13397549.050000001</v>
      </c>
      <c r="J14" s="29"/>
      <c r="K14" s="29">
        <f>K15-K16+K17</f>
        <v>-31418274.509999998</v>
      </c>
    </row>
    <row r="15" spans="1:13" s="19" customFormat="1" x14ac:dyDescent="0.3">
      <c r="A15" s="20" t="s">
        <v>14</v>
      </c>
      <c r="B15" s="21" t="s">
        <v>29</v>
      </c>
      <c r="C15" s="22">
        <v>205100</v>
      </c>
      <c r="D15" s="30"/>
      <c r="E15" s="31"/>
      <c r="F15" s="31"/>
      <c r="G15" s="31"/>
      <c r="H15" s="31">
        <v>5646599.2800000003</v>
      </c>
      <c r="I15" s="31"/>
      <c r="J15" s="31"/>
      <c r="K15" s="31">
        <f>E15+H15</f>
        <v>5646599.2800000003</v>
      </c>
    </row>
    <row r="16" spans="1:13" s="19" customFormat="1" x14ac:dyDescent="0.3">
      <c r="A16" s="20" t="s">
        <v>15</v>
      </c>
      <c r="B16" s="21" t="s">
        <v>30</v>
      </c>
      <c r="C16" s="22">
        <v>205200</v>
      </c>
      <c r="D16" s="30"/>
      <c r="E16" s="31">
        <v>17787137.239999998</v>
      </c>
      <c r="F16" s="31"/>
      <c r="G16" s="31"/>
      <c r="H16" s="31">
        <v>19274387.260000002</v>
      </c>
      <c r="I16" s="31">
        <v>13397549.050000001</v>
      </c>
      <c r="J16" s="31"/>
      <c r="K16" s="31">
        <f t="shared" ref="K16:K17" si="2">E16+H16</f>
        <v>37061524.5</v>
      </c>
    </row>
    <row r="17" spans="1:14" s="19" customFormat="1" x14ac:dyDescent="0.3">
      <c r="A17" s="20" t="s">
        <v>19</v>
      </c>
      <c r="B17" s="21" t="s">
        <v>20</v>
      </c>
      <c r="C17" s="22">
        <v>205300</v>
      </c>
      <c r="D17" s="30"/>
      <c r="E17" s="31"/>
      <c r="F17" s="31"/>
      <c r="G17" s="31"/>
      <c r="H17" s="31">
        <v>-3349.29</v>
      </c>
      <c r="I17" s="31"/>
      <c r="J17" s="31"/>
      <c r="K17" s="31">
        <f t="shared" si="2"/>
        <v>-3349.29</v>
      </c>
      <c r="N17" s="19" t="s">
        <v>47</v>
      </c>
    </row>
    <row r="18" spans="1:14" s="16" customFormat="1" ht="31.2" x14ac:dyDescent="0.3">
      <c r="A18" s="13" t="s">
        <v>16</v>
      </c>
      <c r="B18" s="14" t="s">
        <v>27</v>
      </c>
      <c r="C18" s="15">
        <v>208000</v>
      </c>
      <c r="D18" s="29">
        <f>D19-D20+D22</f>
        <v>18958582</v>
      </c>
      <c r="E18" s="29">
        <f>E19-E20+E21+E22</f>
        <v>-66445531.349999994</v>
      </c>
      <c r="F18" s="29">
        <f t="shared" ref="F18:G18" si="3">F19-F20+F22</f>
        <v>124672037.83000001</v>
      </c>
      <c r="G18" s="29">
        <f t="shared" si="3"/>
        <v>105926868.5</v>
      </c>
      <c r="H18" s="29">
        <f>H19-H20+H21+H22</f>
        <v>71795688.399999991</v>
      </c>
      <c r="I18" s="29">
        <f>I19-I20+I22</f>
        <v>65113114.219999991</v>
      </c>
      <c r="J18" s="29">
        <f>J19-J20+J22</f>
        <v>143630619.83000001</v>
      </c>
      <c r="K18" s="29">
        <f>K19-K20+K21+K22</f>
        <v>5350157.0500000156</v>
      </c>
      <c r="M18" s="23"/>
    </row>
    <row r="19" spans="1:14" s="19" customFormat="1" x14ac:dyDescent="0.3">
      <c r="A19" s="20" t="s">
        <v>44</v>
      </c>
      <c r="B19" s="21" t="s">
        <v>29</v>
      </c>
      <c r="C19" s="22">
        <v>208100</v>
      </c>
      <c r="D19" s="30">
        <v>112034327.22</v>
      </c>
      <c r="E19" s="31">
        <v>112034327.22</v>
      </c>
      <c r="F19" s="31">
        <v>38847695.760000005</v>
      </c>
      <c r="G19" s="31">
        <v>13851200.85</v>
      </c>
      <c r="H19" s="31">
        <v>38889500.079999998</v>
      </c>
      <c r="I19" s="31">
        <v>13851200.85</v>
      </c>
      <c r="J19" s="31">
        <f>D19+F19</f>
        <v>150882022.98000002</v>
      </c>
      <c r="K19" s="31">
        <f>E19+H19</f>
        <v>150923827.30000001</v>
      </c>
      <c r="M19" s="33"/>
    </row>
    <row r="20" spans="1:14" s="19" customFormat="1" x14ac:dyDescent="0.3">
      <c r="A20" s="20" t="s">
        <v>17</v>
      </c>
      <c r="B20" s="21" t="s">
        <v>30</v>
      </c>
      <c r="C20" s="22">
        <v>208200</v>
      </c>
      <c r="D20" s="30">
        <v>1000076.7199999988</v>
      </c>
      <c r="E20" s="31">
        <v>109975348.83</v>
      </c>
      <c r="F20" s="31">
        <v>6251326.4299999997</v>
      </c>
      <c r="G20" s="31">
        <v>0.85</v>
      </c>
      <c r="H20" s="31">
        <v>34584873.579999998</v>
      </c>
      <c r="I20" s="31">
        <v>17242596.370000001</v>
      </c>
      <c r="J20" s="31">
        <f t="shared" ref="J20" si="4">D20+F20</f>
        <v>7251403.1499999985</v>
      </c>
      <c r="K20" s="31">
        <f t="shared" ref="K20" si="5">E20+H20</f>
        <v>144560222.41</v>
      </c>
    </row>
    <row r="21" spans="1:14" s="19" customFormat="1" x14ac:dyDescent="0.3">
      <c r="A21" s="20" t="s">
        <v>23</v>
      </c>
      <c r="B21" s="21" t="s">
        <v>20</v>
      </c>
      <c r="C21" s="22">
        <v>208300</v>
      </c>
      <c r="D21" s="30"/>
      <c r="E21" s="31"/>
      <c r="F21" s="31"/>
      <c r="G21" s="31"/>
      <c r="H21" s="31">
        <v>-1013447.84</v>
      </c>
      <c r="I21" s="31"/>
      <c r="J21" s="31">
        <f t="shared" ref="J21" si="6">D21+F21</f>
        <v>0</v>
      </c>
      <c r="K21" s="31">
        <f t="shared" ref="K21" si="7">E21+H21</f>
        <v>-1013447.84</v>
      </c>
    </row>
    <row r="22" spans="1:14" s="19" customFormat="1" ht="62.4" x14ac:dyDescent="0.3">
      <c r="A22" s="20" t="s">
        <v>24</v>
      </c>
      <c r="B22" s="21" t="s">
        <v>25</v>
      </c>
      <c r="C22" s="22">
        <v>208400</v>
      </c>
      <c r="D22" s="30">
        <v>-92075668.5</v>
      </c>
      <c r="E22" s="31">
        <v>-68504509.739999995</v>
      </c>
      <c r="F22" s="31">
        <v>92075668.5</v>
      </c>
      <c r="G22" s="31">
        <v>92075668.5</v>
      </c>
      <c r="H22" s="31">
        <v>68504509.739999995</v>
      </c>
      <c r="I22" s="31">
        <v>68504509.739999995</v>
      </c>
      <c r="J22" s="31">
        <f t="shared" ref="J22" si="8">D22+F22</f>
        <v>0</v>
      </c>
      <c r="K22" s="31">
        <f t="shared" ref="K22" si="9">E22+H22</f>
        <v>0</v>
      </c>
    </row>
    <row r="23" spans="1:14" s="12" customFormat="1" x14ac:dyDescent="0.3">
      <c r="A23" s="17"/>
      <c r="B23" s="18" t="s">
        <v>36</v>
      </c>
      <c r="C23" s="11"/>
      <c r="D23" s="26">
        <f t="shared" ref="D23:K23" si="10">D13</f>
        <v>18958582</v>
      </c>
      <c r="E23" s="26">
        <f t="shared" si="10"/>
        <v>-84232668.589999989</v>
      </c>
      <c r="F23" s="26">
        <f t="shared" si="10"/>
        <v>124672037.83000001</v>
      </c>
      <c r="G23" s="26">
        <f t="shared" si="10"/>
        <v>105926868.5</v>
      </c>
      <c r="H23" s="26">
        <f t="shared" si="10"/>
        <v>58164551.129999995</v>
      </c>
      <c r="I23" s="26">
        <f t="shared" si="10"/>
        <v>51715565.169999987</v>
      </c>
      <c r="J23" s="26">
        <f t="shared" si="10"/>
        <v>143630619.83000001</v>
      </c>
      <c r="K23" s="26">
        <f t="shared" si="10"/>
        <v>-26068117.459999982</v>
      </c>
    </row>
    <row r="24" spans="1:14" s="19" customFormat="1" x14ac:dyDescent="0.3">
      <c r="A24" s="37" t="s">
        <v>35</v>
      </c>
      <c r="B24" s="38"/>
      <c r="C24" s="38"/>
      <c r="D24" s="38"/>
      <c r="E24" s="38"/>
      <c r="F24" s="38"/>
      <c r="G24" s="38"/>
      <c r="H24" s="38"/>
      <c r="I24" s="38"/>
      <c r="J24" s="38"/>
      <c r="K24" s="39"/>
    </row>
    <row r="25" spans="1:14" s="12" customFormat="1" ht="31.2" x14ac:dyDescent="0.3">
      <c r="A25" s="9" t="s">
        <v>5</v>
      </c>
      <c r="B25" s="10" t="s">
        <v>28</v>
      </c>
      <c r="C25" s="11">
        <v>600000</v>
      </c>
      <c r="D25" s="26">
        <f t="shared" ref="D25:J25" si="11">D26</f>
        <v>18958582</v>
      </c>
      <c r="E25" s="27">
        <f t="shared" si="11"/>
        <v>-84232668.589999989</v>
      </c>
      <c r="F25" s="26">
        <f t="shared" si="11"/>
        <v>124672037.83000001</v>
      </c>
      <c r="G25" s="26">
        <f t="shared" si="11"/>
        <v>105926868.5</v>
      </c>
      <c r="H25" s="27">
        <f t="shared" si="11"/>
        <v>58164551.129999988</v>
      </c>
      <c r="I25" s="27">
        <f t="shared" si="11"/>
        <v>51715565.169999994</v>
      </c>
      <c r="J25" s="26">
        <f t="shared" si="11"/>
        <v>143630619.82999992</v>
      </c>
      <c r="K25" s="27">
        <f>K26</f>
        <v>-26068117.459999982</v>
      </c>
    </row>
    <row r="26" spans="1:14" s="16" customFormat="1" ht="31.2" x14ac:dyDescent="0.3">
      <c r="A26" s="13" t="s">
        <v>6</v>
      </c>
      <c r="B26" s="14" t="s">
        <v>32</v>
      </c>
      <c r="C26" s="15">
        <v>602000</v>
      </c>
      <c r="D26" s="28">
        <f>-D11</f>
        <v>18958582</v>
      </c>
      <c r="E26" s="29">
        <f>E27-E28+E29+E30</f>
        <v>-84232668.589999989</v>
      </c>
      <c r="F26" s="28">
        <f>-F11</f>
        <v>124672037.83000001</v>
      </c>
      <c r="G26" s="28">
        <f>-G11</f>
        <v>105926868.5</v>
      </c>
      <c r="H26" s="29">
        <f>H27-H28+H29+H30</f>
        <v>58164551.129999988</v>
      </c>
      <c r="I26" s="29">
        <f>I27-I28+I29+I30</f>
        <v>51715565.169999994</v>
      </c>
      <c r="J26" s="28">
        <f>-J11</f>
        <v>143630619.82999992</v>
      </c>
      <c r="K26" s="29">
        <f>K27-K28+K29+K30</f>
        <v>-26068117.459999982</v>
      </c>
    </row>
    <row r="27" spans="1:14" s="19" customFormat="1" x14ac:dyDescent="0.3">
      <c r="A27" s="20" t="s">
        <v>7</v>
      </c>
      <c r="B27" s="21" t="s">
        <v>29</v>
      </c>
      <c r="C27" s="22">
        <v>602100</v>
      </c>
      <c r="D27" s="30">
        <f>D19</f>
        <v>112034327.22</v>
      </c>
      <c r="E27" s="31">
        <f>E15+E19</f>
        <v>112034327.22</v>
      </c>
      <c r="F27" s="31">
        <f>F19</f>
        <v>38847695.760000005</v>
      </c>
      <c r="G27" s="31">
        <f>G19</f>
        <v>13851200.85</v>
      </c>
      <c r="H27" s="31">
        <f>H15+H19</f>
        <v>44536099.359999999</v>
      </c>
      <c r="I27" s="31">
        <f>I15+I19</f>
        <v>13851200.85</v>
      </c>
      <c r="J27" s="31">
        <f>J19</f>
        <v>150882022.98000002</v>
      </c>
      <c r="K27" s="31">
        <f>K15+K19</f>
        <v>156570426.58000001</v>
      </c>
    </row>
    <row r="28" spans="1:14" s="19" customFormat="1" x14ac:dyDescent="0.3">
      <c r="A28" s="20" t="s">
        <v>8</v>
      </c>
      <c r="B28" s="21" t="s">
        <v>30</v>
      </c>
      <c r="C28" s="22">
        <v>602200</v>
      </c>
      <c r="D28" s="30">
        <f>D20</f>
        <v>1000076.7199999988</v>
      </c>
      <c r="E28" s="31">
        <f>E16+E20</f>
        <v>127762486.06999999</v>
      </c>
      <c r="F28" s="31">
        <f>F20</f>
        <v>6251326.4299999997</v>
      </c>
      <c r="G28" s="31"/>
      <c r="H28" s="31">
        <f>H16+H20</f>
        <v>53859260.840000004</v>
      </c>
      <c r="I28" s="31">
        <f>I16+I20</f>
        <v>30640145.420000002</v>
      </c>
      <c r="J28" s="31">
        <f>J20</f>
        <v>7251403.1499999985</v>
      </c>
      <c r="K28" s="31">
        <f>K16+K20</f>
        <v>181621746.91</v>
      </c>
    </row>
    <row r="29" spans="1:14" s="19" customFormat="1" x14ac:dyDescent="0.3">
      <c r="A29" s="20" t="s">
        <v>31</v>
      </c>
      <c r="B29" s="21" t="s">
        <v>20</v>
      </c>
      <c r="C29" s="22">
        <v>602300</v>
      </c>
      <c r="D29" s="30"/>
      <c r="E29" s="31">
        <f>E21</f>
        <v>0</v>
      </c>
      <c r="F29" s="31"/>
      <c r="G29" s="31"/>
      <c r="H29" s="31">
        <f>H17+H21</f>
        <v>-1016797.13</v>
      </c>
      <c r="I29" s="31"/>
      <c r="J29" s="31"/>
      <c r="K29" s="31">
        <f>K17+K21</f>
        <v>-1016797.13</v>
      </c>
    </row>
    <row r="30" spans="1:14" s="19" customFormat="1" ht="62.4" x14ac:dyDescent="0.3">
      <c r="A30" s="20" t="s">
        <v>39</v>
      </c>
      <c r="B30" s="21" t="s">
        <v>25</v>
      </c>
      <c r="C30" s="22">
        <v>602400</v>
      </c>
      <c r="D30" s="30">
        <f t="shared" ref="D30:I30" si="12">D22</f>
        <v>-92075668.5</v>
      </c>
      <c r="E30" s="31">
        <f t="shared" si="12"/>
        <v>-68504509.739999995</v>
      </c>
      <c r="F30" s="31">
        <f t="shared" si="12"/>
        <v>92075668.5</v>
      </c>
      <c r="G30" s="31">
        <f t="shared" si="12"/>
        <v>92075668.5</v>
      </c>
      <c r="H30" s="31">
        <f t="shared" si="12"/>
        <v>68504509.739999995</v>
      </c>
      <c r="I30" s="31">
        <f t="shared" si="12"/>
        <v>68504509.739999995</v>
      </c>
      <c r="J30" s="31"/>
      <c r="K30" s="31"/>
    </row>
    <row r="31" spans="1:14" s="12" customFormat="1" x14ac:dyDescent="0.3">
      <c r="A31" s="17"/>
      <c r="B31" s="18" t="s">
        <v>36</v>
      </c>
      <c r="C31" s="11"/>
      <c r="D31" s="26">
        <f>D25</f>
        <v>18958582</v>
      </c>
      <c r="E31" s="26">
        <f t="shared" ref="E31:K31" si="13">E25</f>
        <v>-84232668.589999989</v>
      </c>
      <c r="F31" s="26">
        <f t="shared" si="13"/>
        <v>124672037.83000001</v>
      </c>
      <c r="G31" s="26">
        <f t="shared" si="13"/>
        <v>105926868.5</v>
      </c>
      <c r="H31" s="26">
        <f t="shared" si="13"/>
        <v>58164551.129999988</v>
      </c>
      <c r="I31" s="26">
        <f t="shared" ref="I31" si="14">I25</f>
        <v>51715565.169999994</v>
      </c>
      <c r="J31" s="26">
        <f t="shared" si="13"/>
        <v>143630619.82999992</v>
      </c>
      <c r="K31" s="26">
        <f t="shared" si="13"/>
        <v>-26068117.459999982</v>
      </c>
    </row>
    <row r="32" spans="1:14" s="16" customFormat="1" x14ac:dyDescent="0.3">
      <c r="B32" s="32"/>
      <c r="C32" s="32"/>
      <c r="D32" s="32"/>
    </row>
    <row r="33" spans="2:9" s="16" customFormat="1" x14ac:dyDescent="0.3">
      <c r="B33" s="16" t="s">
        <v>49</v>
      </c>
      <c r="C33" s="32"/>
      <c r="D33" s="32"/>
      <c r="I33" s="16" t="s">
        <v>50</v>
      </c>
    </row>
    <row r="34" spans="2:9" s="16" customFormat="1" x14ac:dyDescent="0.3">
      <c r="B34" s="32"/>
      <c r="C34" s="32"/>
      <c r="D34" s="32"/>
      <c r="I34" s="16" t="s">
        <v>47</v>
      </c>
    </row>
    <row r="35" spans="2:9" s="16" customFormat="1" x14ac:dyDescent="0.3">
      <c r="B35" s="32"/>
      <c r="C35" s="32"/>
      <c r="D35" s="32"/>
      <c r="E35" s="23"/>
      <c r="H35" s="23"/>
      <c r="I35" s="23"/>
    </row>
    <row r="36" spans="2:9" s="16" customFormat="1" x14ac:dyDescent="0.3">
      <c r="B36" s="32"/>
      <c r="C36" s="32"/>
      <c r="D36" s="32"/>
    </row>
    <row r="37" spans="2:9" s="16" customFormat="1" x14ac:dyDescent="0.3">
      <c r="B37" s="32"/>
      <c r="C37" s="32"/>
      <c r="D37" s="32"/>
    </row>
  </sheetData>
  <mergeCells count="12">
    <mergeCell ref="I1:K1"/>
    <mergeCell ref="I2:K2"/>
    <mergeCell ref="I3:K3"/>
    <mergeCell ref="J7:K7"/>
    <mergeCell ref="A5:K5"/>
    <mergeCell ref="A12:K12"/>
    <mergeCell ref="A24:K24"/>
    <mergeCell ref="F7:I7"/>
    <mergeCell ref="D7:E7"/>
    <mergeCell ref="B7:B8"/>
    <mergeCell ref="A7:A8"/>
    <mergeCell ref="C7:C8"/>
  </mergeCells>
  <pageMargins left="0.98425196850393704" right="0.19685039370078741" top="0.19685039370078741" bottom="0.19685039370078741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220FU6</dc:creator>
  <cp:lastModifiedBy>220FU11</cp:lastModifiedBy>
  <cp:lastPrinted>2024-05-07T07:30:20Z</cp:lastPrinted>
  <dcterms:created xsi:type="dcterms:W3CDTF">2023-04-20T06:03:00Z</dcterms:created>
  <dcterms:modified xsi:type="dcterms:W3CDTF">2026-11-04T12:31:20Z</dcterms:modified>
</cp:coreProperties>
</file>