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filterPrivacy="1" defaultThemeVersion="124226"/>
  <xr:revisionPtr revIDLastSave="0" documentId="13_ncr:1_{DCA1FABC-381A-47FD-808B-C8F5C6DCFDDD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Парк.20А_Дод1" sheetId="1" r:id="rId1"/>
    <sheet name="Шк.пров4А_Дод2" sheetId="2" r:id="rId2"/>
    <sheet name="Олекс.16_Дод3" sheetId="3" r:id="rId3"/>
  </sheets>
  <externalReferences>
    <externalReference r:id="rId4"/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1" i="3" l="1"/>
  <c r="H33" i="3"/>
  <c r="H31" i="3"/>
  <c r="H30" i="3"/>
  <c r="H28" i="3"/>
  <c r="H27" i="3"/>
  <c r="H26" i="3"/>
  <c r="H25" i="3"/>
  <c r="H21" i="3"/>
  <c r="H20" i="3"/>
  <c r="H19" i="3"/>
  <c r="H18" i="3"/>
  <c r="H17" i="3"/>
  <c r="H16" i="3"/>
  <c r="H14" i="3"/>
  <c r="H13" i="3"/>
  <c r="H12" i="3"/>
  <c r="H11" i="3"/>
  <c r="H10" i="3"/>
  <c r="H40" i="2"/>
  <c r="H34" i="2"/>
  <c r="H31" i="2"/>
  <c r="H29" i="2"/>
  <c r="H28" i="2"/>
  <c r="H27" i="2"/>
  <c r="H26" i="2"/>
  <c r="H22" i="2"/>
  <c r="H21" i="2"/>
  <c r="H20" i="2"/>
  <c r="H19" i="2"/>
  <c r="H18" i="2"/>
  <c r="H17" i="2"/>
  <c r="H15" i="2"/>
  <c r="H13" i="2"/>
  <c r="H12" i="2"/>
  <c r="H11" i="2"/>
  <c r="H33" i="2" s="1"/>
  <c r="H35" i="2" s="1"/>
  <c r="H36" i="2" s="1"/>
  <c r="H40" i="1"/>
  <c r="H34" i="1"/>
  <c r="H31" i="1"/>
  <c r="H29" i="1"/>
  <c r="H28" i="1"/>
  <c r="H27" i="1"/>
  <c r="H26" i="1"/>
  <c r="H22" i="1"/>
  <c r="H21" i="1"/>
  <c r="H20" i="1"/>
  <c r="H19" i="1"/>
  <c r="H18" i="1"/>
  <c r="H17" i="1"/>
  <c r="H15" i="1"/>
  <c r="H13" i="1"/>
  <c r="H12" i="1"/>
  <c r="H11" i="1"/>
  <c r="H33" i="1" l="1"/>
  <c r="H35" i="1" s="1"/>
  <c r="H36" i="1" s="1"/>
  <c r="H32" i="3"/>
  <c r="H34" i="3" s="1"/>
  <c r="H36" i="3" s="1"/>
  <c r="H35" i="3" l="1"/>
  <c r="H37" i="3" s="1"/>
</calcChain>
</file>

<file path=xl/sharedStrings.xml><?xml version="1.0" encoding="utf-8"?>
<sst xmlns="http://schemas.openxmlformats.org/spreadsheetml/2006/main" count="231" uniqueCount="85">
  <si>
    <t>КОШТОРИС</t>
  </si>
  <si>
    <t>№ з/п</t>
  </si>
  <si>
    <t>Обов'язкова складова витрат на утримання гуртожитку та прибудинкової території та поточний ремонт  майна, в тому числі:</t>
  </si>
  <si>
    <t>грн./кв.м. на місяць    житлової площі</t>
  </si>
  <si>
    <t>I.</t>
  </si>
  <si>
    <t>Утримання майна гуртожитку та прибудинкової території, в тому числі:</t>
  </si>
  <si>
    <t>1.</t>
  </si>
  <si>
    <t>Прибирання прибудинкової території</t>
  </si>
  <si>
    <t>щоденно</t>
  </si>
  <si>
    <t>2.</t>
  </si>
  <si>
    <t>щоденно;2 рази на рік</t>
  </si>
  <si>
    <t>3.</t>
  </si>
  <si>
    <t>Прибиранняі вивезення снігу, посипання частини прибуд. території, призначеної для проходу  та проїзду, протиожеледними сумішами</t>
  </si>
  <si>
    <t>в зимовий період по мірі необхідності</t>
  </si>
  <si>
    <t>4.</t>
  </si>
  <si>
    <t>Технічне обслуговування ліфтів</t>
  </si>
  <si>
    <t>постійно</t>
  </si>
  <si>
    <t>5.</t>
  </si>
  <si>
    <t>Обслуговування систем диспетчеризації</t>
  </si>
  <si>
    <t>6.</t>
  </si>
  <si>
    <t xml:space="preserve">Технічне обслуговування внутрішньобудинкових систем: </t>
  </si>
  <si>
    <t>холодного водопостачання та водовідведення</t>
  </si>
  <si>
    <t>теплопостачання</t>
  </si>
  <si>
    <t>електропостачання та електрообладнання</t>
  </si>
  <si>
    <t>7.</t>
  </si>
  <si>
    <t>Дератизація</t>
  </si>
  <si>
    <t>щомісячно</t>
  </si>
  <si>
    <t>8.</t>
  </si>
  <si>
    <t>Дезинсекція</t>
  </si>
  <si>
    <t>9.</t>
  </si>
  <si>
    <t>Обслуговування димових та вентиляційних каналів</t>
  </si>
  <si>
    <t>один раз на рік</t>
  </si>
  <si>
    <t>10.</t>
  </si>
  <si>
    <t>Технічне обслуговування систем протипожежної автоматики та димовидалення</t>
  </si>
  <si>
    <t>II.</t>
  </si>
  <si>
    <t>Поточний ремонт  майна гуртожитку:</t>
  </si>
  <si>
    <t>11.</t>
  </si>
  <si>
    <t xml:space="preserve"> Внутрішньобудинкових систем: </t>
  </si>
  <si>
    <t>12.</t>
  </si>
  <si>
    <t>Конструкт.елементів зовнішнього упорядження та іншого  майна</t>
  </si>
  <si>
    <t>протягом року</t>
  </si>
  <si>
    <t>III.</t>
  </si>
  <si>
    <t xml:space="preserve">Придбання електричної енергії для енергопостачання майна </t>
  </si>
  <si>
    <t>13.</t>
  </si>
  <si>
    <t>Освітлення місць загального користування і підвалів та пікачування води</t>
  </si>
  <si>
    <t>14.</t>
  </si>
  <si>
    <t>Енергопостачання ліфтів</t>
  </si>
  <si>
    <t>IV.</t>
  </si>
  <si>
    <t>Загальна сума витрат без  ПДВ</t>
  </si>
  <si>
    <t>V.</t>
  </si>
  <si>
    <t>Винагорода управителю, без ПДВ грн/м2 в місяць</t>
  </si>
  <si>
    <t>VІ.</t>
  </si>
  <si>
    <t>Ціна послуги з управління, грн/м2 в місяць з ПДВ</t>
  </si>
  <si>
    <t>в гуртожитку</t>
  </si>
  <si>
    <t>Утримання консьєржів</t>
  </si>
  <si>
    <t>Конструкт.елементів зовнішнього упорядження та іншого майна</t>
  </si>
  <si>
    <t xml:space="preserve">Придбання електричної енергії для енергопостачання  майна </t>
  </si>
  <si>
    <t>Ціна послуги з управління для кімнат з другого поверху і вище, грн/м2 в місяць з ПДВ</t>
  </si>
  <si>
    <t>VІ.І</t>
  </si>
  <si>
    <t>Ціна послуги без прибир. сход.кліток для кімнат першого поверху ,грн/м2 в міс. З ПДВ</t>
  </si>
  <si>
    <t>Інші послуги, необхідні для забезпечення створення належних умов для проживання</t>
  </si>
  <si>
    <t>Додаток 1</t>
  </si>
  <si>
    <t>до рішення  Чорноморської міської ради від  ______2023 №____-VIII</t>
  </si>
  <si>
    <t>щоденно; 2 рази на рік</t>
  </si>
  <si>
    <t>Відповідно до вимог наказу Мінрегіонбуду від 15.08.2018 №219</t>
  </si>
  <si>
    <t>Відповідно до вимог наказу Держкомітету України з питань ЖКГ від 17.05.2005 №76</t>
  </si>
  <si>
    <t>Вимоги до якості послуги: періодичність виконання, в місяць</t>
  </si>
  <si>
    <t>Прибирання приміщень загального користув.(сх. клітки; підвал)</t>
  </si>
  <si>
    <r>
      <t>витрат на утримання гуртожитку  та прибудинкової території</t>
    </r>
    <r>
      <rPr>
        <b/>
        <sz val="11"/>
        <color indexed="8"/>
        <rFont val="Times New Roman"/>
        <family val="1"/>
        <charset val="204"/>
      </rPr>
      <t xml:space="preserve"> по вул. Паркова, 20-А</t>
    </r>
  </si>
  <si>
    <t>Додаток 2</t>
  </si>
  <si>
    <r>
      <t>витрат на утримання гуртожитку та прибудинкової території</t>
    </r>
    <r>
      <rPr>
        <b/>
        <sz val="11"/>
        <color indexed="8"/>
        <rFont val="Times New Roman"/>
        <family val="1"/>
        <charset val="204"/>
      </rPr>
      <t xml:space="preserve"> по пров. Шкільний, 4-А</t>
    </r>
  </si>
  <si>
    <t xml:space="preserve">                                 Плата за управління гуртожитком</t>
  </si>
  <si>
    <t xml:space="preserve">                                         Плата за управління гуртожитком</t>
  </si>
  <si>
    <t>Ціна послуги без прибир. сход.кліток,грн/м2 в міс. з ПДВ</t>
  </si>
  <si>
    <t>Додаток 3</t>
  </si>
  <si>
    <t>до рішення Чорноморської міської ради від  ______2023 №____-VIII</t>
  </si>
  <si>
    <t xml:space="preserve">                                   Плата за управління гуртожитком</t>
  </si>
  <si>
    <t>Ціна послуги без прибир. сход.кліток для кімнат з другого поверху і вище,грн/м2 в міс. з ПДВ</t>
  </si>
  <si>
    <t>Ціна послуги з управління для кімнат першого поверху, грн/м2 в місяць з ПДВ</t>
  </si>
  <si>
    <t>Утримання майна гуртожитку та прибудинкової території, у тому числі:</t>
  </si>
  <si>
    <t>Обов'язкова складова витрат на утримання гуртожитку та прибудинкової території та поточний ремонт  майна, у тому числі:</t>
  </si>
  <si>
    <r>
      <t>витрат на утримання гуртожитку та прибудинкової території</t>
    </r>
    <r>
      <rPr>
        <b/>
        <sz val="11"/>
        <color indexed="8"/>
        <rFont val="Times New Roman"/>
        <family val="1"/>
        <charset val="204"/>
      </rPr>
      <t xml:space="preserve"> по вул. Олександрійська, 16</t>
    </r>
  </si>
  <si>
    <t xml:space="preserve">Начальник відділу комунального господарства та благоустрою                        Оксана КІЛАР </t>
  </si>
  <si>
    <t xml:space="preserve">Начальник відділу комунального господарства та благоустрою                  Оксана КІЛАР </t>
  </si>
  <si>
    <t xml:space="preserve">Начальник відділу комунального господарства та благоустрою                                Оксана КІЛАР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</si>
</sst>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Calibri"/>
      <family val="2"/>
    </font>
    <font>
      <b/>
      <sz val="9"/>
      <color indexed="8"/>
      <name val="Times New Roman"/>
      <family val="1"/>
      <charset val="204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0" xfId="0" applyFont="1" applyBorder="1"/>
    <xf numFmtId="0" fontId="1" fillId="0" borderId="11" xfId="0" applyFont="1" applyBorder="1"/>
    <xf numFmtId="0" fontId="1" fillId="0" borderId="25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0" borderId="32" xfId="0" applyFont="1" applyBorder="1" applyAlignment="1">
      <alignment vertical="top"/>
    </xf>
    <xf numFmtId="0" fontId="4" fillId="0" borderId="33" xfId="0" applyFont="1" applyBorder="1"/>
    <xf numFmtId="0" fontId="4" fillId="0" borderId="10" xfId="0" applyFont="1" applyBorder="1"/>
    <xf numFmtId="0" fontId="3" fillId="0" borderId="15" xfId="0" applyFont="1" applyBorder="1" applyAlignment="1">
      <alignment vertical="top"/>
    </xf>
    <xf numFmtId="0" fontId="1" fillId="0" borderId="25" xfId="0" applyFont="1" applyBorder="1"/>
    <xf numFmtId="0" fontId="9" fillId="0" borderId="1" xfId="0" applyFont="1" applyBorder="1"/>
    <xf numFmtId="0" fontId="3" fillId="0" borderId="33" xfId="0" applyFont="1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14" fillId="0" borderId="0" xfId="0" applyFont="1"/>
    <xf numFmtId="0" fontId="1" fillId="0" borderId="33" xfId="0" applyFont="1" applyBorder="1"/>
    <xf numFmtId="0" fontId="9" fillId="0" borderId="10" xfId="0" applyFont="1" applyBorder="1"/>
    <xf numFmtId="0" fontId="3" fillId="0" borderId="46" xfId="0" applyFont="1" applyBorder="1" applyAlignment="1">
      <alignment vertical="top"/>
    </xf>
    <xf numFmtId="0" fontId="1" fillId="0" borderId="9" xfId="0" applyFont="1" applyBorder="1"/>
    <xf numFmtId="0" fontId="9" fillId="0" borderId="33" xfId="0" applyFont="1" applyBorder="1"/>
    <xf numFmtId="0" fontId="4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7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64" fontId="8" fillId="0" borderId="8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164" fontId="1" fillId="0" borderId="3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1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164" fontId="1" fillId="0" borderId="15" xfId="0" applyNumberFormat="1" applyFon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1" fillId="0" borderId="16" xfId="0" applyNumberFormat="1" applyFont="1" applyBorder="1" applyAlignment="1">
      <alignment horizontal="center" wrapText="1"/>
    </xf>
    <xf numFmtId="164" fontId="0" fillId="0" borderId="17" xfId="0" applyNumberFormat="1" applyBorder="1" applyAlignment="1">
      <alignment horizontal="center" wrapText="1"/>
    </xf>
    <xf numFmtId="0" fontId="9" fillId="0" borderId="16" xfId="0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7" xfId="0" applyBorder="1" applyAlignment="1">
      <alignment wrapText="1"/>
    </xf>
    <xf numFmtId="164" fontId="1" fillId="0" borderId="19" xfId="0" applyNumberFormat="1" applyFont="1" applyBorder="1" applyAlignment="1">
      <alignment horizontal="center" wrapText="1"/>
    </xf>
    <xf numFmtId="164" fontId="0" fillId="0" borderId="20" xfId="0" applyNumberFormat="1" applyBorder="1" applyAlignment="1">
      <alignment horizontal="center" wrapText="1"/>
    </xf>
    <xf numFmtId="0" fontId="1" fillId="0" borderId="21" xfId="0" applyFont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164" fontId="0" fillId="0" borderId="24" xfId="0" applyNumberFormat="1" applyBorder="1" applyAlignment="1">
      <alignment horizontal="center"/>
    </xf>
    <xf numFmtId="0" fontId="1" fillId="0" borderId="16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7" xfId="0" applyFont="1" applyBorder="1" applyAlignment="1">
      <alignment wrapText="1"/>
    </xf>
    <xf numFmtId="164" fontId="1" fillId="0" borderId="16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164" fontId="9" fillId="0" borderId="26" xfId="0" applyNumberFormat="1" applyFont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1" fillId="0" borderId="16" xfId="0" applyFont="1" applyBorder="1"/>
    <xf numFmtId="0" fontId="1" fillId="0" borderId="18" xfId="0" applyFont="1" applyBorder="1"/>
    <xf numFmtId="0" fontId="1" fillId="0" borderId="17" xfId="0" applyFont="1" applyBorder="1"/>
    <xf numFmtId="0" fontId="0" fillId="0" borderId="18" xfId="0" applyBorder="1"/>
    <xf numFmtId="0" fontId="0" fillId="0" borderId="17" xfId="0" applyBorder="1"/>
    <xf numFmtId="0" fontId="1" fillId="0" borderId="12" xfId="0" applyFont="1" applyBorder="1"/>
    <xf numFmtId="0" fontId="0" fillId="0" borderId="13" xfId="0" applyBorder="1"/>
    <xf numFmtId="0" fontId="0" fillId="0" borderId="14" xfId="0" applyBorder="1"/>
    <xf numFmtId="0" fontId="4" fillId="0" borderId="34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164" fontId="4" fillId="0" borderId="35" xfId="0" applyNumberFormat="1" applyFont="1" applyBorder="1" applyAlignment="1">
      <alignment horizontal="center"/>
    </xf>
    <xf numFmtId="164" fontId="5" fillId="0" borderId="34" xfId="0" applyNumberFormat="1" applyFont="1" applyBorder="1" applyAlignment="1">
      <alignment horizontal="center"/>
    </xf>
    <xf numFmtId="164" fontId="5" fillId="0" borderId="36" xfId="0" applyNumberFormat="1" applyFont="1" applyBorder="1" applyAlignment="1">
      <alignment horizontal="center"/>
    </xf>
    <xf numFmtId="0" fontId="1" fillId="0" borderId="37" xfId="0" applyFont="1" applyBorder="1"/>
    <xf numFmtId="0" fontId="0" fillId="0" borderId="37" xfId="0" applyBorder="1"/>
    <xf numFmtId="0" fontId="1" fillId="0" borderId="13" xfId="0" applyFont="1" applyBorder="1"/>
    <xf numFmtId="164" fontId="10" fillId="0" borderId="26" xfId="0" applyNumberFormat="1" applyFont="1" applyBorder="1" applyAlignment="1">
      <alignment horizontal="center" wrapText="1"/>
    </xf>
    <xf numFmtId="164" fontId="10" fillId="0" borderId="27" xfId="0" applyNumberFormat="1" applyFont="1" applyBorder="1" applyAlignment="1">
      <alignment horizontal="center" wrapText="1"/>
    </xf>
    <xf numFmtId="0" fontId="0" fillId="0" borderId="0" xfId="0"/>
    <xf numFmtId="0" fontId="0" fillId="0" borderId="29" xfId="0" applyBorder="1"/>
    <xf numFmtId="0" fontId="1" fillId="0" borderId="13" xfId="0" applyFont="1" applyBorder="1" applyAlignment="1">
      <alignment wrapText="1"/>
    </xf>
    <xf numFmtId="0" fontId="1" fillId="0" borderId="22" xfId="0" applyFont="1" applyBorder="1" applyAlignment="1">
      <alignment wrapText="1"/>
    </xf>
    <xf numFmtId="164" fontId="1" fillId="0" borderId="19" xfId="0" applyNumberFormat="1" applyFon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2" fontId="3" fillId="0" borderId="46" xfId="0" applyNumberFormat="1" applyFont="1" applyBorder="1" applyAlignment="1">
      <alignment horizontal="center"/>
    </xf>
    <xf numFmtId="2" fontId="8" fillId="0" borderId="47" xfId="0" applyNumberFormat="1" applyFont="1" applyBorder="1" applyAlignment="1">
      <alignment horizontal="center"/>
    </xf>
    <xf numFmtId="0" fontId="13" fillId="0" borderId="55" xfId="0" applyFont="1" applyBorder="1" applyAlignment="1">
      <alignment wrapText="1"/>
    </xf>
    <xf numFmtId="0" fontId="13" fillId="0" borderId="56" xfId="0" applyFont="1" applyBorder="1" applyAlignment="1">
      <alignment wrapText="1"/>
    </xf>
    <xf numFmtId="0" fontId="13" fillId="0" borderId="57" xfId="0" applyFont="1" applyBorder="1" applyAlignment="1">
      <alignment wrapText="1"/>
    </xf>
    <xf numFmtId="2" fontId="8" fillId="0" borderId="48" xfId="0" applyNumberFormat="1" applyFont="1" applyBorder="1" applyAlignment="1">
      <alignment horizontal="center"/>
    </xf>
    <xf numFmtId="0" fontId="4" fillId="0" borderId="34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" fillId="0" borderId="49" xfId="0" applyFont="1" applyBorder="1" applyAlignment="1">
      <alignment wrapText="1"/>
    </xf>
    <xf numFmtId="0" fontId="0" fillId="0" borderId="50" xfId="0" applyBorder="1" applyAlignment="1">
      <alignment wrapText="1"/>
    </xf>
    <xf numFmtId="0" fontId="0" fillId="0" borderId="47" xfId="0" applyBorder="1" applyAlignment="1">
      <alignment wrapText="1"/>
    </xf>
    <xf numFmtId="2" fontId="15" fillId="0" borderId="47" xfId="0" applyNumberFormat="1" applyFont="1" applyBorder="1" applyAlignment="1">
      <alignment horizontal="center"/>
    </xf>
    <xf numFmtId="164" fontId="1" fillId="0" borderId="46" xfId="0" applyNumberFormat="1" applyFont="1" applyBorder="1" applyAlignment="1">
      <alignment horizontal="center"/>
    </xf>
    <xf numFmtId="164" fontId="0" fillId="0" borderId="48" xfId="0" applyNumberFormat="1" applyBorder="1" applyAlignment="1">
      <alignment horizontal="center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28" xfId="0" applyFont="1" applyBorder="1"/>
    <xf numFmtId="164" fontId="1" fillId="0" borderId="38" xfId="0" applyNumberFormat="1" applyFont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0" fontId="11" fillId="0" borderId="40" xfId="0" applyFont="1" applyBorder="1"/>
    <xf numFmtId="0" fontId="11" fillId="0" borderId="41" xfId="0" applyFont="1" applyBorder="1"/>
    <xf numFmtId="0" fontId="11" fillId="0" borderId="42" xfId="0" applyFont="1" applyBorder="1"/>
    <xf numFmtId="2" fontId="1" fillId="0" borderId="43" xfId="0" applyNumberFormat="1" applyFont="1" applyBorder="1" applyAlignment="1">
      <alignment horizontal="center"/>
    </xf>
    <xf numFmtId="2" fontId="12" fillId="0" borderId="44" xfId="0" applyNumberFormat="1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28" xfId="0" applyBorder="1"/>
    <xf numFmtId="0" fontId="0" fillId="0" borderId="7" xfId="0" applyBorder="1"/>
    <xf numFmtId="0" fontId="0" fillId="0" borderId="8" xfId="0" applyBorder="1"/>
    <xf numFmtId="0" fontId="11" fillId="0" borderId="28" xfId="0" applyFont="1" applyBorder="1"/>
    <xf numFmtId="0" fontId="11" fillId="0" borderId="0" xfId="0" applyFont="1"/>
    <xf numFmtId="0" fontId="11" fillId="0" borderId="29" xfId="0" applyFont="1" applyBorder="1"/>
    <xf numFmtId="2" fontId="1" fillId="0" borderId="37" xfId="0" applyNumberFormat="1" applyFont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0" fontId="13" fillId="0" borderId="40" xfId="0" applyFont="1" applyBorder="1"/>
    <xf numFmtId="0" fontId="13" fillId="0" borderId="41" xfId="0" applyFont="1" applyBorder="1"/>
    <xf numFmtId="0" fontId="13" fillId="0" borderId="42" xfId="0" applyFont="1" applyBorder="1"/>
    <xf numFmtId="0" fontId="2" fillId="0" borderId="0" xfId="0" applyFont="1" applyAlignment="1">
      <alignment horizontal="center"/>
    </xf>
    <xf numFmtId="0" fontId="1" fillId="0" borderId="51" xfId="0" applyFont="1" applyBorder="1" applyAlignment="1">
      <alignment wrapText="1"/>
    </xf>
    <xf numFmtId="0" fontId="0" fillId="0" borderId="51" xfId="0" applyBorder="1" applyAlignment="1">
      <alignment wrapText="1"/>
    </xf>
    <xf numFmtId="0" fontId="0" fillId="0" borderId="52" xfId="0" applyBorder="1" applyAlignment="1">
      <alignment wrapText="1"/>
    </xf>
    <xf numFmtId="0" fontId="4" fillId="0" borderId="34" xfId="0" applyFont="1" applyBorder="1" applyAlignment="1">
      <alignment wrapText="1"/>
    </xf>
    <xf numFmtId="0" fontId="5" fillId="0" borderId="34" xfId="0" applyFont="1" applyBorder="1" applyAlignment="1">
      <alignment wrapText="1"/>
    </xf>
    <xf numFmtId="0" fontId="5" fillId="0" borderId="36" xfId="0" applyFont="1" applyBorder="1" applyAlignment="1">
      <alignment wrapText="1"/>
    </xf>
    <xf numFmtId="0" fontId="13" fillId="0" borderId="6" xfId="0" applyFont="1" applyBorder="1" applyAlignment="1">
      <alignment vertical="top" wrapText="1"/>
    </xf>
    <xf numFmtId="0" fontId="1" fillId="0" borderId="7" xfId="0" applyFont="1" applyBorder="1"/>
    <xf numFmtId="0" fontId="0" fillId="0" borderId="6" xfId="0" applyBorder="1"/>
    <xf numFmtId="164" fontId="1" fillId="0" borderId="53" xfId="0" applyNumberFormat="1" applyFont="1" applyBorder="1" applyAlignment="1">
      <alignment horizontal="center"/>
    </xf>
    <xf numFmtId="164" fontId="0" fillId="0" borderId="54" xfId="0" applyNumberFormat="1" applyBorder="1" applyAlignment="1">
      <alignment horizontal="center"/>
    </xf>
    <xf numFmtId="2" fontId="1" fillId="0" borderId="40" xfId="0" applyNumberFormat="1" applyFont="1" applyBorder="1" applyAlignment="1">
      <alignment horizontal="center"/>
    </xf>
    <xf numFmtId="2" fontId="1" fillId="0" borderId="4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0" fontId="13" fillId="0" borderId="40" xfId="0" applyFont="1" applyBorder="1" applyAlignment="1">
      <alignment vertical="top" wrapText="1"/>
    </xf>
    <xf numFmtId="0" fontId="13" fillId="0" borderId="41" xfId="0" applyFont="1" applyBorder="1" applyAlignment="1">
      <alignment vertical="top" wrapText="1"/>
    </xf>
    <xf numFmtId="0" fontId="13" fillId="0" borderId="42" xfId="0" applyFont="1" applyBorder="1" applyAlignment="1">
      <alignment vertical="top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96;&#1090;2022_&#1046;&#1080;&#1090;&#1083;&#1086;&#1074;&#1072;%20&#1087;&#1083;&#1086;&#1097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96;&#1090;&#1086;&#1088;&#1080;&#1089;_2022_&#1047;&#1072;&#1075;&#1072;&#1083;&#1085;&#1072;%20&#1087;&#1083;&#1086;&#1097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шт_житлова"/>
      <sheetName val="Дод1.1Парк20А"/>
      <sheetName val="Дод2.1Шк.пров4А"/>
      <sheetName val="Дод3.1Олекс16"/>
    </sheetNames>
    <sheetDataSet>
      <sheetData sheetId="0">
        <row r="21">
          <cell r="D21">
            <v>1.7943119793217537</v>
          </cell>
          <cell r="E21">
            <v>0.93889785380011892</v>
          </cell>
          <cell r="F21">
            <v>0.75400884511901323</v>
          </cell>
        </row>
        <row r="32">
          <cell r="D32">
            <v>2.0040279500964986</v>
          </cell>
          <cell r="E32">
            <v>1.0491909089606968</v>
          </cell>
          <cell r="F32">
            <v>2.2350534413279601</v>
          </cell>
        </row>
        <row r="42">
          <cell r="D42">
            <v>0.12048118901287164</v>
          </cell>
          <cell r="E42">
            <v>7.6011515984874531E-2</v>
          </cell>
          <cell r="F42">
            <v>6.8493931069847691E-2</v>
          </cell>
        </row>
        <row r="49">
          <cell r="F49">
            <v>1.0998984892816623</v>
          </cell>
        </row>
        <row r="62">
          <cell r="D62">
            <v>0.55489829749103947</v>
          </cell>
          <cell r="E62">
            <v>0.53219877964936402</v>
          </cell>
          <cell r="F62">
            <v>0.63351789828578553</v>
          </cell>
        </row>
        <row r="80">
          <cell r="D80">
            <v>1.469077784670527</v>
          </cell>
          <cell r="E80">
            <v>1.6863150280737944</v>
          </cell>
          <cell r="F80">
            <v>1.64843254338911</v>
          </cell>
        </row>
        <row r="93">
          <cell r="D93">
            <v>0.84778540020725768</v>
          </cell>
          <cell r="E93">
            <v>0.92353489023363888</v>
          </cell>
          <cell r="F93">
            <v>0.89538588615809245</v>
          </cell>
        </row>
        <row r="101">
          <cell r="D101">
            <v>1.1332092638544252E-2</v>
          </cell>
          <cell r="E101">
            <v>1.1774235132347889E-2</v>
          </cell>
          <cell r="F101">
            <v>2.1476875450348275E-2</v>
          </cell>
        </row>
        <row r="107">
          <cell r="D107">
            <v>1.7513234077750208E-2</v>
          </cell>
          <cell r="E107">
            <v>1.8196545204537642E-2</v>
          </cell>
          <cell r="F107">
            <v>3.3191534786901879E-2</v>
          </cell>
        </row>
        <row r="128">
          <cell r="D128">
            <v>0.55792266335814722</v>
          </cell>
          <cell r="E128">
            <v>0.56523891371605373</v>
          </cell>
          <cell r="F128">
            <v>0.34074573225516619</v>
          </cell>
        </row>
        <row r="193">
          <cell r="D193">
            <v>1.1346873793768959</v>
          </cell>
          <cell r="E193">
            <v>1.0725257820556895</v>
          </cell>
          <cell r="F193">
            <v>1.2761977707204684</v>
          </cell>
        </row>
        <row r="215">
          <cell r="D215">
            <v>0.49803763440860216</v>
          </cell>
          <cell r="E215">
            <v>0.55879597799931247</v>
          </cell>
          <cell r="F215">
            <v>0.34487270155586985</v>
          </cell>
        </row>
        <row r="285">
          <cell r="D285">
            <v>0.81710738902674374</v>
          </cell>
          <cell r="E285">
            <v>1.1702309642488828</v>
          </cell>
          <cell r="F285">
            <v>1.0695787408929573</v>
          </cell>
        </row>
        <row r="289">
          <cell r="E289">
            <v>0.16</v>
          </cell>
          <cell r="F289">
            <v>0.26</v>
          </cell>
        </row>
        <row r="304">
          <cell r="D304">
            <v>1.9328955059277637</v>
          </cell>
          <cell r="E304">
            <v>2.8600319411023265</v>
          </cell>
          <cell r="F304">
            <v>3.4241689128481583</v>
          </cell>
        </row>
        <row r="310">
          <cell r="D310">
            <v>0.16644665786631466</v>
          </cell>
          <cell r="E310">
            <v>0.16644665786631466</v>
          </cell>
          <cell r="F310">
            <v>0.16644665786631463</v>
          </cell>
        </row>
        <row r="321">
          <cell r="D321">
            <v>0.31488297346648136</v>
          </cell>
          <cell r="E321">
            <v>0.31488297346648136</v>
          </cell>
          <cell r="F321">
            <v>0.31488297346648136</v>
          </cell>
        </row>
        <row r="332">
          <cell r="D332">
            <v>1.5971739729804247E-2</v>
          </cell>
          <cell r="E332">
            <v>2.4892359917497425E-2</v>
          </cell>
          <cell r="F332">
            <v>2.0613096350066275E-2</v>
          </cell>
        </row>
        <row r="340">
          <cell r="D340">
            <v>1.4981515255443755E-2</v>
          </cell>
          <cell r="E340">
            <v>4.2770706787533468E-2</v>
          </cell>
          <cell r="F340">
            <v>4.5095436424637807E-2</v>
          </cell>
        </row>
        <row r="348">
          <cell r="D348">
            <v>0.22204301075268815</v>
          </cell>
          <cell r="E348">
            <v>0.20488856422596538</v>
          </cell>
          <cell r="F348">
            <v>0.20047948191045517</v>
          </cell>
        </row>
        <row r="355">
          <cell r="F355">
            <v>0.36378654883461709</v>
          </cell>
        </row>
        <row r="362">
          <cell r="D362">
            <v>18.390021505376343</v>
          </cell>
          <cell r="E362">
            <v>19.107542110690961</v>
          </cell>
          <cell r="F362">
            <v>11.867063062101357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шт_загальна"/>
      <sheetName val="Дод1_Парк.20А"/>
      <sheetName val="Дод2_Шк.пров4А"/>
      <sheetName val="Дод3_Олекс.16"/>
      <sheetName val="матеріа"/>
    </sheetNames>
    <sheetDataSet>
      <sheetData sheetId="0">
        <row r="289">
          <cell r="D289">
            <v>0.16</v>
          </cell>
        </row>
        <row r="356">
          <cell r="D356">
            <v>0.4</v>
          </cell>
          <cell r="E356">
            <v>0.5</v>
          </cell>
          <cell r="F356">
            <v>0.65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2"/>
  <sheetViews>
    <sheetView workbookViewId="0">
      <selection activeCell="I46" sqref="I46"/>
    </sheetView>
  </sheetViews>
  <sheetFormatPr defaultRowHeight="14.4" x14ac:dyDescent="0.3"/>
  <cols>
    <col min="1" max="1" width="4.5546875" customWidth="1"/>
    <col min="7" max="7" width="10.88671875" customWidth="1"/>
  </cols>
  <sheetData>
    <row r="1" spans="1:13" ht="15.6" customHeight="1" x14ac:dyDescent="0.3">
      <c r="A1" s="1"/>
      <c r="B1" s="1"/>
      <c r="C1" s="1"/>
      <c r="D1" s="1"/>
      <c r="E1" s="114" t="s">
        <v>61</v>
      </c>
      <c r="F1" s="114"/>
      <c r="G1" s="114"/>
      <c r="H1" s="114"/>
      <c r="I1" s="114"/>
      <c r="J1" s="114"/>
    </row>
    <row r="2" spans="1:13" ht="15.6" customHeight="1" x14ac:dyDescent="0.3">
      <c r="A2" s="1"/>
      <c r="B2" s="1"/>
      <c r="C2" s="1"/>
      <c r="D2" s="1"/>
      <c r="E2" s="122" t="s">
        <v>62</v>
      </c>
      <c r="F2" s="122"/>
      <c r="G2" s="122"/>
      <c r="H2" s="122"/>
      <c r="I2" s="122"/>
      <c r="J2" s="122"/>
      <c r="K2" s="122"/>
      <c r="L2" s="122"/>
      <c r="M2" s="122"/>
    </row>
    <row r="3" spans="1:13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x14ac:dyDescent="0.3">
      <c r="A4" s="123" t="s">
        <v>72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</row>
    <row r="5" spans="1:13" x14ac:dyDescent="0.3">
      <c r="A5" s="1"/>
      <c r="B5" s="1"/>
      <c r="C5" s="1"/>
      <c r="D5" s="3"/>
      <c r="E5" s="3" t="s">
        <v>0</v>
      </c>
      <c r="F5" s="1"/>
      <c r="G5" s="1"/>
      <c r="H5" s="1"/>
      <c r="I5" s="1"/>
      <c r="J5" s="1"/>
      <c r="K5" s="1"/>
    </row>
    <row r="6" spans="1:13" ht="15" thickBot="1" x14ac:dyDescent="0.35">
      <c r="A6" s="1"/>
      <c r="B6" s="1" t="s">
        <v>68</v>
      </c>
      <c r="C6" s="1"/>
      <c r="D6" s="1"/>
      <c r="E6" s="1"/>
      <c r="F6" s="1"/>
      <c r="G6" s="1"/>
      <c r="H6" s="1"/>
      <c r="I6" s="1"/>
      <c r="J6" s="1"/>
      <c r="K6" s="1"/>
    </row>
    <row r="7" spans="1:13" ht="15" customHeight="1" x14ac:dyDescent="0.3">
      <c r="A7" s="25" t="s">
        <v>1</v>
      </c>
      <c r="B7" s="27" t="s">
        <v>2</v>
      </c>
      <c r="C7" s="28"/>
      <c r="D7" s="28"/>
      <c r="E7" s="28"/>
      <c r="F7" s="28"/>
      <c r="G7" s="28"/>
      <c r="H7" s="30" t="s">
        <v>3</v>
      </c>
      <c r="I7" s="31"/>
      <c r="J7" s="34" t="s">
        <v>66</v>
      </c>
      <c r="K7" s="35"/>
    </row>
    <row r="8" spans="1:13" ht="48.6" customHeight="1" thickBot="1" x14ac:dyDescent="0.35">
      <c r="A8" s="26"/>
      <c r="B8" s="29"/>
      <c r="C8" s="29"/>
      <c r="D8" s="29"/>
      <c r="E8" s="29"/>
      <c r="F8" s="29"/>
      <c r="G8" s="29"/>
      <c r="H8" s="32"/>
      <c r="I8" s="33"/>
      <c r="J8" s="36"/>
      <c r="K8" s="37"/>
    </row>
    <row r="9" spans="1:13" ht="15" customHeight="1" x14ac:dyDescent="0.3">
      <c r="A9" s="38" t="s">
        <v>4</v>
      </c>
      <c r="B9" s="40" t="s">
        <v>79</v>
      </c>
      <c r="C9" s="41"/>
      <c r="D9" s="41"/>
      <c r="E9" s="41"/>
      <c r="F9" s="41"/>
      <c r="G9" s="41"/>
      <c r="H9" s="43"/>
      <c r="I9" s="44"/>
      <c r="J9" s="43"/>
      <c r="K9" s="47"/>
    </row>
    <row r="10" spans="1:13" ht="13.8" customHeight="1" thickBot="1" x14ac:dyDescent="0.35">
      <c r="A10" s="39"/>
      <c r="B10" s="42"/>
      <c r="C10" s="42"/>
      <c r="D10" s="42"/>
      <c r="E10" s="42"/>
      <c r="F10" s="42"/>
      <c r="G10" s="42"/>
      <c r="H10" s="45"/>
      <c r="I10" s="46"/>
      <c r="J10" s="45"/>
      <c r="K10" s="48"/>
    </row>
    <row r="11" spans="1:13" ht="29.25" customHeight="1" x14ac:dyDescent="0.3">
      <c r="A11" s="4" t="s">
        <v>6</v>
      </c>
      <c r="B11" s="49" t="s">
        <v>7</v>
      </c>
      <c r="C11" s="50"/>
      <c r="D11" s="50"/>
      <c r="E11" s="50"/>
      <c r="F11" s="50"/>
      <c r="G11" s="50"/>
      <c r="H11" s="51">
        <f>[1]Кошт_житлова!D21</f>
        <v>1.7943119793217537</v>
      </c>
      <c r="I11" s="52"/>
      <c r="J11" s="51" t="s">
        <v>8</v>
      </c>
      <c r="K11" s="53"/>
    </row>
    <row r="12" spans="1:13" ht="33.6" customHeight="1" x14ac:dyDescent="0.3">
      <c r="A12" s="5" t="s">
        <v>9</v>
      </c>
      <c r="B12" s="54" t="s">
        <v>67</v>
      </c>
      <c r="C12" s="55"/>
      <c r="D12" s="55"/>
      <c r="E12" s="55"/>
      <c r="F12" s="55"/>
      <c r="G12" s="56"/>
      <c r="H12" s="57">
        <f>[1]Кошт_житлова!D32+[1]Кошт_житлова!D340</f>
        <v>2.0190094653519424</v>
      </c>
      <c r="I12" s="58"/>
      <c r="J12" s="59" t="s">
        <v>63</v>
      </c>
      <c r="K12" s="60"/>
    </row>
    <row r="13" spans="1:13" ht="43.5" customHeight="1" x14ac:dyDescent="0.3">
      <c r="A13" s="5" t="s">
        <v>11</v>
      </c>
      <c r="B13" s="61" t="s">
        <v>12</v>
      </c>
      <c r="C13" s="62"/>
      <c r="D13" s="62"/>
      <c r="E13" s="62"/>
      <c r="F13" s="62"/>
      <c r="G13" s="63"/>
      <c r="H13" s="57">
        <f>[1]Кошт_житлова!D42</f>
        <v>0.12048118901287164</v>
      </c>
      <c r="I13" s="58"/>
      <c r="J13" s="64" t="s">
        <v>13</v>
      </c>
      <c r="K13" s="65"/>
    </row>
    <row r="14" spans="1:13" ht="15" customHeight="1" x14ac:dyDescent="0.3">
      <c r="A14" s="5" t="s">
        <v>14</v>
      </c>
      <c r="B14" s="66" t="s">
        <v>15</v>
      </c>
      <c r="C14" s="67"/>
      <c r="D14" s="67"/>
      <c r="E14" s="67"/>
      <c r="F14" s="67"/>
      <c r="G14" s="68"/>
      <c r="H14" s="57">
        <v>0</v>
      </c>
      <c r="I14" s="58"/>
      <c r="J14" s="57" t="s">
        <v>16</v>
      </c>
      <c r="K14" s="69"/>
    </row>
    <row r="15" spans="1:13" ht="19.2" customHeight="1" x14ac:dyDescent="0.3">
      <c r="A15" s="5" t="s">
        <v>17</v>
      </c>
      <c r="B15" s="54" t="s">
        <v>18</v>
      </c>
      <c r="C15" s="55"/>
      <c r="D15" s="55"/>
      <c r="E15" s="55"/>
      <c r="F15" s="55"/>
      <c r="G15" s="56"/>
      <c r="H15" s="57">
        <f>[1]Кошт_житлова!D321</f>
        <v>0.31488297346648136</v>
      </c>
      <c r="I15" s="58"/>
      <c r="J15" s="57" t="s">
        <v>16</v>
      </c>
      <c r="K15" s="69"/>
    </row>
    <row r="16" spans="1:13" ht="18.600000000000001" customHeight="1" x14ac:dyDescent="0.3">
      <c r="A16" s="6" t="s">
        <v>19</v>
      </c>
      <c r="B16" s="70" t="s">
        <v>20</v>
      </c>
      <c r="C16" s="71"/>
      <c r="D16" s="71"/>
      <c r="E16" s="71"/>
      <c r="F16" s="71"/>
      <c r="G16" s="72"/>
      <c r="H16" s="73"/>
      <c r="I16" s="74"/>
      <c r="J16" s="75" t="s">
        <v>64</v>
      </c>
      <c r="K16" s="76"/>
    </row>
    <row r="17" spans="1:11" ht="18" customHeight="1" x14ac:dyDescent="0.3">
      <c r="A17" s="7"/>
      <c r="B17" s="81" t="s">
        <v>21</v>
      </c>
      <c r="C17" s="82"/>
      <c r="D17" s="82"/>
      <c r="E17" s="82"/>
      <c r="F17" s="82"/>
      <c r="G17" s="83"/>
      <c r="H17" s="73">
        <f>[1]Кошт_житлова!D62</f>
        <v>0.55489829749103947</v>
      </c>
      <c r="I17" s="74"/>
      <c r="J17" s="77"/>
      <c r="K17" s="78"/>
    </row>
    <row r="18" spans="1:11" ht="17.399999999999999" customHeight="1" x14ac:dyDescent="0.3">
      <c r="A18" s="7"/>
      <c r="B18" s="81" t="s">
        <v>22</v>
      </c>
      <c r="C18" s="82"/>
      <c r="D18" s="82"/>
      <c r="E18" s="82"/>
      <c r="F18" s="82"/>
      <c r="G18" s="83"/>
      <c r="H18" s="73">
        <f>[1]Кошт_житлова!D80</f>
        <v>1.469077784670527</v>
      </c>
      <c r="I18" s="74"/>
      <c r="J18" s="77"/>
      <c r="K18" s="78"/>
    </row>
    <row r="19" spans="1:11" ht="19.2" customHeight="1" x14ac:dyDescent="0.3">
      <c r="A19" s="7"/>
      <c r="B19" s="81" t="s">
        <v>23</v>
      </c>
      <c r="C19" s="82"/>
      <c r="D19" s="82"/>
      <c r="E19" s="82"/>
      <c r="F19" s="82"/>
      <c r="G19" s="83"/>
      <c r="H19" s="73">
        <f>[1]Кошт_житлова!D93</f>
        <v>0.84778540020725768</v>
      </c>
      <c r="I19" s="74"/>
      <c r="J19" s="79"/>
      <c r="K19" s="80"/>
    </row>
    <row r="20" spans="1:11" ht="17.399999999999999" customHeight="1" x14ac:dyDescent="0.3">
      <c r="A20" s="8" t="s">
        <v>24</v>
      </c>
      <c r="B20" s="86" t="s">
        <v>25</v>
      </c>
      <c r="C20" s="87"/>
      <c r="D20" s="87"/>
      <c r="E20" s="87"/>
      <c r="F20" s="87"/>
      <c r="G20" s="88"/>
      <c r="H20" s="57">
        <f>[1]Кошт_житлова!D101</f>
        <v>1.1332092638544252E-2</v>
      </c>
      <c r="I20" s="58"/>
      <c r="J20" s="57" t="s">
        <v>26</v>
      </c>
      <c r="K20" s="69"/>
    </row>
    <row r="21" spans="1:11" ht="15" customHeight="1" x14ac:dyDescent="0.3">
      <c r="A21" s="5" t="s">
        <v>27</v>
      </c>
      <c r="B21" s="86" t="s">
        <v>28</v>
      </c>
      <c r="C21" s="87"/>
      <c r="D21" s="87"/>
      <c r="E21" s="87"/>
      <c r="F21" s="87"/>
      <c r="G21" s="88"/>
      <c r="H21" s="57">
        <f>[1]Кошт_житлова!D107</f>
        <v>1.7513234077750208E-2</v>
      </c>
      <c r="I21" s="58"/>
      <c r="J21" s="57" t="s">
        <v>26</v>
      </c>
      <c r="K21" s="69"/>
    </row>
    <row r="22" spans="1:11" ht="17.399999999999999" customHeight="1" x14ac:dyDescent="0.3">
      <c r="A22" s="5" t="s">
        <v>29</v>
      </c>
      <c r="B22" s="81" t="s">
        <v>30</v>
      </c>
      <c r="C22" s="84"/>
      <c r="D22" s="84"/>
      <c r="E22" s="84"/>
      <c r="F22" s="84"/>
      <c r="G22" s="85"/>
      <c r="H22" s="57">
        <f>[1]Кошт_житлова!D332</f>
        <v>1.5971739729804247E-2</v>
      </c>
      <c r="I22" s="58"/>
      <c r="J22" s="57" t="s">
        <v>31</v>
      </c>
      <c r="K22" s="69"/>
    </row>
    <row r="23" spans="1:11" ht="33" customHeight="1" thickBot="1" x14ac:dyDescent="0.35">
      <c r="A23" s="5" t="s">
        <v>32</v>
      </c>
      <c r="B23" s="54" t="s">
        <v>33</v>
      </c>
      <c r="C23" s="55"/>
      <c r="D23" s="55"/>
      <c r="E23" s="55"/>
      <c r="F23" s="55"/>
      <c r="G23" s="56"/>
      <c r="H23" s="57">
        <v>0</v>
      </c>
      <c r="I23" s="58"/>
      <c r="J23" s="57" t="s">
        <v>16</v>
      </c>
      <c r="K23" s="69"/>
    </row>
    <row r="24" spans="1:11" ht="21" customHeight="1" thickBot="1" x14ac:dyDescent="0.35">
      <c r="A24" s="9" t="s">
        <v>34</v>
      </c>
      <c r="B24" s="89" t="s">
        <v>35</v>
      </c>
      <c r="C24" s="90"/>
      <c r="D24" s="90"/>
      <c r="E24" s="90"/>
      <c r="F24" s="90"/>
      <c r="G24" s="90"/>
      <c r="H24" s="91"/>
      <c r="I24" s="92"/>
      <c r="J24" s="91"/>
      <c r="K24" s="93"/>
    </row>
    <row r="25" spans="1:11" ht="15.6" customHeight="1" x14ac:dyDescent="0.3">
      <c r="A25" s="10" t="s">
        <v>36</v>
      </c>
      <c r="B25" s="102" t="s">
        <v>37</v>
      </c>
      <c r="C25" s="67"/>
      <c r="D25" s="67"/>
      <c r="E25" s="67"/>
      <c r="F25" s="67"/>
      <c r="G25" s="68"/>
      <c r="H25" s="103"/>
      <c r="I25" s="104"/>
      <c r="J25" s="103"/>
      <c r="K25" s="104"/>
    </row>
    <row r="26" spans="1:11" ht="19.2" customHeight="1" x14ac:dyDescent="0.3">
      <c r="A26" s="94" t="s">
        <v>38</v>
      </c>
      <c r="B26" s="96" t="s">
        <v>21</v>
      </c>
      <c r="C26" s="87"/>
      <c r="D26" s="87"/>
      <c r="E26" s="87"/>
      <c r="F26" s="87"/>
      <c r="G26" s="88"/>
      <c r="H26" s="57">
        <f>[1]Кошт_житлова!D193+[1]Кошт_житлова!D215</f>
        <v>1.6327250137854981</v>
      </c>
      <c r="I26" s="69"/>
      <c r="J26" s="97" t="s">
        <v>65</v>
      </c>
      <c r="K26" s="98"/>
    </row>
    <row r="27" spans="1:11" ht="19.8" customHeight="1" x14ac:dyDescent="0.3">
      <c r="A27" s="95"/>
      <c r="B27" s="96" t="s">
        <v>22</v>
      </c>
      <c r="C27" s="87"/>
      <c r="D27" s="87"/>
      <c r="E27" s="87"/>
      <c r="F27" s="87"/>
      <c r="G27" s="88"/>
      <c r="H27" s="57">
        <f>[1]Кошт_житлова!D285</f>
        <v>0.81710738902674374</v>
      </c>
      <c r="I27" s="69"/>
      <c r="J27" s="99"/>
      <c r="K27" s="100"/>
    </row>
    <row r="28" spans="1:11" ht="24.6" customHeight="1" x14ac:dyDescent="0.3">
      <c r="A28" s="95"/>
      <c r="B28" s="96" t="s">
        <v>23</v>
      </c>
      <c r="C28" s="87"/>
      <c r="D28" s="87"/>
      <c r="E28" s="87"/>
      <c r="F28" s="87"/>
      <c r="G28" s="88"/>
      <c r="H28" s="57">
        <f>[2]Кошт_загальна!D289</f>
        <v>0.16</v>
      </c>
      <c r="I28" s="69"/>
      <c r="J28" s="99"/>
      <c r="K28" s="100"/>
    </row>
    <row r="29" spans="1:11" ht="27" customHeight="1" thickBot="1" x14ac:dyDescent="0.35">
      <c r="A29" s="95"/>
      <c r="B29" s="101" t="s">
        <v>39</v>
      </c>
      <c r="C29" s="55"/>
      <c r="D29" s="55"/>
      <c r="E29" s="55"/>
      <c r="F29" s="55"/>
      <c r="G29" s="56"/>
      <c r="H29" s="57">
        <f>[1]Кошт_житлова!D310+[1]Кошт_житлова!D304+[1]Кошт_житлова!D128</f>
        <v>2.6572648271522255</v>
      </c>
      <c r="I29" s="69"/>
      <c r="J29" s="57" t="s">
        <v>40</v>
      </c>
      <c r="K29" s="69"/>
    </row>
    <row r="30" spans="1:11" ht="31.5" customHeight="1" thickBot="1" x14ac:dyDescent="0.35">
      <c r="A30" s="11" t="s">
        <v>41</v>
      </c>
      <c r="B30" s="111" t="s">
        <v>42</v>
      </c>
      <c r="C30" s="112"/>
      <c r="D30" s="112"/>
      <c r="E30" s="112"/>
      <c r="F30" s="112"/>
      <c r="G30" s="113"/>
      <c r="H30" s="91"/>
      <c r="I30" s="93"/>
      <c r="J30" s="91"/>
      <c r="K30" s="93"/>
    </row>
    <row r="31" spans="1:11" ht="34.5" customHeight="1" thickBot="1" x14ac:dyDescent="0.35">
      <c r="A31" s="12" t="s">
        <v>43</v>
      </c>
      <c r="B31" s="102" t="s">
        <v>44</v>
      </c>
      <c r="C31" s="67"/>
      <c r="D31" s="67"/>
      <c r="E31" s="67"/>
      <c r="F31" s="67"/>
      <c r="G31" s="68"/>
      <c r="H31" s="57">
        <f>[1]Кошт_житлова!D348</f>
        <v>0.22204301075268815</v>
      </c>
      <c r="I31" s="69"/>
      <c r="J31" s="103" t="s">
        <v>16</v>
      </c>
      <c r="K31" s="104"/>
    </row>
    <row r="32" spans="1:11" ht="28.5" customHeight="1" thickBot="1" x14ac:dyDescent="0.35">
      <c r="A32" s="13" t="s">
        <v>45</v>
      </c>
      <c r="B32" s="124" t="s">
        <v>46</v>
      </c>
      <c r="C32" s="99"/>
      <c r="D32" s="99"/>
      <c r="E32" s="99"/>
      <c r="F32" s="99"/>
      <c r="G32" s="99"/>
      <c r="H32" s="125">
        <v>0</v>
      </c>
      <c r="I32" s="126"/>
      <c r="J32" s="125" t="s">
        <v>16</v>
      </c>
      <c r="K32" s="126"/>
    </row>
    <row r="33" spans="1:11" ht="26.25" customHeight="1" thickBot="1" x14ac:dyDescent="0.35">
      <c r="A33" s="14" t="s">
        <v>47</v>
      </c>
      <c r="B33" s="127" t="s">
        <v>48</v>
      </c>
      <c r="C33" s="128"/>
      <c r="D33" s="128"/>
      <c r="E33" s="128"/>
      <c r="F33" s="128"/>
      <c r="G33" s="129"/>
      <c r="H33" s="130">
        <f>SUM(H11:I32)</f>
        <v>12.654404396685129</v>
      </c>
      <c r="I33" s="131"/>
      <c r="J33" s="132"/>
      <c r="K33" s="133"/>
    </row>
    <row r="34" spans="1:11" ht="26.25" customHeight="1" thickBot="1" x14ac:dyDescent="0.35">
      <c r="A34" s="14" t="s">
        <v>49</v>
      </c>
      <c r="B34" s="137" t="s">
        <v>50</v>
      </c>
      <c r="C34" s="138"/>
      <c r="D34" s="138"/>
      <c r="E34" s="138"/>
      <c r="F34" s="138"/>
      <c r="G34" s="139"/>
      <c r="H34" s="140">
        <f>[2]Кошт_загальна!D356</f>
        <v>0.4</v>
      </c>
      <c r="I34" s="141"/>
      <c r="J34" s="134"/>
      <c r="K34" s="100"/>
    </row>
    <row r="35" spans="1:11" ht="31.5" customHeight="1" thickBot="1" x14ac:dyDescent="0.35">
      <c r="A35" s="14" t="s">
        <v>51</v>
      </c>
      <c r="B35" s="142" t="s">
        <v>52</v>
      </c>
      <c r="C35" s="143"/>
      <c r="D35" s="143"/>
      <c r="E35" s="143"/>
      <c r="F35" s="143"/>
      <c r="G35" s="144"/>
      <c r="H35" s="105">
        <f>(H33+H34)*1.2</f>
        <v>15.665285276022153</v>
      </c>
      <c r="I35" s="106"/>
      <c r="J35" s="134"/>
      <c r="K35" s="100"/>
    </row>
    <row r="36" spans="1:11" ht="31.5" customHeight="1" thickBot="1" x14ac:dyDescent="0.35">
      <c r="A36" s="14"/>
      <c r="B36" s="107" t="s">
        <v>73</v>
      </c>
      <c r="C36" s="108"/>
      <c r="D36" s="108"/>
      <c r="E36" s="108"/>
      <c r="F36" s="108"/>
      <c r="G36" s="109"/>
      <c r="H36" s="105">
        <f>H35-[1]Кошт_житлова!D32*1.2</f>
        <v>13.260451735906354</v>
      </c>
      <c r="I36" s="110"/>
      <c r="J36" s="135"/>
      <c r="K36" s="136"/>
    </row>
    <row r="38" spans="1:11" ht="15.6" x14ac:dyDescent="0.3">
      <c r="B38" s="19" t="s">
        <v>60</v>
      </c>
    </row>
    <row r="39" spans="1:11" ht="16.2" thickBot="1" x14ac:dyDescent="0.35">
      <c r="C39" s="19" t="s">
        <v>53</v>
      </c>
    </row>
    <row r="40" spans="1:11" ht="15" thickBot="1" x14ac:dyDescent="0.35">
      <c r="A40" s="20" t="s">
        <v>6</v>
      </c>
      <c r="B40" s="116" t="s">
        <v>54</v>
      </c>
      <c r="C40" s="117"/>
      <c r="D40" s="117"/>
      <c r="E40" s="117"/>
      <c r="F40" s="117"/>
      <c r="G40" s="118"/>
      <c r="H40" s="105">
        <f>[1]Кошт_житлова!D362</f>
        <v>18.390021505376343</v>
      </c>
      <c r="I40" s="119"/>
      <c r="J40" s="120" t="s">
        <v>16</v>
      </c>
      <c r="K40" s="121"/>
    </row>
    <row r="42" spans="1:11" x14ac:dyDescent="0.3">
      <c r="A42" s="115" t="s">
        <v>82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</row>
  </sheetData>
  <mergeCells count="86">
    <mergeCell ref="E1:J1"/>
    <mergeCell ref="A42:K42"/>
    <mergeCell ref="B40:G40"/>
    <mergeCell ref="H40:I40"/>
    <mergeCell ref="J40:K40"/>
    <mergeCell ref="E2:M2"/>
    <mergeCell ref="A4:K4"/>
    <mergeCell ref="B32:G32"/>
    <mergeCell ref="H32:I32"/>
    <mergeCell ref="J32:K32"/>
    <mergeCell ref="B33:G33"/>
    <mergeCell ref="H33:I33"/>
    <mergeCell ref="J33:K36"/>
    <mergeCell ref="B34:G34"/>
    <mergeCell ref="H34:I34"/>
    <mergeCell ref="B35:G35"/>
    <mergeCell ref="H35:I35"/>
    <mergeCell ref="B36:G36"/>
    <mergeCell ref="H36:I36"/>
    <mergeCell ref="B30:G30"/>
    <mergeCell ref="H30:I30"/>
    <mergeCell ref="J30:K30"/>
    <mergeCell ref="B31:G31"/>
    <mergeCell ref="H31:I31"/>
    <mergeCell ref="J31:K31"/>
    <mergeCell ref="B25:G25"/>
    <mergeCell ref="H25:I25"/>
    <mergeCell ref="J25:K25"/>
    <mergeCell ref="A26:A29"/>
    <mergeCell ref="B26:G26"/>
    <mergeCell ref="H26:I26"/>
    <mergeCell ref="J26:K28"/>
    <mergeCell ref="B27:G27"/>
    <mergeCell ref="H27:I27"/>
    <mergeCell ref="B28:G28"/>
    <mergeCell ref="H28:I28"/>
    <mergeCell ref="B29:G29"/>
    <mergeCell ref="H29:I29"/>
    <mergeCell ref="J29:K29"/>
    <mergeCell ref="B23:G23"/>
    <mergeCell ref="H23:I23"/>
    <mergeCell ref="J23:K23"/>
    <mergeCell ref="B24:G24"/>
    <mergeCell ref="H24:I24"/>
    <mergeCell ref="J24:K24"/>
    <mergeCell ref="H20:I20"/>
    <mergeCell ref="J20:K20"/>
    <mergeCell ref="B22:G22"/>
    <mergeCell ref="H22:I22"/>
    <mergeCell ref="J22:K22"/>
    <mergeCell ref="B21:G21"/>
    <mergeCell ref="H21:I21"/>
    <mergeCell ref="J21:K21"/>
    <mergeCell ref="B20:G20"/>
    <mergeCell ref="B15:G15"/>
    <mergeCell ref="H15:I15"/>
    <mergeCell ref="J15:K15"/>
    <mergeCell ref="B16:G16"/>
    <mergeCell ref="H16:I16"/>
    <mergeCell ref="J16:K19"/>
    <mergeCell ref="B17:G17"/>
    <mergeCell ref="H17:I17"/>
    <mergeCell ref="B18:G18"/>
    <mergeCell ref="H18:I18"/>
    <mergeCell ref="B19:G19"/>
    <mergeCell ref="H19:I19"/>
    <mergeCell ref="B13:G13"/>
    <mergeCell ref="H13:I13"/>
    <mergeCell ref="J13:K13"/>
    <mergeCell ref="B14:G14"/>
    <mergeCell ref="H14:I14"/>
    <mergeCell ref="J14:K14"/>
    <mergeCell ref="B11:G11"/>
    <mergeCell ref="H11:I11"/>
    <mergeCell ref="J11:K11"/>
    <mergeCell ref="B12:G12"/>
    <mergeCell ref="H12:I12"/>
    <mergeCell ref="J12:K12"/>
    <mergeCell ref="A7:A8"/>
    <mergeCell ref="B7:G8"/>
    <mergeCell ref="H7:I8"/>
    <mergeCell ref="J7:K8"/>
    <mergeCell ref="A9:A10"/>
    <mergeCell ref="B9:G10"/>
    <mergeCell ref="H9:I10"/>
    <mergeCell ref="J9:K10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2"/>
  <sheetViews>
    <sheetView tabSelected="1" workbookViewId="0">
      <selection activeCell="I44" sqref="I44"/>
    </sheetView>
  </sheetViews>
  <sheetFormatPr defaultRowHeight="14.4" x14ac:dyDescent="0.3"/>
  <cols>
    <col min="1" max="1" width="5.88671875" customWidth="1"/>
    <col min="7" max="7" width="10" customWidth="1"/>
    <col min="9" max="9" width="7.5546875" customWidth="1"/>
    <col min="11" max="11" width="12.109375" customWidth="1"/>
  </cols>
  <sheetData>
    <row r="1" spans="1:11" ht="15.6" x14ac:dyDescent="0.3">
      <c r="A1" s="1"/>
      <c r="B1" s="1"/>
      <c r="C1" s="1"/>
      <c r="D1" s="1"/>
      <c r="E1" s="1"/>
      <c r="F1" s="1"/>
      <c r="G1" s="2"/>
      <c r="H1" s="2" t="s">
        <v>69</v>
      </c>
      <c r="I1" s="2"/>
      <c r="J1" s="2"/>
    </row>
    <row r="2" spans="1:11" ht="15.6" x14ac:dyDescent="0.3">
      <c r="A2" s="1"/>
      <c r="B2" s="145" t="s">
        <v>75</v>
      </c>
      <c r="C2" s="145"/>
      <c r="D2" s="145"/>
      <c r="E2" s="145"/>
      <c r="F2" s="145"/>
      <c r="G2" s="145"/>
      <c r="H2" s="145"/>
      <c r="I2" s="145"/>
      <c r="J2" s="145"/>
      <c r="K2" s="145"/>
    </row>
    <row r="3" spans="1:1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3">
      <c r="A4" s="1"/>
      <c r="B4" s="123" t="s">
        <v>71</v>
      </c>
      <c r="C4" s="123"/>
      <c r="D4" s="123"/>
      <c r="E4" s="123"/>
      <c r="F4" s="123"/>
      <c r="G4" s="123"/>
      <c r="H4" s="123"/>
      <c r="I4" s="123"/>
      <c r="J4" s="123"/>
      <c r="K4" s="123"/>
    </row>
    <row r="5" spans="1:11" x14ac:dyDescent="0.3">
      <c r="A5" s="1"/>
      <c r="B5" s="1"/>
      <c r="C5" s="1"/>
      <c r="D5" s="3"/>
      <c r="E5" s="3" t="s">
        <v>0</v>
      </c>
      <c r="F5" s="1"/>
      <c r="G5" s="1"/>
      <c r="H5" s="1"/>
      <c r="I5" s="1"/>
      <c r="J5" s="1"/>
      <c r="K5" s="1"/>
    </row>
    <row r="6" spans="1:11" ht="15" thickBot="1" x14ac:dyDescent="0.35">
      <c r="A6" s="1"/>
      <c r="B6" s="1" t="s">
        <v>70</v>
      </c>
      <c r="C6" s="1"/>
      <c r="D6" s="1"/>
      <c r="E6" s="1"/>
      <c r="F6" s="1"/>
      <c r="G6" s="1"/>
      <c r="H6" s="1"/>
      <c r="I6" s="1"/>
      <c r="J6" s="1"/>
      <c r="K6" s="1"/>
    </row>
    <row r="7" spans="1:11" ht="15" customHeight="1" x14ac:dyDescent="0.3">
      <c r="A7" s="25" t="s">
        <v>1</v>
      </c>
      <c r="B7" s="27" t="s">
        <v>80</v>
      </c>
      <c r="C7" s="28"/>
      <c r="D7" s="28"/>
      <c r="E7" s="28"/>
      <c r="F7" s="28"/>
      <c r="G7" s="28"/>
      <c r="H7" s="30" t="s">
        <v>3</v>
      </c>
      <c r="I7" s="31"/>
      <c r="J7" s="34" t="s">
        <v>66</v>
      </c>
      <c r="K7" s="35"/>
    </row>
    <row r="8" spans="1:11" ht="39.6" customHeight="1" thickBot="1" x14ac:dyDescent="0.35">
      <c r="A8" s="26"/>
      <c r="B8" s="29"/>
      <c r="C8" s="29"/>
      <c r="D8" s="29"/>
      <c r="E8" s="29"/>
      <c r="F8" s="29"/>
      <c r="G8" s="29"/>
      <c r="H8" s="32"/>
      <c r="I8" s="33"/>
      <c r="J8" s="36"/>
      <c r="K8" s="37"/>
    </row>
    <row r="9" spans="1:11" ht="15" customHeight="1" x14ac:dyDescent="0.3">
      <c r="A9" s="38" t="s">
        <v>4</v>
      </c>
      <c r="B9" s="40" t="s">
        <v>5</v>
      </c>
      <c r="C9" s="41"/>
      <c r="D9" s="41"/>
      <c r="E9" s="41"/>
      <c r="F9" s="41"/>
      <c r="G9" s="41"/>
      <c r="H9" s="43"/>
      <c r="I9" s="44"/>
      <c r="J9" s="43"/>
      <c r="K9" s="47"/>
    </row>
    <row r="10" spans="1:11" ht="15" thickBot="1" x14ac:dyDescent="0.35">
      <c r="A10" s="39"/>
      <c r="B10" s="42"/>
      <c r="C10" s="42"/>
      <c r="D10" s="42"/>
      <c r="E10" s="42"/>
      <c r="F10" s="42"/>
      <c r="G10" s="42"/>
      <c r="H10" s="45"/>
      <c r="I10" s="46"/>
      <c r="J10" s="45"/>
      <c r="K10" s="48"/>
    </row>
    <row r="11" spans="1:11" ht="18.600000000000001" customHeight="1" x14ac:dyDescent="0.3">
      <c r="A11" s="4" t="s">
        <v>6</v>
      </c>
      <c r="B11" s="49" t="s">
        <v>7</v>
      </c>
      <c r="C11" s="50"/>
      <c r="D11" s="50"/>
      <c r="E11" s="50"/>
      <c r="F11" s="50"/>
      <c r="G11" s="50"/>
      <c r="H11" s="51">
        <f>[1]Кошт_житлова!E21</f>
        <v>0.93889785380011892</v>
      </c>
      <c r="I11" s="52"/>
      <c r="J11" s="51" t="s">
        <v>8</v>
      </c>
      <c r="K11" s="53"/>
    </row>
    <row r="12" spans="1:11" ht="24.6" customHeight="1" x14ac:dyDescent="0.3">
      <c r="A12" s="5" t="s">
        <v>9</v>
      </c>
      <c r="B12" s="54" t="s">
        <v>67</v>
      </c>
      <c r="C12" s="55"/>
      <c r="D12" s="55"/>
      <c r="E12" s="55"/>
      <c r="F12" s="55"/>
      <c r="G12" s="56"/>
      <c r="H12" s="57">
        <f>[1]Кошт_житлова!E32+[1]Кошт_житлова!E340</f>
        <v>1.0919616157482301</v>
      </c>
      <c r="I12" s="58"/>
      <c r="J12" s="59" t="s">
        <v>10</v>
      </c>
      <c r="K12" s="60"/>
    </row>
    <row r="13" spans="1:11" ht="28.2" customHeight="1" x14ac:dyDescent="0.3">
      <c r="A13" s="5" t="s">
        <v>11</v>
      </c>
      <c r="B13" s="61" t="s">
        <v>12</v>
      </c>
      <c r="C13" s="62"/>
      <c r="D13" s="62"/>
      <c r="E13" s="62"/>
      <c r="F13" s="62"/>
      <c r="G13" s="63"/>
      <c r="H13" s="57">
        <f>[1]Кошт_житлова!E42</f>
        <v>7.6011515984874531E-2</v>
      </c>
      <c r="I13" s="58"/>
      <c r="J13" s="64" t="s">
        <v>13</v>
      </c>
      <c r="K13" s="65"/>
    </row>
    <row r="14" spans="1:11" ht="21.75" customHeight="1" x14ac:dyDescent="0.3">
      <c r="A14" s="5" t="s">
        <v>14</v>
      </c>
      <c r="B14" s="66" t="s">
        <v>15</v>
      </c>
      <c r="C14" s="67"/>
      <c r="D14" s="67"/>
      <c r="E14" s="67"/>
      <c r="F14" s="67"/>
      <c r="G14" s="68"/>
      <c r="H14" s="57">
        <v>0</v>
      </c>
      <c r="I14" s="58"/>
      <c r="J14" s="57" t="s">
        <v>16</v>
      </c>
      <c r="K14" s="69"/>
    </row>
    <row r="15" spans="1:11" ht="22.5" customHeight="1" x14ac:dyDescent="0.3">
      <c r="A15" s="5" t="s">
        <v>17</v>
      </c>
      <c r="B15" s="54" t="s">
        <v>18</v>
      </c>
      <c r="C15" s="55"/>
      <c r="D15" s="55"/>
      <c r="E15" s="55"/>
      <c r="F15" s="55"/>
      <c r="G15" s="56"/>
      <c r="H15" s="57">
        <f>[1]Кошт_житлова!E321</f>
        <v>0.31488297346648136</v>
      </c>
      <c r="I15" s="58"/>
      <c r="J15" s="57" t="s">
        <v>16</v>
      </c>
      <c r="K15" s="69"/>
    </row>
    <row r="16" spans="1:11" ht="18" customHeight="1" x14ac:dyDescent="0.3">
      <c r="A16" s="6" t="s">
        <v>19</v>
      </c>
      <c r="B16" s="70" t="s">
        <v>20</v>
      </c>
      <c r="C16" s="71"/>
      <c r="D16" s="71"/>
      <c r="E16" s="71"/>
      <c r="F16" s="71"/>
      <c r="G16" s="72"/>
      <c r="H16" s="73"/>
      <c r="I16" s="74"/>
      <c r="J16" s="75" t="s">
        <v>64</v>
      </c>
      <c r="K16" s="76"/>
    </row>
    <row r="17" spans="1:11" ht="21.75" customHeight="1" x14ac:dyDescent="0.3">
      <c r="A17" s="7"/>
      <c r="B17" s="81" t="s">
        <v>21</v>
      </c>
      <c r="C17" s="82"/>
      <c r="D17" s="82"/>
      <c r="E17" s="82"/>
      <c r="F17" s="82"/>
      <c r="G17" s="83"/>
      <c r="H17" s="73">
        <f>[1]Кошт_житлова!E62</f>
        <v>0.53219877964936402</v>
      </c>
      <c r="I17" s="74"/>
      <c r="J17" s="77"/>
      <c r="K17" s="78"/>
    </row>
    <row r="18" spans="1:11" ht="20.25" customHeight="1" x14ac:dyDescent="0.3">
      <c r="A18" s="7"/>
      <c r="B18" s="81" t="s">
        <v>22</v>
      </c>
      <c r="C18" s="82"/>
      <c r="D18" s="82"/>
      <c r="E18" s="82"/>
      <c r="F18" s="82"/>
      <c r="G18" s="83"/>
      <c r="H18" s="73">
        <f>[1]Кошт_житлова!E80</f>
        <v>1.6863150280737944</v>
      </c>
      <c r="I18" s="74"/>
      <c r="J18" s="77"/>
      <c r="K18" s="78"/>
    </row>
    <row r="19" spans="1:11" ht="19.5" customHeight="1" x14ac:dyDescent="0.3">
      <c r="A19" s="7"/>
      <c r="B19" s="81" t="s">
        <v>23</v>
      </c>
      <c r="C19" s="82"/>
      <c r="D19" s="82"/>
      <c r="E19" s="82"/>
      <c r="F19" s="82"/>
      <c r="G19" s="83"/>
      <c r="H19" s="73">
        <f>[1]Кошт_житлова!E93</f>
        <v>0.92353489023363888</v>
      </c>
      <c r="I19" s="74"/>
      <c r="J19" s="79"/>
      <c r="K19" s="80"/>
    </row>
    <row r="20" spans="1:11" ht="21.75" customHeight="1" x14ac:dyDescent="0.3">
      <c r="A20" s="8" t="s">
        <v>24</v>
      </c>
      <c r="B20" s="86" t="s">
        <v>25</v>
      </c>
      <c r="C20" s="87"/>
      <c r="D20" s="87"/>
      <c r="E20" s="87"/>
      <c r="F20" s="87"/>
      <c r="G20" s="88"/>
      <c r="H20" s="57">
        <f>[1]Кошт_житлова!E101</f>
        <v>1.1774235132347889E-2</v>
      </c>
      <c r="I20" s="58"/>
      <c r="J20" s="57" t="s">
        <v>26</v>
      </c>
      <c r="K20" s="69"/>
    </row>
    <row r="21" spans="1:11" ht="23.25" customHeight="1" x14ac:dyDescent="0.3">
      <c r="A21" s="5" t="s">
        <v>27</v>
      </c>
      <c r="B21" s="86" t="s">
        <v>28</v>
      </c>
      <c r="C21" s="87"/>
      <c r="D21" s="87"/>
      <c r="E21" s="87"/>
      <c r="F21" s="87"/>
      <c r="G21" s="88"/>
      <c r="H21" s="57">
        <f>[1]Кошт_житлова!E107</f>
        <v>1.8196545204537642E-2</v>
      </c>
      <c r="I21" s="58"/>
      <c r="J21" s="57" t="s">
        <v>26</v>
      </c>
      <c r="K21" s="69"/>
    </row>
    <row r="22" spans="1:11" ht="20.25" customHeight="1" x14ac:dyDescent="0.3">
      <c r="A22" s="5" t="s">
        <v>29</v>
      </c>
      <c r="B22" s="81" t="s">
        <v>30</v>
      </c>
      <c r="C22" s="84"/>
      <c r="D22" s="84"/>
      <c r="E22" s="84"/>
      <c r="F22" s="84"/>
      <c r="G22" s="85"/>
      <c r="H22" s="57">
        <f>[1]Кошт_житлова!E332</f>
        <v>2.4892359917497425E-2</v>
      </c>
      <c r="I22" s="58"/>
      <c r="J22" s="57" t="s">
        <v>31</v>
      </c>
      <c r="K22" s="69"/>
    </row>
    <row r="23" spans="1:11" ht="28.2" customHeight="1" thickBot="1" x14ac:dyDescent="0.35">
      <c r="A23" s="5" t="s">
        <v>32</v>
      </c>
      <c r="B23" s="54" t="s">
        <v>33</v>
      </c>
      <c r="C23" s="55"/>
      <c r="D23" s="55"/>
      <c r="E23" s="55"/>
      <c r="F23" s="55"/>
      <c r="G23" s="56"/>
      <c r="H23" s="57">
        <v>0</v>
      </c>
      <c r="I23" s="58"/>
      <c r="J23" s="57" t="s">
        <v>16</v>
      </c>
      <c r="K23" s="69"/>
    </row>
    <row r="24" spans="1:11" ht="20.25" customHeight="1" thickBot="1" x14ac:dyDescent="0.35">
      <c r="A24" s="9" t="s">
        <v>34</v>
      </c>
      <c r="B24" s="89" t="s">
        <v>35</v>
      </c>
      <c r="C24" s="90"/>
      <c r="D24" s="90"/>
      <c r="E24" s="90"/>
      <c r="F24" s="90"/>
      <c r="G24" s="90"/>
      <c r="H24" s="91"/>
      <c r="I24" s="92"/>
      <c r="J24" s="91"/>
      <c r="K24" s="93"/>
    </row>
    <row r="25" spans="1:11" x14ac:dyDescent="0.3">
      <c r="A25" s="21" t="s">
        <v>36</v>
      </c>
      <c r="B25" s="102" t="s">
        <v>37</v>
      </c>
      <c r="C25" s="67"/>
      <c r="D25" s="67"/>
      <c r="E25" s="67"/>
      <c r="F25" s="67"/>
      <c r="G25" s="68"/>
      <c r="H25" s="103"/>
      <c r="I25" s="104"/>
      <c r="J25" s="103"/>
      <c r="K25" s="104"/>
    </row>
    <row r="26" spans="1:11" x14ac:dyDescent="0.3">
      <c r="A26" s="94" t="s">
        <v>38</v>
      </c>
      <c r="B26" s="96" t="s">
        <v>21</v>
      </c>
      <c r="C26" s="87"/>
      <c r="D26" s="87"/>
      <c r="E26" s="87"/>
      <c r="F26" s="87"/>
      <c r="G26" s="88"/>
      <c r="H26" s="57">
        <f>[1]Кошт_житлова!E193+[1]Кошт_житлова!E215</f>
        <v>1.6313217600550018</v>
      </c>
      <c r="I26" s="69"/>
      <c r="J26" s="97" t="s">
        <v>65</v>
      </c>
      <c r="K26" s="98"/>
    </row>
    <row r="27" spans="1:11" x14ac:dyDescent="0.3">
      <c r="A27" s="95"/>
      <c r="B27" s="96" t="s">
        <v>22</v>
      </c>
      <c r="C27" s="87"/>
      <c r="D27" s="87"/>
      <c r="E27" s="87"/>
      <c r="F27" s="87"/>
      <c r="G27" s="88"/>
      <c r="H27" s="57">
        <f>[1]Кошт_житлова!E285</f>
        <v>1.1702309642488828</v>
      </c>
      <c r="I27" s="69"/>
      <c r="J27" s="99"/>
      <c r="K27" s="100"/>
    </row>
    <row r="28" spans="1:11" ht="21.6" customHeight="1" x14ac:dyDescent="0.3">
      <c r="A28" s="95"/>
      <c r="B28" s="96" t="s">
        <v>23</v>
      </c>
      <c r="C28" s="87"/>
      <c r="D28" s="87"/>
      <c r="E28" s="87"/>
      <c r="F28" s="87"/>
      <c r="G28" s="88"/>
      <c r="H28" s="57">
        <f>[1]Кошт_житлова!E289</f>
        <v>0.16</v>
      </c>
      <c r="I28" s="69"/>
      <c r="J28" s="99"/>
      <c r="K28" s="100"/>
    </row>
    <row r="29" spans="1:11" ht="32.25" customHeight="1" thickBot="1" x14ac:dyDescent="0.35">
      <c r="A29" s="95"/>
      <c r="B29" s="146" t="s">
        <v>55</v>
      </c>
      <c r="C29" s="147"/>
      <c r="D29" s="147"/>
      <c r="E29" s="147"/>
      <c r="F29" s="147"/>
      <c r="G29" s="148"/>
      <c r="H29" s="125">
        <f>[1]Кошт_житлова!E128+[1]Кошт_житлова!E304+[1]Кошт_житлова!E310</f>
        <v>3.5917175126846952</v>
      </c>
      <c r="I29" s="126"/>
      <c r="J29" s="125" t="s">
        <v>40</v>
      </c>
      <c r="K29" s="126"/>
    </row>
    <row r="30" spans="1:11" ht="26.25" customHeight="1" thickBot="1" x14ac:dyDescent="0.35">
      <c r="A30" s="22" t="s">
        <v>41</v>
      </c>
      <c r="B30" s="149" t="s">
        <v>56</v>
      </c>
      <c r="C30" s="150"/>
      <c r="D30" s="150"/>
      <c r="E30" s="150"/>
      <c r="F30" s="150"/>
      <c r="G30" s="151"/>
      <c r="H30" s="91"/>
      <c r="I30" s="93"/>
      <c r="J30" s="91"/>
      <c r="K30" s="93"/>
    </row>
    <row r="31" spans="1:11" ht="29.4" customHeight="1" thickBot="1" x14ac:dyDescent="0.35">
      <c r="A31" s="23" t="s">
        <v>43</v>
      </c>
      <c r="B31" s="102" t="s">
        <v>44</v>
      </c>
      <c r="C31" s="67"/>
      <c r="D31" s="67"/>
      <c r="E31" s="67"/>
      <c r="F31" s="67"/>
      <c r="G31" s="68"/>
      <c r="H31" s="103">
        <f>[1]Кошт_житлова!E348</f>
        <v>0.20488856422596538</v>
      </c>
      <c r="I31" s="104"/>
      <c r="J31" s="103" t="s">
        <v>16</v>
      </c>
      <c r="K31" s="104"/>
    </row>
    <row r="32" spans="1:11" ht="23.25" customHeight="1" thickBot="1" x14ac:dyDescent="0.35">
      <c r="A32" s="13" t="s">
        <v>45</v>
      </c>
      <c r="B32" s="124" t="s">
        <v>46</v>
      </c>
      <c r="C32" s="99"/>
      <c r="D32" s="99"/>
      <c r="E32" s="99"/>
      <c r="F32" s="99"/>
      <c r="G32" s="99"/>
      <c r="H32" s="125">
        <v>0</v>
      </c>
      <c r="I32" s="126"/>
      <c r="J32" s="125" t="s">
        <v>16</v>
      </c>
      <c r="K32" s="126"/>
    </row>
    <row r="33" spans="1:11" ht="21.75" customHeight="1" thickBot="1" x14ac:dyDescent="0.35">
      <c r="A33" s="14" t="s">
        <v>47</v>
      </c>
      <c r="B33" s="127" t="s">
        <v>48</v>
      </c>
      <c r="C33" s="128"/>
      <c r="D33" s="128"/>
      <c r="E33" s="128"/>
      <c r="F33" s="128"/>
      <c r="G33" s="129"/>
      <c r="H33" s="130">
        <f>SUM(H11:I32)</f>
        <v>12.376824598425433</v>
      </c>
      <c r="I33" s="131"/>
      <c r="J33" s="132"/>
      <c r="K33" s="133"/>
    </row>
    <row r="34" spans="1:11" ht="23.25" customHeight="1" thickBot="1" x14ac:dyDescent="0.35">
      <c r="A34" s="14" t="s">
        <v>49</v>
      </c>
      <c r="B34" s="137" t="s">
        <v>50</v>
      </c>
      <c r="C34" s="138"/>
      <c r="D34" s="138"/>
      <c r="E34" s="138"/>
      <c r="F34" s="138"/>
      <c r="G34" s="139"/>
      <c r="H34" s="140">
        <f>[2]Кошт_загальна!E356</f>
        <v>0.5</v>
      </c>
      <c r="I34" s="141"/>
      <c r="J34" s="134"/>
      <c r="K34" s="100"/>
    </row>
    <row r="35" spans="1:11" ht="23.25" customHeight="1" thickBot="1" x14ac:dyDescent="0.35">
      <c r="A35" s="14" t="s">
        <v>51</v>
      </c>
      <c r="B35" s="142" t="s">
        <v>52</v>
      </c>
      <c r="C35" s="143"/>
      <c r="D35" s="143"/>
      <c r="E35" s="143"/>
      <c r="F35" s="143"/>
      <c r="G35" s="144"/>
      <c r="H35" s="105">
        <f>(H33+H34)*1.2</f>
        <v>15.452189518110519</v>
      </c>
      <c r="I35" s="106"/>
      <c r="J35" s="134"/>
      <c r="K35" s="100"/>
    </row>
    <row r="36" spans="1:11" ht="15" customHeight="1" thickBot="1" x14ac:dyDescent="0.35">
      <c r="A36" s="14"/>
      <c r="B36" s="152" t="s">
        <v>73</v>
      </c>
      <c r="C36" s="152"/>
      <c r="D36" s="152"/>
      <c r="E36" s="152"/>
      <c r="F36" s="152"/>
      <c r="G36" s="152"/>
      <c r="H36" s="105">
        <f>H35-[1]Кошт_житлова!E32*1.2</f>
        <v>14.193160427357682</v>
      </c>
      <c r="I36" s="110"/>
      <c r="J36" s="135"/>
      <c r="K36" s="136"/>
    </row>
    <row r="38" spans="1:11" ht="15.6" x14ac:dyDescent="0.3">
      <c r="B38" s="19" t="s">
        <v>60</v>
      </c>
    </row>
    <row r="39" spans="1:11" ht="16.2" thickBot="1" x14ac:dyDescent="0.35">
      <c r="C39" s="19" t="s">
        <v>53</v>
      </c>
    </row>
    <row r="40" spans="1:11" ht="15" thickBot="1" x14ac:dyDescent="0.35">
      <c r="A40" s="20" t="s">
        <v>6</v>
      </c>
      <c r="B40" s="116" t="s">
        <v>54</v>
      </c>
      <c r="C40" s="117"/>
      <c r="D40" s="117"/>
      <c r="E40" s="117"/>
      <c r="F40" s="117"/>
      <c r="G40" s="118"/>
      <c r="H40" s="105">
        <f>[1]Кошт_житлова!E362</f>
        <v>19.107542110690961</v>
      </c>
      <c r="I40" s="119"/>
      <c r="J40" s="120" t="s">
        <v>16</v>
      </c>
      <c r="K40" s="121"/>
    </row>
    <row r="42" spans="1:11" x14ac:dyDescent="0.3">
      <c r="A42" s="115" t="s">
        <v>83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</row>
  </sheetData>
  <mergeCells count="85">
    <mergeCell ref="B40:G40"/>
    <mergeCell ref="H40:I40"/>
    <mergeCell ref="J40:K40"/>
    <mergeCell ref="B32:G32"/>
    <mergeCell ref="H32:I32"/>
    <mergeCell ref="J32:K32"/>
    <mergeCell ref="B33:G33"/>
    <mergeCell ref="H33:I33"/>
    <mergeCell ref="J33:K36"/>
    <mergeCell ref="B34:G34"/>
    <mergeCell ref="H34:I34"/>
    <mergeCell ref="B35:G35"/>
    <mergeCell ref="H35:I35"/>
    <mergeCell ref="B36:G36"/>
    <mergeCell ref="H36:I36"/>
    <mergeCell ref="B30:G30"/>
    <mergeCell ref="H30:I30"/>
    <mergeCell ref="J30:K30"/>
    <mergeCell ref="B31:G31"/>
    <mergeCell ref="H31:I31"/>
    <mergeCell ref="J31:K31"/>
    <mergeCell ref="B25:G25"/>
    <mergeCell ref="H25:I25"/>
    <mergeCell ref="J25:K25"/>
    <mergeCell ref="A26:A29"/>
    <mergeCell ref="B26:G26"/>
    <mergeCell ref="H26:I26"/>
    <mergeCell ref="J26:K28"/>
    <mergeCell ref="B27:G27"/>
    <mergeCell ref="H27:I27"/>
    <mergeCell ref="B28:G28"/>
    <mergeCell ref="H28:I28"/>
    <mergeCell ref="B29:G29"/>
    <mergeCell ref="H29:I29"/>
    <mergeCell ref="J29:K29"/>
    <mergeCell ref="B23:G23"/>
    <mergeCell ref="H23:I23"/>
    <mergeCell ref="J23:K23"/>
    <mergeCell ref="B24:G24"/>
    <mergeCell ref="H24:I24"/>
    <mergeCell ref="J24:K24"/>
    <mergeCell ref="H20:I20"/>
    <mergeCell ref="J20:K20"/>
    <mergeCell ref="B22:G22"/>
    <mergeCell ref="H22:I22"/>
    <mergeCell ref="J22:K22"/>
    <mergeCell ref="B21:G21"/>
    <mergeCell ref="H21:I21"/>
    <mergeCell ref="J21:K21"/>
    <mergeCell ref="B20:G20"/>
    <mergeCell ref="B15:G15"/>
    <mergeCell ref="H15:I15"/>
    <mergeCell ref="J15:K15"/>
    <mergeCell ref="B16:G16"/>
    <mergeCell ref="H16:I16"/>
    <mergeCell ref="J16:K19"/>
    <mergeCell ref="B17:G17"/>
    <mergeCell ref="H17:I17"/>
    <mergeCell ref="B18:G18"/>
    <mergeCell ref="H18:I18"/>
    <mergeCell ref="B19:G19"/>
    <mergeCell ref="H19:I19"/>
    <mergeCell ref="J12:K12"/>
    <mergeCell ref="B13:G13"/>
    <mergeCell ref="H13:I13"/>
    <mergeCell ref="J13:K13"/>
    <mergeCell ref="B14:G14"/>
    <mergeCell ref="H14:I14"/>
    <mergeCell ref="J14:K14"/>
    <mergeCell ref="B4:K4"/>
    <mergeCell ref="B2:K2"/>
    <mergeCell ref="A42:K42"/>
    <mergeCell ref="A7:A8"/>
    <mergeCell ref="B7:G8"/>
    <mergeCell ref="H7:I8"/>
    <mergeCell ref="J7:K8"/>
    <mergeCell ref="A9:A10"/>
    <mergeCell ref="B9:G10"/>
    <mergeCell ref="H9:I10"/>
    <mergeCell ref="J9:K10"/>
    <mergeCell ref="B11:G11"/>
    <mergeCell ref="H11:I11"/>
    <mergeCell ref="J11:K11"/>
    <mergeCell ref="B12:G12"/>
    <mergeCell ref="H12:I1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3"/>
  <sheetViews>
    <sheetView topLeftCell="A34" workbookViewId="0">
      <selection activeCell="I47" sqref="I47"/>
    </sheetView>
  </sheetViews>
  <sheetFormatPr defaultRowHeight="14.4" x14ac:dyDescent="0.3"/>
  <cols>
    <col min="1" max="1" width="5" customWidth="1"/>
    <col min="7" max="7" width="9.44140625" customWidth="1"/>
    <col min="11" max="11" width="10.33203125" customWidth="1"/>
  </cols>
  <sheetData>
    <row r="1" spans="1:11" ht="15.6" x14ac:dyDescent="0.3">
      <c r="A1" s="1"/>
      <c r="B1" s="1"/>
      <c r="C1" s="1"/>
      <c r="D1" s="1"/>
      <c r="E1" s="1"/>
      <c r="F1" s="1"/>
      <c r="G1" s="2"/>
      <c r="H1" s="2" t="s">
        <v>74</v>
      </c>
      <c r="I1" s="2"/>
      <c r="J1" s="2"/>
    </row>
    <row r="2" spans="1:11" ht="15.6" x14ac:dyDescent="0.3">
      <c r="A2" s="1"/>
      <c r="B2" s="1"/>
      <c r="C2" s="145" t="s">
        <v>75</v>
      </c>
      <c r="D2" s="145"/>
      <c r="E2" s="145"/>
      <c r="F2" s="145"/>
      <c r="G2" s="145"/>
      <c r="H2" s="145"/>
      <c r="I2" s="145"/>
      <c r="J2" s="145"/>
      <c r="K2" s="145"/>
    </row>
    <row r="3" spans="1:11" ht="23.25" customHeight="1" x14ac:dyDescent="0.3">
      <c r="A3" s="1"/>
      <c r="B3" s="123" t="s">
        <v>76</v>
      </c>
      <c r="C3" s="123"/>
      <c r="D3" s="123"/>
      <c r="E3" s="123"/>
      <c r="F3" s="123"/>
      <c r="G3" s="123"/>
      <c r="H3" s="123"/>
      <c r="I3" s="123"/>
      <c r="J3" s="123"/>
      <c r="K3" s="1"/>
    </row>
    <row r="4" spans="1:11" x14ac:dyDescent="0.3">
      <c r="A4" s="1"/>
      <c r="B4" s="1"/>
      <c r="C4" s="1"/>
      <c r="D4" s="3"/>
      <c r="E4" s="3" t="s">
        <v>0</v>
      </c>
      <c r="F4" s="1"/>
      <c r="G4" s="1"/>
      <c r="H4" s="1"/>
      <c r="I4" s="1"/>
      <c r="J4" s="1"/>
      <c r="K4" s="1"/>
    </row>
    <row r="5" spans="1:11" ht="15" thickBot="1" x14ac:dyDescent="0.35">
      <c r="A5" s="1"/>
      <c r="B5" s="1" t="s">
        <v>81</v>
      </c>
      <c r="C5" s="1"/>
      <c r="D5" s="1"/>
      <c r="E5" s="1"/>
      <c r="F5" s="1"/>
      <c r="G5" s="1"/>
      <c r="H5" s="1"/>
      <c r="I5" s="1"/>
      <c r="J5" s="1"/>
      <c r="K5" s="1"/>
    </row>
    <row r="6" spans="1:11" ht="15" customHeight="1" x14ac:dyDescent="0.3">
      <c r="A6" s="25" t="s">
        <v>1</v>
      </c>
      <c r="B6" s="27" t="s">
        <v>80</v>
      </c>
      <c r="C6" s="28"/>
      <c r="D6" s="28"/>
      <c r="E6" s="28"/>
      <c r="F6" s="28"/>
      <c r="G6" s="28"/>
      <c r="H6" s="30" t="s">
        <v>3</v>
      </c>
      <c r="I6" s="31"/>
      <c r="J6" s="34" t="s">
        <v>66</v>
      </c>
      <c r="K6" s="35"/>
    </row>
    <row r="7" spans="1:11" ht="46.2" customHeight="1" thickBot="1" x14ac:dyDescent="0.35">
      <c r="A7" s="26"/>
      <c r="B7" s="29"/>
      <c r="C7" s="29"/>
      <c r="D7" s="29"/>
      <c r="E7" s="29"/>
      <c r="F7" s="29"/>
      <c r="G7" s="29"/>
      <c r="H7" s="32"/>
      <c r="I7" s="33"/>
      <c r="J7" s="36"/>
      <c r="K7" s="37"/>
    </row>
    <row r="8" spans="1:11" x14ac:dyDescent="0.3">
      <c r="A8" s="38" t="s">
        <v>4</v>
      </c>
      <c r="B8" s="40" t="s">
        <v>5</v>
      </c>
      <c r="C8" s="41"/>
      <c r="D8" s="41"/>
      <c r="E8" s="41"/>
      <c r="F8" s="41"/>
      <c r="G8" s="41"/>
      <c r="H8" s="43"/>
      <c r="I8" s="44"/>
      <c r="J8" s="43"/>
      <c r="K8" s="47"/>
    </row>
    <row r="9" spans="1:11" ht="15" thickBot="1" x14ac:dyDescent="0.35">
      <c r="A9" s="39"/>
      <c r="B9" s="42"/>
      <c r="C9" s="42"/>
      <c r="D9" s="42"/>
      <c r="E9" s="42"/>
      <c r="F9" s="42"/>
      <c r="G9" s="42"/>
      <c r="H9" s="45"/>
      <c r="I9" s="46"/>
      <c r="J9" s="45"/>
      <c r="K9" s="48"/>
    </row>
    <row r="10" spans="1:11" x14ac:dyDescent="0.3">
      <c r="A10" s="4" t="s">
        <v>6</v>
      </c>
      <c r="B10" s="49" t="s">
        <v>7</v>
      </c>
      <c r="C10" s="50"/>
      <c r="D10" s="50"/>
      <c r="E10" s="50"/>
      <c r="F10" s="50"/>
      <c r="G10" s="50"/>
      <c r="H10" s="51">
        <f>[1]Кошт_житлова!F21</f>
        <v>0.75400884511901323</v>
      </c>
      <c r="I10" s="52"/>
      <c r="J10" s="51" t="s">
        <v>8</v>
      </c>
      <c r="K10" s="53"/>
    </row>
    <row r="11" spans="1:11" ht="31.5" customHeight="1" x14ac:dyDescent="0.3">
      <c r="A11" s="5" t="s">
        <v>9</v>
      </c>
      <c r="B11" s="54" t="s">
        <v>67</v>
      </c>
      <c r="C11" s="55"/>
      <c r="D11" s="55"/>
      <c r="E11" s="55"/>
      <c r="F11" s="55"/>
      <c r="G11" s="56"/>
      <c r="H11" s="57">
        <f>[1]Кошт_житлова!F32+[1]Кошт_житлова!F340</f>
        <v>2.2801488777525978</v>
      </c>
      <c r="I11" s="58"/>
      <c r="J11" s="59" t="s">
        <v>10</v>
      </c>
      <c r="K11" s="60"/>
    </row>
    <row r="12" spans="1:11" ht="35.25" customHeight="1" x14ac:dyDescent="0.3">
      <c r="A12" s="5" t="s">
        <v>11</v>
      </c>
      <c r="B12" s="61" t="s">
        <v>12</v>
      </c>
      <c r="C12" s="62"/>
      <c r="D12" s="62"/>
      <c r="E12" s="62"/>
      <c r="F12" s="62"/>
      <c r="G12" s="63"/>
      <c r="H12" s="57">
        <f>[1]Кошт_житлова!F42</f>
        <v>6.8493931069847691E-2</v>
      </c>
      <c r="I12" s="58"/>
      <c r="J12" s="64" t="s">
        <v>13</v>
      </c>
      <c r="K12" s="65"/>
    </row>
    <row r="13" spans="1:11" ht="20.25" customHeight="1" x14ac:dyDescent="0.3">
      <c r="A13" s="5" t="s">
        <v>14</v>
      </c>
      <c r="B13" s="66" t="s">
        <v>15</v>
      </c>
      <c r="C13" s="67"/>
      <c r="D13" s="67"/>
      <c r="E13" s="67"/>
      <c r="F13" s="67"/>
      <c r="G13" s="68"/>
      <c r="H13" s="57">
        <f>[1]Кошт_житлова!F49</f>
        <v>1.0998984892816623</v>
      </c>
      <c r="I13" s="58"/>
      <c r="J13" s="57" t="s">
        <v>16</v>
      </c>
      <c r="K13" s="69"/>
    </row>
    <row r="14" spans="1:11" ht="24" customHeight="1" x14ac:dyDescent="0.3">
      <c r="A14" s="5" t="s">
        <v>17</v>
      </c>
      <c r="B14" s="54" t="s">
        <v>18</v>
      </c>
      <c r="C14" s="55"/>
      <c r="D14" s="55"/>
      <c r="E14" s="55"/>
      <c r="F14" s="55"/>
      <c r="G14" s="56"/>
      <c r="H14" s="57">
        <f>[1]Кошт_житлова!F321</f>
        <v>0.31488297346648136</v>
      </c>
      <c r="I14" s="58"/>
      <c r="J14" s="57" t="s">
        <v>16</v>
      </c>
      <c r="K14" s="69"/>
    </row>
    <row r="15" spans="1:11" ht="24" customHeight="1" x14ac:dyDescent="0.3">
      <c r="A15" s="6" t="s">
        <v>19</v>
      </c>
      <c r="B15" s="70" t="s">
        <v>20</v>
      </c>
      <c r="C15" s="71"/>
      <c r="D15" s="71"/>
      <c r="E15" s="71"/>
      <c r="F15" s="71"/>
      <c r="G15" s="72"/>
      <c r="H15" s="73"/>
      <c r="I15" s="74"/>
      <c r="J15" s="75" t="s">
        <v>64</v>
      </c>
      <c r="K15" s="76"/>
    </row>
    <row r="16" spans="1:11" ht="17.25" customHeight="1" x14ac:dyDescent="0.3">
      <c r="A16" s="7"/>
      <c r="B16" s="81" t="s">
        <v>21</v>
      </c>
      <c r="C16" s="82"/>
      <c r="D16" s="82"/>
      <c r="E16" s="82"/>
      <c r="F16" s="82"/>
      <c r="G16" s="83"/>
      <c r="H16" s="73">
        <f>[1]Кошт_житлова!F62</f>
        <v>0.63351789828578553</v>
      </c>
      <c r="I16" s="74"/>
      <c r="J16" s="77"/>
      <c r="K16" s="78"/>
    </row>
    <row r="17" spans="1:11" ht="18.75" customHeight="1" x14ac:dyDescent="0.3">
      <c r="A17" s="7"/>
      <c r="B17" s="81" t="s">
        <v>22</v>
      </c>
      <c r="C17" s="82"/>
      <c r="D17" s="82"/>
      <c r="E17" s="82"/>
      <c r="F17" s="82"/>
      <c r="G17" s="83"/>
      <c r="H17" s="73">
        <f>[1]Кошт_житлова!F80</f>
        <v>1.64843254338911</v>
      </c>
      <c r="I17" s="74"/>
      <c r="J17" s="77"/>
      <c r="K17" s="78"/>
    </row>
    <row r="18" spans="1:11" ht="21.75" customHeight="1" x14ac:dyDescent="0.3">
      <c r="A18" s="7"/>
      <c r="B18" s="81" t="s">
        <v>23</v>
      </c>
      <c r="C18" s="82"/>
      <c r="D18" s="82"/>
      <c r="E18" s="82"/>
      <c r="F18" s="82"/>
      <c r="G18" s="83"/>
      <c r="H18" s="73">
        <f>[1]Кошт_житлова!F93</f>
        <v>0.89538588615809245</v>
      </c>
      <c r="I18" s="74"/>
      <c r="J18" s="79"/>
      <c r="K18" s="80"/>
    </row>
    <row r="19" spans="1:11" ht="21.75" customHeight="1" x14ac:dyDescent="0.3">
      <c r="A19" s="8" t="s">
        <v>24</v>
      </c>
      <c r="B19" s="86" t="s">
        <v>25</v>
      </c>
      <c r="C19" s="87"/>
      <c r="D19" s="87"/>
      <c r="E19" s="87"/>
      <c r="F19" s="87"/>
      <c r="G19" s="88"/>
      <c r="H19" s="57">
        <f>[1]Кошт_житлова!F101</f>
        <v>2.1476875450348275E-2</v>
      </c>
      <c r="I19" s="58"/>
      <c r="J19" s="57" t="s">
        <v>26</v>
      </c>
      <c r="K19" s="69"/>
    </row>
    <row r="20" spans="1:11" ht="24.75" customHeight="1" x14ac:dyDescent="0.3">
      <c r="A20" s="5" t="s">
        <v>27</v>
      </c>
      <c r="B20" s="86" t="s">
        <v>28</v>
      </c>
      <c r="C20" s="87"/>
      <c r="D20" s="87"/>
      <c r="E20" s="87"/>
      <c r="F20" s="87"/>
      <c r="G20" s="88"/>
      <c r="H20" s="57">
        <f>[1]Кошт_житлова!F107</f>
        <v>3.3191534786901879E-2</v>
      </c>
      <c r="I20" s="58"/>
      <c r="J20" s="57" t="s">
        <v>26</v>
      </c>
      <c r="K20" s="69"/>
    </row>
    <row r="21" spans="1:11" ht="23.25" customHeight="1" x14ac:dyDescent="0.3">
      <c r="A21" s="5" t="s">
        <v>29</v>
      </c>
      <c r="B21" s="81" t="s">
        <v>30</v>
      </c>
      <c r="C21" s="84"/>
      <c r="D21" s="84"/>
      <c r="E21" s="84"/>
      <c r="F21" s="84"/>
      <c r="G21" s="85"/>
      <c r="H21" s="57">
        <f>[1]Кошт_житлова!F332</f>
        <v>2.0613096350066275E-2</v>
      </c>
      <c r="I21" s="58"/>
      <c r="J21" s="57" t="s">
        <v>31</v>
      </c>
      <c r="K21" s="69"/>
    </row>
    <row r="22" spans="1:11" ht="39.75" customHeight="1" thickBot="1" x14ac:dyDescent="0.35">
      <c r="A22" s="5" t="s">
        <v>32</v>
      </c>
      <c r="B22" s="54" t="s">
        <v>33</v>
      </c>
      <c r="C22" s="55"/>
      <c r="D22" s="55"/>
      <c r="E22" s="55"/>
      <c r="F22" s="55"/>
      <c r="G22" s="56"/>
      <c r="H22" s="57">
        <v>0</v>
      </c>
      <c r="I22" s="58"/>
      <c r="J22" s="57" t="s">
        <v>16</v>
      </c>
      <c r="K22" s="69"/>
    </row>
    <row r="23" spans="1:11" ht="27" customHeight="1" thickBot="1" x14ac:dyDescent="0.35">
      <c r="A23" s="9" t="s">
        <v>34</v>
      </c>
      <c r="B23" s="89" t="s">
        <v>35</v>
      </c>
      <c r="C23" s="90"/>
      <c r="D23" s="90"/>
      <c r="E23" s="90"/>
      <c r="F23" s="90"/>
      <c r="G23" s="90"/>
      <c r="H23" s="91"/>
      <c r="I23" s="92"/>
      <c r="J23" s="91"/>
      <c r="K23" s="93"/>
    </row>
    <row r="24" spans="1:11" ht="24" customHeight="1" x14ac:dyDescent="0.3">
      <c r="A24" s="21" t="s">
        <v>36</v>
      </c>
      <c r="B24" s="102" t="s">
        <v>37</v>
      </c>
      <c r="C24" s="67"/>
      <c r="D24" s="67"/>
      <c r="E24" s="67"/>
      <c r="F24" s="67"/>
      <c r="G24" s="68"/>
      <c r="H24" s="103"/>
      <c r="I24" s="104"/>
      <c r="J24" s="103"/>
      <c r="K24" s="104"/>
    </row>
    <row r="25" spans="1:11" ht="13.2" customHeight="1" x14ac:dyDescent="0.3">
      <c r="A25" s="94" t="s">
        <v>38</v>
      </c>
      <c r="B25" s="96" t="s">
        <v>21</v>
      </c>
      <c r="C25" s="87"/>
      <c r="D25" s="87"/>
      <c r="E25" s="87"/>
      <c r="F25" s="87"/>
      <c r="G25" s="88"/>
      <c r="H25" s="57">
        <f>[1]Кошт_житлова!F193+[1]Кошт_житлова!F215</f>
        <v>1.6210704722763383</v>
      </c>
      <c r="I25" s="69"/>
      <c r="J25" s="97" t="s">
        <v>65</v>
      </c>
      <c r="K25" s="98"/>
    </row>
    <row r="26" spans="1:11" ht="12.6" customHeight="1" x14ac:dyDescent="0.3">
      <c r="A26" s="95"/>
      <c r="B26" s="96" t="s">
        <v>22</v>
      </c>
      <c r="C26" s="87"/>
      <c r="D26" s="87"/>
      <c r="E26" s="87"/>
      <c r="F26" s="87"/>
      <c r="G26" s="88"/>
      <c r="H26" s="57">
        <f>[1]Кошт_житлова!F285</f>
        <v>1.0695787408929573</v>
      </c>
      <c r="I26" s="69"/>
      <c r="J26" s="99"/>
      <c r="K26" s="100"/>
    </row>
    <row r="27" spans="1:11" ht="13.2" customHeight="1" x14ac:dyDescent="0.3">
      <c r="A27" s="95"/>
      <c r="B27" s="96" t="s">
        <v>23</v>
      </c>
      <c r="C27" s="87"/>
      <c r="D27" s="87"/>
      <c r="E27" s="87"/>
      <c r="F27" s="87"/>
      <c r="G27" s="88"/>
      <c r="H27" s="57">
        <f>[1]Кошт_житлова!F289</f>
        <v>0.26</v>
      </c>
      <c r="I27" s="69"/>
      <c r="J27" s="99"/>
      <c r="K27" s="100"/>
    </row>
    <row r="28" spans="1:11" ht="30" customHeight="1" thickBot="1" x14ac:dyDescent="0.35">
      <c r="A28" s="95"/>
      <c r="B28" s="101" t="s">
        <v>39</v>
      </c>
      <c r="C28" s="55"/>
      <c r="D28" s="55"/>
      <c r="E28" s="55"/>
      <c r="F28" s="55"/>
      <c r="G28" s="56"/>
      <c r="H28" s="57">
        <f>[1]Кошт_житлова!F128+[1]Кошт_житлова!F304+[1]Кошт_житлова!F310</f>
        <v>3.9313613029696395</v>
      </c>
      <c r="I28" s="69"/>
      <c r="J28" s="57" t="s">
        <v>40</v>
      </c>
      <c r="K28" s="69"/>
    </row>
    <row r="29" spans="1:11" ht="27.75" customHeight="1" thickBot="1" x14ac:dyDescent="0.35">
      <c r="A29" s="11" t="s">
        <v>41</v>
      </c>
      <c r="B29" s="111" t="s">
        <v>42</v>
      </c>
      <c r="C29" s="112"/>
      <c r="D29" s="112"/>
      <c r="E29" s="112"/>
      <c r="F29" s="112"/>
      <c r="G29" s="113"/>
      <c r="H29" s="91"/>
      <c r="I29" s="93"/>
      <c r="J29" s="91"/>
      <c r="K29" s="93"/>
    </row>
    <row r="30" spans="1:11" ht="33" customHeight="1" thickBot="1" x14ac:dyDescent="0.35">
      <c r="A30" s="12" t="s">
        <v>43</v>
      </c>
      <c r="B30" s="102" t="s">
        <v>44</v>
      </c>
      <c r="C30" s="67"/>
      <c r="D30" s="67"/>
      <c r="E30" s="67"/>
      <c r="F30" s="67"/>
      <c r="G30" s="68"/>
      <c r="H30" s="57">
        <f>[1]Кошт_житлова!F348</f>
        <v>0.20047948191045517</v>
      </c>
      <c r="I30" s="69"/>
      <c r="J30" s="103" t="s">
        <v>16</v>
      </c>
      <c r="K30" s="104"/>
    </row>
    <row r="31" spans="1:11" ht="23.25" customHeight="1" thickBot="1" x14ac:dyDescent="0.35">
      <c r="A31" s="24" t="s">
        <v>45</v>
      </c>
      <c r="B31" s="153" t="s">
        <v>46</v>
      </c>
      <c r="C31" s="154"/>
      <c r="D31" s="154"/>
      <c r="E31" s="154"/>
      <c r="F31" s="154"/>
      <c r="G31" s="154"/>
      <c r="H31" s="125">
        <f>[1]Кошт_житлова!F355</f>
        <v>0.36378654883461709</v>
      </c>
      <c r="I31" s="126"/>
      <c r="J31" s="155" t="s">
        <v>16</v>
      </c>
      <c r="K31" s="156"/>
    </row>
    <row r="32" spans="1:11" ht="14.4" customHeight="1" thickBot="1" x14ac:dyDescent="0.35">
      <c r="A32" s="14" t="s">
        <v>47</v>
      </c>
      <c r="B32" s="127" t="s">
        <v>48</v>
      </c>
      <c r="C32" s="128"/>
      <c r="D32" s="128"/>
      <c r="E32" s="128"/>
      <c r="F32" s="128"/>
      <c r="G32" s="129"/>
      <c r="H32" s="157">
        <f>SUM(H10:I31)</f>
        <v>15.216327497993916</v>
      </c>
      <c r="I32" s="158"/>
      <c r="J32" s="159"/>
      <c r="K32" s="160"/>
    </row>
    <row r="33" spans="1:11" ht="13.2" customHeight="1" thickBot="1" x14ac:dyDescent="0.35">
      <c r="A33" s="14" t="s">
        <v>49</v>
      </c>
      <c r="B33" s="137" t="s">
        <v>50</v>
      </c>
      <c r="C33" s="138"/>
      <c r="D33" s="138"/>
      <c r="E33" s="138"/>
      <c r="F33" s="138"/>
      <c r="G33" s="139"/>
      <c r="H33" s="140">
        <f>[2]Кошт_загальна!F356</f>
        <v>0.65</v>
      </c>
      <c r="I33" s="141"/>
      <c r="J33" s="134"/>
      <c r="K33" s="100"/>
    </row>
    <row r="34" spans="1:11" ht="31.5" customHeight="1" thickBot="1" x14ac:dyDescent="0.35">
      <c r="A34" s="14" t="s">
        <v>51</v>
      </c>
      <c r="B34" s="161" t="s">
        <v>57</v>
      </c>
      <c r="C34" s="162"/>
      <c r="D34" s="162"/>
      <c r="E34" s="162"/>
      <c r="F34" s="162"/>
      <c r="G34" s="163"/>
      <c r="H34" s="105">
        <f>SUM(H32+H33)*1.2</f>
        <v>19.039592997592699</v>
      </c>
      <c r="I34" s="106"/>
      <c r="J34" s="134"/>
      <c r="K34" s="100"/>
    </row>
    <row r="35" spans="1:11" ht="36" customHeight="1" thickBot="1" x14ac:dyDescent="0.35">
      <c r="A35" s="14"/>
      <c r="B35" s="152" t="s">
        <v>77</v>
      </c>
      <c r="C35" s="152"/>
      <c r="D35" s="152"/>
      <c r="E35" s="152"/>
      <c r="F35" s="152"/>
      <c r="G35" s="152"/>
      <c r="H35" s="105">
        <f>H34-[1]Кошт_житлова!F32*1.2</f>
        <v>16.357528867999147</v>
      </c>
      <c r="I35" s="110"/>
      <c r="J35" s="135"/>
      <c r="K35" s="136"/>
    </row>
    <row r="36" spans="1:11" ht="32.25" customHeight="1" thickBot="1" x14ac:dyDescent="0.35">
      <c r="A36" s="14" t="s">
        <v>58</v>
      </c>
      <c r="B36" s="161" t="s">
        <v>78</v>
      </c>
      <c r="C36" s="162"/>
      <c r="D36" s="162"/>
      <c r="E36" s="162"/>
      <c r="F36" s="162"/>
      <c r="G36" s="163"/>
      <c r="H36" s="105">
        <f>H34-(H13+H31)*1.2</f>
        <v>17.283170951853165</v>
      </c>
      <c r="I36" s="110"/>
      <c r="J36" s="15"/>
      <c r="K36" s="16"/>
    </row>
    <row r="37" spans="1:11" ht="33.75" customHeight="1" thickBot="1" x14ac:dyDescent="0.35">
      <c r="A37" s="14"/>
      <c r="B37" s="152" t="s">
        <v>59</v>
      </c>
      <c r="C37" s="152"/>
      <c r="D37" s="152"/>
      <c r="E37" s="152"/>
      <c r="F37" s="152"/>
      <c r="G37" s="152"/>
      <c r="H37" s="105">
        <f>H35-(H13+H31)*1.2</f>
        <v>14.601106822259611</v>
      </c>
      <c r="I37" s="110"/>
      <c r="J37" s="17"/>
      <c r="K37" s="18"/>
    </row>
    <row r="39" spans="1:11" ht="15.6" x14ac:dyDescent="0.3">
      <c r="B39" s="19" t="s">
        <v>60</v>
      </c>
    </row>
    <row r="40" spans="1:11" ht="16.2" thickBot="1" x14ac:dyDescent="0.35">
      <c r="D40" s="19" t="s">
        <v>53</v>
      </c>
    </row>
    <row r="41" spans="1:11" ht="15" thickBot="1" x14ac:dyDescent="0.35">
      <c r="A41" s="20" t="s">
        <v>6</v>
      </c>
      <c r="B41" s="116" t="s">
        <v>54</v>
      </c>
      <c r="C41" s="117"/>
      <c r="D41" s="117"/>
      <c r="E41" s="117"/>
      <c r="F41" s="117"/>
      <c r="G41" s="118"/>
      <c r="H41" s="105">
        <f>[1]Кошт_житлова!F362</f>
        <v>11.867063062101357</v>
      </c>
      <c r="I41" s="119"/>
      <c r="J41" s="120" t="s">
        <v>16</v>
      </c>
      <c r="K41" s="121"/>
    </row>
    <row r="43" spans="1:11" x14ac:dyDescent="0.3">
      <c r="A43" s="115" t="s">
        <v>84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</row>
  </sheetData>
  <mergeCells count="89">
    <mergeCell ref="B41:G41"/>
    <mergeCell ref="H41:I41"/>
    <mergeCell ref="J41:K41"/>
    <mergeCell ref="B35:G35"/>
    <mergeCell ref="H35:I35"/>
    <mergeCell ref="B36:G36"/>
    <mergeCell ref="H36:I36"/>
    <mergeCell ref="B37:G37"/>
    <mergeCell ref="H37:I37"/>
    <mergeCell ref="B31:G31"/>
    <mergeCell ref="H31:I31"/>
    <mergeCell ref="J31:K31"/>
    <mergeCell ref="B32:G32"/>
    <mergeCell ref="H32:I32"/>
    <mergeCell ref="J32:K35"/>
    <mergeCell ref="B33:G33"/>
    <mergeCell ref="H33:I33"/>
    <mergeCell ref="B34:G34"/>
    <mergeCell ref="H34:I34"/>
    <mergeCell ref="B29:G29"/>
    <mergeCell ref="H29:I29"/>
    <mergeCell ref="J29:K29"/>
    <mergeCell ref="B30:G30"/>
    <mergeCell ref="H30:I30"/>
    <mergeCell ref="J30:K30"/>
    <mergeCell ref="B24:G24"/>
    <mergeCell ref="H24:I24"/>
    <mergeCell ref="J24:K24"/>
    <mergeCell ref="A25:A28"/>
    <mergeCell ref="B25:G25"/>
    <mergeCell ref="H25:I25"/>
    <mergeCell ref="J25:K27"/>
    <mergeCell ref="B26:G26"/>
    <mergeCell ref="H26:I26"/>
    <mergeCell ref="B27:G27"/>
    <mergeCell ref="H27:I27"/>
    <mergeCell ref="B28:G28"/>
    <mergeCell ref="H28:I28"/>
    <mergeCell ref="J28:K28"/>
    <mergeCell ref="B22:G22"/>
    <mergeCell ref="H22:I22"/>
    <mergeCell ref="J22:K22"/>
    <mergeCell ref="B23:G23"/>
    <mergeCell ref="H23:I23"/>
    <mergeCell ref="J23:K23"/>
    <mergeCell ref="H19:I19"/>
    <mergeCell ref="J19:K19"/>
    <mergeCell ref="B21:G21"/>
    <mergeCell ref="H21:I21"/>
    <mergeCell ref="J21:K21"/>
    <mergeCell ref="B20:G20"/>
    <mergeCell ref="H20:I20"/>
    <mergeCell ref="J20:K20"/>
    <mergeCell ref="B19:G19"/>
    <mergeCell ref="B14:G14"/>
    <mergeCell ref="H14:I14"/>
    <mergeCell ref="J14:K14"/>
    <mergeCell ref="B15:G15"/>
    <mergeCell ref="H15:I15"/>
    <mergeCell ref="J15:K18"/>
    <mergeCell ref="B16:G16"/>
    <mergeCell ref="H16:I16"/>
    <mergeCell ref="B17:G17"/>
    <mergeCell ref="H17:I17"/>
    <mergeCell ref="B18:G18"/>
    <mergeCell ref="H18:I18"/>
    <mergeCell ref="J11:K11"/>
    <mergeCell ref="B12:G12"/>
    <mergeCell ref="H12:I12"/>
    <mergeCell ref="J12:K12"/>
    <mergeCell ref="B13:G13"/>
    <mergeCell ref="H13:I13"/>
    <mergeCell ref="J13:K13"/>
    <mergeCell ref="A43:K43"/>
    <mergeCell ref="C2:K2"/>
    <mergeCell ref="B3:J3"/>
    <mergeCell ref="A6:A7"/>
    <mergeCell ref="B6:G7"/>
    <mergeCell ref="H6:I7"/>
    <mergeCell ref="J6:K7"/>
    <mergeCell ref="A8:A9"/>
    <mergeCell ref="B8:G9"/>
    <mergeCell ref="H8:I9"/>
    <mergeCell ref="J8:K9"/>
    <mergeCell ref="B10:G10"/>
    <mergeCell ref="H10:I10"/>
    <mergeCell ref="J10:K10"/>
    <mergeCell ref="B11:G11"/>
    <mergeCell ref="H11:I11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Парк.20А_Дод1</vt:lpstr>
      <vt:lpstr>Шк.пров4А_Дод2</vt:lpstr>
      <vt:lpstr>Олекс.16_Дод3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2023-01-26T14:41:30Z</dcterms:modified>
</cp:coreProperties>
</file>