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0-Старые данные\SHARE\Бюджет 2023\ПРОГРАМА ЦИВІЛЬНИЙ ЗАХИСТ (ДСНС)\1_січень проєкт\"/>
    </mc:Choice>
  </mc:AlternateContent>
  <bookViews>
    <workbookView xWindow="0" yWindow="0" windowWidth="28800" windowHeight="12432"/>
  </bookViews>
  <sheets>
    <sheet name="Лист1" sheetId="1" r:id="rId1"/>
  </sheets>
  <definedNames>
    <definedName name="_xlnm.Print_Titles" localSheetId="0">Лист1!$5:$8</definedName>
    <definedName name="_xlnm.Print_Area" localSheetId="0">Лист1!$A$1:$J$59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 l="1"/>
  <c r="J53" i="1"/>
  <c r="J46" i="1"/>
  <c r="J47" i="1"/>
  <c r="J49" i="1"/>
  <c r="J50" i="1"/>
  <c r="I51" i="1"/>
  <c r="J51" i="1" s="1"/>
  <c r="J42" i="1"/>
  <c r="J41" i="1"/>
  <c r="I43" i="1"/>
  <c r="J43" i="1" s="1"/>
  <c r="G43" i="1"/>
  <c r="J31" i="1"/>
  <c r="J32" i="1"/>
  <c r="J34" i="1"/>
  <c r="J35" i="1"/>
  <c r="J36" i="1"/>
  <c r="J38" i="1"/>
  <c r="J39" i="1"/>
  <c r="J30" i="1"/>
  <c r="I37" i="1"/>
  <c r="J37" i="1" s="1"/>
  <c r="G14" i="1"/>
  <c r="F14" i="1"/>
  <c r="J28" i="1"/>
  <c r="J26" i="1"/>
  <c r="J18" i="1"/>
  <c r="J19" i="1"/>
  <c r="J20" i="1"/>
  <c r="J21" i="1"/>
  <c r="J23" i="1"/>
  <c r="H25" i="1"/>
  <c r="I33" i="1" l="1"/>
  <c r="F43" i="1"/>
  <c r="J33" i="1" l="1"/>
  <c r="I40" i="1"/>
  <c r="J40" i="1" s="1"/>
  <c r="I17" i="1" l="1"/>
  <c r="J10" i="1"/>
  <c r="J12" i="1"/>
  <c r="J9" i="1"/>
  <c r="H14" i="1"/>
  <c r="I11" i="1"/>
  <c r="J11" i="1" s="1"/>
  <c r="I14" i="1" l="1"/>
  <c r="I25" i="1"/>
  <c r="J17" i="1"/>
  <c r="J25" i="1" s="1"/>
  <c r="J14" i="1" l="1"/>
  <c r="J56" i="1" s="1"/>
  <c r="I56" i="1"/>
  <c r="K56" i="1" s="1"/>
</calcChain>
</file>

<file path=xl/sharedStrings.xml><?xml version="1.0" encoding="utf-8"?>
<sst xmlns="http://schemas.openxmlformats.org/spreadsheetml/2006/main" count="112" uniqueCount="75">
  <si>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</si>
  <si>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</si>
  <si>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</si>
  <si>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</si>
  <si>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</si>
  <si>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</si>
  <si>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Разом</t>
  </si>
  <si>
    <t>Бюджет Чорноморської міської територіальної громади</t>
  </si>
  <si>
    <t>№ з/п</t>
  </si>
  <si>
    <t>діюча редакція</t>
  </si>
  <si>
    <t>проєкт</t>
  </si>
  <si>
    <t>ПОРІВНЯЛЬНА ТАБЛИЦЯ</t>
  </si>
  <si>
    <t xml:space="preserve">                                   Чорноморської міської територіальної громади на 2021-2025 роки (зі змінами та доповненнями)                        </t>
  </si>
  <si>
    <t xml:space="preserve">до кошторису фінансування заходів, визначених Міською цільовою соціальною програмою розвитку цивільного захисту </t>
  </si>
  <si>
    <t>Відхилення, тис. грн</t>
  </si>
  <si>
    <t xml:space="preserve">Начальник фінансового управління </t>
  </si>
  <si>
    <t>Ольга ЯКОВЕНКО</t>
  </si>
  <si>
    <t>Відділ комунального господарства та благоустрою Чорноморської міської ради Одеського району Одеської області, всього -</t>
  </si>
  <si>
    <t xml:space="preserve">в тому числі за відповідальними виконавцями: </t>
  </si>
  <si>
    <t xml:space="preserve">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</si>
  <si>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</si>
  <si>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Відділ освіти Чорноморської міської ради Одеського району Одеської області
</t>
  </si>
  <si>
    <t>…</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</si>
  <si>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</si>
  <si>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5.</t>
  </si>
  <si>
    <t>Забезпечення  утримання, збереження та розвиток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</si>
  <si>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</si>
  <si>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</si>
  <si>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10.</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</si>
  <si>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</si>
  <si>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</si>
  <si>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</si>
  <si>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Всього по п. 14</t>
  </si>
  <si>
    <t>15.</t>
  </si>
  <si>
    <t xml:space="preserve">Заходи із цивільного захисту населення - запобігання надзвичайних ситуацій та наслідків в період опалювального сезону 2022/2023років в умовах правового режиму воєнного стану </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</si>
  <si>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</si>
  <si>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</si>
  <si>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</si>
  <si>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</si>
  <si>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</si>
  <si>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</si>
  <si>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r>
      <t>Фінансове управління Чорноморської міської ради,   ГУ ДСНС України в Одеській області, 22 ДПРЧ 7 ДПРЗ ГУ ДСНС України в Одеській області,</t>
    </r>
    <r>
      <rPr>
        <b/>
        <sz val="10"/>
        <rFont val="Times New Roman"/>
        <family val="1"/>
        <charset val="204"/>
      </rPr>
      <t xml:space="preserve"> </t>
    </r>
  </si>
  <si>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</si>
  <si>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</si>
  <si>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канцтоварів, журналів, наочної агітації для 22-ДПРЧ 7 ДПРЗ</t>
  </si>
  <si>
    <t>Всього за п. 1</t>
  </si>
  <si>
    <t>4.</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</si>
  <si>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</si>
  <si>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</si>
  <si>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Відділ освіти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</si>
  <si>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</si>
  <si>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</si>
  <si>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</si>
  <si>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</si>
  <si>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</si>
  <si>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Реконструкція приміщення сховища в будівлі за адресою: Одеська область, Одеський район, м. Чорноморськ, вул. 1 Травня, 2/198-Н. Проєктні роботи</t>
  </si>
  <si>
    <t>Всього за п. 4</t>
  </si>
  <si>
    <t>7.</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</si>
  <si>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</si>
  <si>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</si>
  <si>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</si>
  <si>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2022/2023року</t>
  </si>
  <si>
    <t xml:space="preserve">Придбання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</si>
  <si>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КП "Чорноморськтеплоенерго" Чорноморської міської ради Одеського району Одеської області</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</si>
  <si>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</si>
  <si>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</si>
  <si>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</si>
  <si>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</si>
  <si>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</si>
  <si>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</si>
  <si>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</si>
  <si>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</si>
  <si>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</si>
  <si>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Придбання джерел резервного живлення  (генератор) для забезпечення населення питною водою за рахунок артезіанських свердловин</t>
  </si>
  <si>
    <t>Оплата послуг з оренди джерел резервного живлення (генераторів) (7од.)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2023р.</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</si>
</sst>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00"/>
    <numFmt numFmtId="167" formatCode="#,##0.00000"/>
    <numFmt numFmtId="168" formatCode="0.0"/>
    <numFmt numFmtId="169" formatCode="#,##0.0000"/>
  </numFmts>
  <fonts count="14" x14ac:knownFonts="1">
    <font>
      <sz val="11"/>
      <color theme="1"/>
      <name val="Calibri"/>
      <family val="2"/>
      <charset val="204"/>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b/>
      <i/>
      <sz val="10"/>
      <color theme="1"/>
      <name val="Times New Roman"/>
      <family val="1"/>
      <charset val="204"/>
    </font>
    <font>
      <sz val="11"/>
      <color theme="1"/>
      <name val="Times New Roman"/>
      <family val="1"/>
      <charset val="204"/>
    </font>
    <font>
      <sz val="11"/>
      <color theme="1"/>
      <name val="Calibri"/>
      <family val="2"/>
      <scheme val="minor"/>
    </font>
    <font>
      <sz val="10"/>
      <name val="Times New Roman"/>
      <family val="1"/>
      <charset val="204"/>
    </font>
    <font>
      <i/>
      <sz val="10"/>
      <name val="Times New Roman"/>
      <family val="1"/>
      <charset val="204"/>
    </font>
    <font>
      <b/>
      <sz val="10"/>
      <name val="Times New Roman"/>
      <family val="1"/>
      <charset val="204"/>
    </font>
    <font>
      <b/>
      <sz val="11"/>
      <color theme="1"/>
      <name val="Calibri"/>
      <family val="2"/>
      <charset val="204"/>
      <scheme val="minor"/>
    </font>
    <font>
      <sz val="10"/>
      <color indexed="8"/>
      <name val="Times New Roman"/>
      <family val="1"/>
      <charset val="204"/>
    </font>
    <font>
      <i/>
      <sz val="10"/>
      <color theme="1"/>
      <name val="Times New Roman"/>
      <family val="1"/>
      <charset val="204"/>
    </font>
    <font>
      <b/>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100">
    <xf numFmtId="0" fontId="0" fillId="0" borderId="0" xfId="0"/>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1" fillId="0" borderId="2" xfId="0" applyFont="1" applyBorder="1" applyAlignment="1">
      <alignment horizontal="center"/>
    </xf>
    <xf numFmtId="0" fontId="5" fillId="0" borderId="0" xfId="0" applyFont="1"/>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0" fontId="5" fillId="0" borderId="0" xfId="0" applyFont="1" applyAlignment="1">
      <alignment horizontal="right"/>
    </xf>
    <xf numFmtId="166" fontId="0" fillId="0" borderId="0" xfId="0" applyNumberFormat="1"/>
    <xf numFmtId="165" fontId="0" fillId="0" borderId="0" xfId="0" applyNumberFormat="1"/>
    <xf numFmtId="167" fontId="0" fillId="0" borderId="0" xfId="0" applyNumberFormat="1"/>
    <xf numFmtId="167" fontId="9" fillId="0" borderId="1" xfId="0" applyNumberFormat="1" applyFont="1" applyBorder="1" applyAlignment="1">
      <alignment horizontal="center" vertical="center" wrapText="1"/>
    </xf>
    <xf numFmtId="165"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xf numFmtId="0" fontId="2" fillId="0" borderId="1" xfId="0" applyFont="1" applyBorder="1" applyAlignment="1">
      <alignment horizontal="center" vertical="center" wrapText="1"/>
    </xf>
    <xf numFmtId="0" fontId="5" fillId="0" borderId="0" xfId="0" applyFont="1" applyAlignment="1">
      <alignment horizontal="left" wrapText="1"/>
    </xf>
    <xf numFmtId="0" fontId="3" fillId="0"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Border="1" applyAlignment="1">
      <alignment horizontal="center"/>
    </xf>
    <xf numFmtId="0" fontId="2" fillId="0" borderId="1" xfId="0" applyFont="1" applyBorder="1" applyAlignment="1">
      <alignment horizontal="center" textRotation="90"/>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2" fillId="0" borderId="8" xfId="0" applyFont="1" applyBorder="1" applyAlignment="1">
      <alignment horizontal="center" textRotation="90"/>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2" fontId="2" fillId="0" borderId="7"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4" fontId="2" fillId="0" borderId="8" xfId="0" applyNumberFormat="1" applyFont="1" applyBorder="1" applyAlignment="1">
      <alignment horizontal="center" vertical="center"/>
    </xf>
    <xf numFmtId="0" fontId="7" fillId="2"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1" applyFont="1" applyFill="1" applyBorder="1" applyAlignment="1">
      <alignment horizontal="left" vertical="center" wrapText="1"/>
    </xf>
    <xf numFmtId="0" fontId="11" fillId="2" borderId="1" xfId="0" applyFont="1" applyFill="1" applyBorder="1" applyAlignment="1">
      <alignment vertical="center" wrapText="1"/>
    </xf>
    <xf numFmtId="0" fontId="7" fillId="2" borderId="5"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7" fontId="9" fillId="2"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68"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0" fontId="7" fillId="2" borderId="1" xfId="0" applyFont="1" applyFill="1" applyBorder="1" applyAlignment="1">
      <alignment horizontal="justify" vertical="center" wrapText="1"/>
    </xf>
    <xf numFmtId="165" fontId="9"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4" fontId="3" fillId="0" borderId="7" xfId="0" applyNumberFormat="1" applyFont="1" applyBorder="1" applyAlignment="1">
      <alignment horizontal="center" vertical="center" wrapText="1"/>
    </xf>
    <xf numFmtId="4" fontId="9" fillId="0"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9" fillId="3" borderId="7" xfId="0" applyNumberFormat="1" applyFont="1" applyFill="1" applyBorder="1" applyAlignment="1">
      <alignment horizontal="center" vertical="center" wrapText="1"/>
    </xf>
    <xf numFmtId="167" fontId="7" fillId="3" borderId="7"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quotePrefix="1" applyFont="1" applyFill="1" applyBorder="1" applyAlignment="1">
      <alignment vertical="center" wrapText="1"/>
    </xf>
    <xf numFmtId="0" fontId="11" fillId="2" borderId="1" xfId="0" quotePrefix="1" applyFont="1" applyFill="1" applyBorder="1" applyAlignment="1">
      <alignment vertical="center" wrapText="1"/>
    </xf>
    <xf numFmtId="165" fontId="8" fillId="3" borderId="1" xfId="0" applyNumberFormat="1"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4" fontId="2" fillId="0" borderId="7" xfId="0" applyNumberFormat="1" applyFont="1" applyBorder="1" applyAlignment="1">
      <alignment horizontal="center" vertical="center" wrapText="1"/>
    </xf>
    <xf numFmtId="164" fontId="13" fillId="2" borderId="1"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165" fontId="3" fillId="0" borderId="7"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165" fontId="12" fillId="0" borderId="7" xfId="0" applyNumberFormat="1" applyFont="1" applyBorder="1" applyAlignment="1">
      <alignment horizontal="center" vertical="center" wrapText="1"/>
    </xf>
    <xf numFmtId="169"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4" fontId="9" fillId="2"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9" fillId="2" borderId="1" xfId="0" quotePrefix="1" applyFont="1" applyFill="1" applyBorder="1" applyAlignment="1">
      <alignment horizontal="left" vertical="center" wrapText="1"/>
    </xf>
    <xf numFmtId="167" fontId="5" fillId="0" borderId="0" xfId="0" applyNumberFormat="1" applyFont="1"/>
    <xf numFmtId="169" fontId="9" fillId="2" borderId="1" xfId="0" applyNumberFormat="1" applyFont="1" applyFill="1" applyBorder="1" applyAlignment="1">
      <alignment horizontal="center" vertical="center" wrapText="1"/>
    </xf>
  </cellXfs>
  <cellStyles count="2">
    <cellStyle name="Обычны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view="pageBreakPreview" zoomScale="60" zoomScaleNormal="100" workbookViewId="0">
      <pane xSplit="5" ySplit="8" topLeftCell="F29" activePane="bottomRight" state="frozen"/>
      <selection pane="topRight" activeCell="F1" sqref="F1"/>
      <selection pane="bottomLeft" activeCell="A9" sqref="A9"/>
      <selection pane="bottomRight" activeCell="B30" sqref="B30:B40"/>
    </sheetView>
  </sheetViews>
  <sheetFormatPr defaultRowHeight="14.4" x14ac:dyDescent="0.3"/>
  <cols>
    <col min="1" max="1" width="5.109375" customWidth="1"/>
    <col min="2" max="2" width="33.33203125" customWidth="1"/>
    <col min="3" max="3" width="51.6640625" customWidth="1"/>
    <col min="4" max="4" width="30.6640625" customWidth="1"/>
    <col min="5" max="5" width="17.5546875" customWidth="1"/>
    <col min="6" max="6" width="13" customWidth="1"/>
    <col min="7" max="7" width="14.6640625" customWidth="1"/>
    <col min="8" max="8" width="14.44140625" customWidth="1"/>
    <col min="9" max="9" width="13.33203125" customWidth="1"/>
    <col min="10" max="10" width="12.88671875" customWidth="1"/>
    <col min="11" max="11" width="13.6640625" customWidth="1"/>
  </cols>
  <sheetData>
    <row r="1" spans="1:10" ht="15.6" x14ac:dyDescent="0.3">
      <c r="A1" s="22" t="s">
        <v>11</v>
      </c>
      <c r="B1" s="22"/>
      <c r="C1" s="22"/>
      <c r="D1" s="22"/>
      <c r="E1" s="22"/>
      <c r="F1" s="22"/>
      <c r="G1" s="22"/>
      <c r="H1" s="22"/>
      <c r="I1" s="22"/>
    </row>
    <row r="2" spans="1:10" ht="15.6" x14ac:dyDescent="0.3">
      <c r="A2" s="23" t="s">
        <v>13</v>
      </c>
      <c r="B2" s="23"/>
      <c r="C2" s="23"/>
      <c r="D2" s="23"/>
      <c r="E2" s="23"/>
      <c r="F2" s="23"/>
      <c r="G2" s="23"/>
      <c r="H2" s="23"/>
      <c r="I2" s="23"/>
    </row>
    <row r="3" spans="1:10" ht="15.6" x14ac:dyDescent="0.3">
      <c r="A3" s="24" t="s">
        <v>12</v>
      </c>
      <c r="B3" s="24"/>
      <c r="C3" s="24"/>
      <c r="D3" s="24"/>
      <c r="E3" s="24"/>
      <c r="F3" s="24"/>
      <c r="G3" s="24"/>
      <c r="H3" s="24"/>
      <c r="I3" s="24"/>
    </row>
    <row r="4" spans="1:10" ht="15.6" x14ac:dyDescent="0.3">
      <c r="A4" s="3"/>
      <c r="B4" s="3"/>
      <c r="C4" s="3"/>
      <c r="D4" s="3"/>
      <c r="E4" s="3"/>
      <c r="F4" s="3"/>
      <c r="G4" s="3"/>
      <c r="H4" s="3"/>
      <c r="I4" s="3"/>
    </row>
    <row r="5" spans="1:10" x14ac:dyDescent="0.3">
      <c r="A5" s="21" t="s">
        <v>8</v>
      </c>
      <c r="B5" s="21" t="s">
        <v>0</v>
      </c>
      <c r="C5" s="21" t="s">
        <v>1</v>
      </c>
      <c r="D5" s="21" t="s">
        <v>2</v>
      </c>
      <c r="E5" s="21" t="s">
        <v>3</v>
      </c>
      <c r="F5" s="21" t="s">
        <v>4</v>
      </c>
      <c r="G5" s="21"/>
      <c r="H5" s="21" t="s">
        <v>5</v>
      </c>
      <c r="I5" s="21"/>
      <c r="J5" s="25" t="s">
        <v>14</v>
      </c>
    </row>
    <row r="6" spans="1:10" ht="27" x14ac:dyDescent="0.3">
      <c r="A6" s="21"/>
      <c r="B6" s="21"/>
      <c r="C6" s="21"/>
      <c r="D6" s="21"/>
      <c r="E6" s="21"/>
      <c r="F6" s="21"/>
      <c r="G6" s="21"/>
      <c r="H6" s="1">
        <v>2023</v>
      </c>
      <c r="I6" s="1">
        <v>2023</v>
      </c>
      <c r="J6" s="25"/>
    </row>
    <row r="7" spans="1:10" x14ac:dyDescent="0.3">
      <c r="A7" s="15">
        <v>1</v>
      </c>
      <c r="B7" s="15">
        <v>2</v>
      </c>
      <c r="C7" s="15">
        <v>3</v>
      </c>
      <c r="D7" s="15">
        <v>4</v>
      </c>
      <c r="E7" s="15">
        <v>5</v>
      </c>
      <c r="F7" s="15">
        <v>6</v>
      </c>
      <c r="G7" s="15">
        <v>7</v>
      </c>
      <c r="H7" s="15">
        <v>8</v>
      </c>
      <c r="I7" s="15">
        <v>9</v>
      </c>
      <c r="J7" s="25"/>
    </row>
    <row r="8" spans="1:10" ht="26.4" x14ac:dyDescent="0.3">
      <c r="A8" s="26"/>
      <c r="B8" s="26"/>
      <c r="C8" s="26"/>
      <c r="D8" s="26"/>
      <c r="E8" s="26"/>
      <c r="F8" s="15" t="s">
        <v>9</v>
      </c>
      <c r="G8" s="2" t="s">
        <v>10</v>
      </c>
      <c r="H8" s="15" t="s">
        <v>9</v>
      </c>
      <c r="I8" s="2" t="s">
        <v>10</v>
      </c>
      <c r="J8" s="25"/>
    </row>
    <row r="9" spans="1:10" ht="26.4" x14ac:dyDescent="0.3">
      <c r="A9" s="32" t="s">
        <v>38</v>
      </c>
      <c r="B9" s="33" t="s">
        <v>39</v>
      </c>
      <c r="C9" s="34" t="s">
        <v>40</v>
      </c>
      <c r="D9" s="33" t="s">
        <v>41</v>
      </c>
      <c r="E9" s="33" t="s">
        <v>7</v>
      </c>
      <c r="F9" s="40">
        <v>1600</v>
      </c>
      <c r="G9" s="40">
        <v>2372</v>
      </c>
      <c r="H9" s="43"/>
      <c r="I9" s="39">
        <v>772</v>
      </c>
      <c r="J9" s="44">
        <f>I9-H9</f>
        <v>772</v>
      </c>
    </row>
    <row r="10" spans="1:10" ht="39.6" x14ac:dyDescent="0.3">
      <c r="A10" s="35"/>
      <c r="B10" s="33"/>
      <c r="C10" s="34" t="s">
        <v>42</v>
      </c>
      <c r="D10" s="33"/>
      <c r="E10" s="33"/>
      <c r="F10" s="40">
        <v>650</v>
      </c>
      <c r="G10" s="40">
        <v>665.5</v>
      </c>
      <c r="H10" s="43"/>
      <c r="I10" s="39">
        <v>15.5</v>
      </c>
      <c r="J10" s="44">
        <f t="shared" ref="J10:J14" si="0">I10-H10</f>
        <v>15.5</v>
      </c>
    </row>
    <row r="11" spans="1:10" ht="39.6" x14ac:dyDescent="0.3">
      <c r="A11" s="35"/>
      <c r="B11" s="33"/>
      <c r="C11" s="34" t="s">
        <v>43</v>
      </c>
      <c r="D11" s="33"/>
      <c r="E11" s="33"/>
      <c r="F11" s="40">
        <v>2000</v>
      </c>
      <c r="G11" s="40">
        <v>2943.5</v>
      </c>
      <c r="H11" s="43"/>
      <c r="I11" s="39">
        <f>365.25+578.25</f>
        <v>943.5</v>
      </c>
      <c r="J11" s="44">
        <f t="shared" si="0"/>
        <v>943.5</v>
      </c>
    </row>
    <row r="12" spans="1:10" ht="26.4" x14ac:dyDescent="0.3">
      <c r="A12" s="35"/>
      <c r="B12" s="33"/>
      <c r="C12" s="34" t="s">
        <v>44</v>
      </c>
      <c r="D12" s="33"/>
      <c r="E12" s="33"/>
      <c r="F12" s="40">
        <v>200</v>
      </c>
      <c r="G12" s="40">
        <v>281</v>
      </c>
      <c r="H12" s="43"/>
      <c r="I12" s="39">
        <v>81</v>
      </c>
      <c r="J12" s="44">
        <f t="shared" si="0"/>
        <v>81</v>
      </c>
    </row>
    <row r="13" spans="1:10" x14ac:dyDescent="0.3">
      <c r="A13" s="35"/>
      <c r="B13" s="33"/>
      <c r="C13" s="34" t="s">
        <v>22</v>
      </c>
      <c r="D13" s="33"/>
      <c r="E13" s="33"/>
      <c r="F13" s="40"/>
      <c r="G13" s="40"/>
      <c r="H13" s="43"/>
      <c r="I13" s="39"/>
      <c r="J13" s="44"/>
    </row>
    <row r="14" spans="1:10" x14ac:dyDescent="0.3">
      <c r="A14" s="36"/>
      <c r="B14" s="33"/>
      <c r="C14" s="37" t="s">
        <v>45</v>
      </c>
      <c r="D14" s="37"/>
      <c r="E14" s="37"/>
      <c r="F14" s="41">
        <f>SUM(F9:F13)+2208</f>
        <v>6658</v>
      </c>
      <c r="G14" s="41">
        <f>SUM(G9:G13)+2208</f>
        <v>8470</v>
      </c>
      <c r="H14" s="41">
        <f>SUM(H9:H13)</f>
        <v>0</v>
      </c>
      <c r="I14" s="39">
        <f t="shared" ref="I14" si="1">I9+++I10+I11+I12+I13</f>
        <v>1812</v>
      </c>
      <c r="J14" s="44">
        <f t="shared" si="0"/>
        <v>1812</v>
      </c>
    </row>
    <row r="15" spans="1:10" x14ac:dyDescent="0.3">
      <c r="A15" s="78"/>
      <c r="B15" s="79" t="s">
        <v>22</v>
      </c>
      <c r="C15" s="69"/>
      <c r="D15" s="69"/>
      <c r="E15" s="69"/>
      <c r="F15" s="41"/>
      <c r="G15" s="41"/>
      <c r="H15" s="80"/>
      <c r="I15" s="39"/>
      <c r="J15" s="44"/>
    </row>
    <row r="16" spans="1:10" x14ac:dyDescent="0.3">
      <c r="A16" s="32" t="s">
        <v>46</v>
      </c>
      <c r="B16" s="45" t="s">
        <v>47</v>
      </c>
      <c r="C16" s="34" t="s">
        <v>22</v>
      </c>
      <c r="D16" s="46"/>
      <c r="E16" s="34"/>
      <c r="F16" s="64"/>
      <c r="G16" s="59"/>
      <c r="H16" s="42"/>
      <c r="I16" s="56"/>
      <c r="J16" s="44"/>
    </row>
    <row r="17" spans="1:10" ht="118.8" x14ac:dyDescent="0.3">
      <c r="A17" s="35"/>
      <c r="B17" s="47"/>
      <c r="C17" s="34" t="s">
        <v>48</v>
      </c>
      <c r="D17" s="46" t="s">
        <v>49</v>
      </c>
      <c r="E17" s="34"/>
      <c r="F17" s="65">
        <v>6022.8</v>
      </c>
      <c r="G17" s="60">
        <v>7176.1435199999996</v>
      </c>
      <c r="H17" s="42"/>
      <c r="I17" s="74">
        <f>1350+549.35</f>
        <v>1899.35</v>
      </c>
      <c r="J17" s="44">
        <f t="shared" ref="J17:J23" si="2">I17-H17</f>
        <v>1899.35</v>
      </c>
    </row>
    <row r="18" spans="1:10" ht="66" x14ac:dyDescent="0.3">
      <c r="A18" s="35"/>
      <c r="B18" s="47"/>
      <c r="C18" s="68" t="s">
        <v>50</v>
      </c>
      <c r="D18" s="69" t="s">
        <v>49</v>
      </c>
      <c r="E18" s="69" t="s">
        <v>7</v>
      </c>
      <c r="F18" s="17"/>
      <c r="G18" s="41">
        <v>450</v>
      </c>
      <c r="H18" s="42"/>
      <c r="I18" s="70">
        <v>450</v>
      </c>
      <c r="J18" s="44">
        <f t="shared" si="2"/>
        <v>450</v>
      </c>
    </row>
    <row r="19" spans="1:10" ht="66" x14ac:dyDescent="0.3">
      <c r="A19" s="35"/>
      <c r="B19" s="47"/>
      <c r="C19" s="49" t="s">
        <v>51</v>
      </c>
      <c r="D19" s="46" t="s">
        <v>21</v>
      </c>
      <c r="E19" s="46" t="s">
        <v>7</v>
      </c>
      <c r="F19" s="14">
        <v>452.95</v>
      </c>
      <c r="G19" s="61">
        <v>452.95</v>
      </c>
      <c r="H19" s="42"/>
      <c r="I19" s="75">
        <v>352.96</v>
      </c>
      <c r="J19" s="44">
        <f t="shared" si="2"/>
        <v>352.96</v>
      </c>
    </row>
    <row r="20" spans="1:10" ht="66" x14ac:dyDescent="0.3">
      <c r="A20" s="35"/>
      <c r="B20" s="47"/>
      <c r="C20" s="34" t="s">
        <v>52</v>
      </c>
      <c r="D20" s="46" t="s">
        <v>53</v>
      </c>
      <c r="E20" s="46" t="s">
        <v>7</v>
      </c>
      <c r="F20" s="65">
        <v>3550</v>
      </c>
      <c r="G20" s="60">
        <v>3550.0002400000003</v>
      </c>
      <c r="H20" s="42"/>
      <c r="I20" s="58">
        <v>1004.29224</v>
      </c>
      <c r="J20" s="44">
        <f t="shared" si="2"/>
        <v>1004.29224</v>
      </c>
    </row>
    <row r="21" spans="1:10" ht="66" x14ac:dyDescent="0.3">
      <c r="A21" s="35"/>
      <c r="B21" s="47"/>
      <c r="C21" s="49" t="s">
        <v>54</v>
      </c>
      <c r="D21" s="46" t="s">
        <v>53</v>
      </c>
      <c r="E21" s="46" t="s">
        <v>7</v>
      </c>
      <c r="F21" s="65">
        <v>3489.1949999999997</v>
      </c>
      <c r="G21" s="60">
        <v>3689.1946599999997</v>
      </c>
      <c r="H21" s="42"/>
      <c r="I21" s="58">
        <v>3465.6556599999999</v>
      </c>
      <c r="J21" s="44">
        <f t="shared" si="2"/>
        <v>3465.6556599999999</v>
      </c>
    </row>
    <row r="22" spans="1:10" x14ac:dyDescent="0.3">
      <c r="A22" s="35"/>
      <c r="B22" s="47"/>
      <c r="C22" s="50" t="s">
        <v>22</v>
      </c>
      <c r="D22" s="46"/>
      <c r="E22" s="46"/>
      <c r="F22" s="65"/>
      <c r="G22" s="40"/>
      <c r="H22" s="42"/>
      <c r="I22" s="38"/>
      <c r="J22" s="44"/>
    </row>
    <row r="23" spans="1:10" ht="66" x14ac:dyDescent="0.3">
      <c r="A23" s="35"/>
      <c r="B23" s="47"/>
      <c r="C23" s="51" t="s">
        <v>55</v>
      </c>
      <c r="D23" s="46" t="s">
        <v>53</v>
      </c>
      <c r="E23" s="46" t="s">
        <v>7</v>
      </c>
      <c r="F23" s="65">
        <v>950</v>
      </c>
      <c r="G23" s="61">
        <v>1450</v>
      </c>
      <c r="H23" s="42"/>
      <c r="I23" s="74">
        <v>1120.518</v>
      </c>
      <c r="J23" s="44">
        <f t="shared" si="2"/>
        <v>1120.518</v>
      </c>
    </row>
    <row r="24" spans="1:10" x14ac:dyDescent="0.3">
      <c r="A24" s="35"/>
      <c r="B24" s="47"/>
      <c r="C24" s="34" t="s">
        <v>22</v>
      </c>
      <c r="D24" s="46"/>
      <c r="E24" s="46"/>
      <c r="F24" s="66"/>
      <c r="G24" s="60"/>
      <c r="H24" s="42"/>
      <c r="I24" s="38"/>
      <c r="J24" s="44"/>
    </row>
    <row r="25" spans="1:10" x14ac:dyDescent="0.3">
      <c r="A25" s="36"/>
      <c r="B25" s="52"/>
      <c r="C25" s="53" t="s">
        <v>56</v>
      </c>
      <c r="D25" s="54"/>
      <c r="E25" s="55"/>
      <c r="F25" s="67">
        <v>19018.33368</v>
      </c>
      <c r="G25" s="67">
        <v>21313.868600000002</v>
      </c>
      <c r="H25" s="77">
        <f>SUM(H16:H24)</f>
        <v>0</v>
      </c>
      <c r="I25" s="67">
        <f>SUM(I16:I24)</f>
        <v>8292.7759000000005</v>
      </c>
      <c r="J25" s="67">
        <f>SUM(J16:J24)</f>
        <v>8292.7759000000005</v>
      </c>
    </row>
    <row r="26" spans="1:10" ht="129.6" customHeight="1" x14ac:dyDescent="0.3">
      <c r="A26" s="34" t="s">
        <v>24</v>
      </c>
      <c r="B26" s="49" t="s">
        <v>25</v>
      </c>
      <c r="C26" s="34" t="s">
        <v>26</v>
      </c>
      <c r="D26" s="46" t="s">
        <v>27</v>
      </c>
      <c r="E26" s="46" t="s">
        <v>7</v>
      </c>
      <c r="F26" s="60">
        <v>400</v>
      </c>
      <c r="G26" s="60">
        <v>1582.2103400000001</v>
      </c>
      <c r="H26" s="18"/>
      <c r="I26" s="71">
        <v>1300</v>
      </c>
      <c r="J26" s="72">
        <f>I26-H26</f>
        <v>1300</v>
      </c>
    </row>
    <row r="27" spans="1:10" ht="30" customHeight="1" x14ac:dyDescent="0.3">
      <c r="A27" s="34"/>
      <c r="B27" s="49" t="s">
        <v>22</v>
      </c>
      <c r="C27" s="34"/>
      <c r="D27" s="46"/>
      <c r="E27" s="46"/>
      <c r="F27" s="81"/>
      <c r="G27" s="60"/>
      <c r="H27" s="29"/>
      <c r="I27" s="71"/>
      <c r="J27" s="72"/>
    </row>
    <row r="28" spans="1:10" ht="406.2" customHeight="1" x14ac:dyDescent="0.3">
      <c r="A28" s="34" t="s">
        <v>57</v>
      </c>
      <c r="B28" s="73" t="s">
        <v>58</v>
      </c>
      <c r="C28" s="34" t="s">
        <v>59</v>
      </c>
      <c r="D28" s="46" t="s">
        <v>60</v>
      </c>
      <c r="E28" s="46" t="s">
        <v>7</v>
      </c>
      <c r="F28" s="76">
        <v>12461.96</v>
      </c>
      <c r="G28" s="60">
        <v>9327.3326500000003</v>
      </c>
      <c r="H28" s="76">
        <v>1000</v>
      </c>
      <c r="I28" s="71">
        <v>970</v>
      </c>
      <c r="J28" s="72">
        <f>I28-H28</f>
        <v>-30</v>
      </c>
    </row>
    <row r="29" spans="1:10" ht="22.8" customHeight="1" x14ac:dyDescent="0.3">
      <c r="A29" s="27"/>
      <c r="B29" s="28" t="s">
        <v>22</v>
      </c>
      <c r="C29" s="28"/>
      <c r="D29" s="28"/>
      <c r="E29" s="28"/>
      <c r="F29" s="29"/>
      <c r="G29" s="30"/>
      <c r="H29" s="29"/>
      <c r="I29" s="30"/>
      <c r="J29" s="31"/>
    </row>
    <row r="30" spans="1:10" ht="66" x14ac:dyDescent="0.3">
      <c r="A30" s="32" t="s">
        <v>28</v>
      </c>
      <c r="B30" s="45" t="s">
        <v>61</v>
      </c>
      <c r="C30" s="48" t="s">
        <v>62</v>
      </c>
      <c r="D30" s="46" t="s">
        <v>53</v>
      </c>
      <c r="E30" s="46" t="s">
        <v>7</v>
      </c>
      <c r="F30" s="76">
        <v>11195.531000000001</v>
      </c>
      <c r="G30" s="61">
        <v>11187.331</v>
      </c>
      <c r="H30" s="29"/>
      <c r="I30" s="74">
        <v>10141.431</v>
      </c>
      <c r="J30" s="72">
        <f>I30-H30</f>
        <v>10141.431</v>
      </c>
    </row>
    <row r="31" spans="1:10" x14ac:dyDescent="0.3">
      <c r="A31" s="35"/>
      <c r="B31" s="47"/>
      <c r="C31" s="48"/>
      <c r="D31" s="46" t="s">
        <v>22</v>
      </c>
      <c r="E31" s="46"/>
      <c r="F31" s="87"/>
      <c r="G31" s="61"/>
      <c r="H31" s="29"/>
      <c r="I31" s="39"/>
      <c r="J31" s="72">
        <f t="shared" ref="J31:J40" si="3">I31-H31</f>
        <v>0</v>
      </c>
    </row>
    <row r="32" spans="1:10" ht="66" x14ac:dyDescent="0.3">
      <c r="A32" s="35"/>
      <c r="B32" s="47"/>
      <c r="C32" s="48"/>
      <c r="D32" s="46" t="s">
        <v>21</v>
      </c>
      <c r="E32" s="46" t="s">
        <v>7</v>
      </c>
      <c r="F32" s="76">
        <v>1234.3</v>
      </c>
      <c r="G32" s="61">
        <v>873.62248</v>
      </c>
      <c r="H32" s="29"/>
      <c r="I32" s="39">
        <v>300</v>
      </c>
      <c r="J32" s="72">
        <f t="shared" si="3"/>
        <v>300</v>
      </c>
    </row>
    <row r="33" spans="1:10" ht="52.8" x14ac:dyDescent="0.3">
      <c r="A33" s="35"/>
      <c r="B33" s="47"/>
      <c r="C33" s="48"/>
      <c r="D33" s="46" t="s">
        <v>17</v>
      </c>
      <c r="E33" s="33" t="s">
        <v>7</v>
      </c>
      <c r="F33" s="76">
        <v>2007.7729999999999</v>
      </c>
      <c r="G33" s="60">
        <v>1568.6742400000001</v>
      </c>
      <c r="H33" s="29"/>
      <c r="I33" s="58">
        <f>I35+I36+I37</f>
        <v>611.10068000000001</v>
      </c>
      <c r="J33" s="72">
        <f t="shared" si="3"/>
        <v>611.10068000000001</v>
      </c>
    </row>
    <row r="34" spans="1:10" ht="26.4" x14ac:dyDescent="0.3">
      <c r="A34" s="35"/>
      <c r="B34" s="47"/>
      <c r="C34" s="48"/>
      <c r="D34" s="46" t="s">
        <v>18</v>
      </c>
      <c r="E34" s="33"/>
      <c r="F34" s="87"/>
      <c r="G34" s="61"/>
      <c r="H34" s="29"/>
      <c r="I34" s="39"/>
      <c r="J34" s="72">
        <f t="shared" si="3"/>
        <v>0</v>
      </c>
    </row>
    <row r="35" spans="1:10" x14ac:dyDescent="0.3">
      <c r="A35" s="35"/>
      <c r="B35" s="47"/>
      <c r="C35" s="48"/>
      <c r="D35" s="82" t="s">
        <v>22</v>
      </c>
      <c r="E35" s="33"/>
      <c r="F35" s="87"/>
      <c r="G35" s="85"/>
      <c r="H35" s="29"/>
      <c r="I35" s="88"/>
      <c r="J35" s="72">
        <f t="shared" si="3"/>
        <v>0</v>
      </c>
    </row>
    <row r="36" spans="1:10" ht="52.8" x14ac:dyDescent="0.3">
      <c r="A36" s="35"/>
      <c r="B36" s="47"/>
      <c r="C36" s="48"/>
      <c r="D36" s="82" t="s">
        <v>63</v>
      </c>
      <c r="E36" s="33"/>
      <c r="F36" s="91">
        <v>300</v>
      </c>
      <c r="G36" s="85">
        <v>174.99</v>
      </c>
      <c r="H36" s="29"/>
      <c r="I36" s="88">
        <v>75</v>
      </c>
      <c r="J36" s="72">
        <f t="shared" si="3"/>
        <v>75</v>
      </c>
    </row>
    <row r="37" spans="1:10" ht="39.6" x14ac:dyDescent="0.3">
      <c r="A37" s="35"/>
      <c r="B37" s="47"/>
      <c r="C37" s="48"/>
      <c r="D37" s="82" t="s">
        <v>19</v>
      </c>
      <c r="E37" s="33"/>
      <c r="F37" s="92">
        <v>1106.7729999999999</v>
      </c>
      <c r="G37" s="86">
        <v>992.88423999999998</v>
      </c>
      <c r="H37" s="29"/>
      <c r="I37" s="89">
        <f>498.60068+37.5</f>
        <v>536.10068000000001</v>
      </c>
      <c r="J37" s="72">
        <f t="shared" si="3"/>
        <v>536.10068000000001</v>
      </c>
    </row>
    <row r="38" spans="1:10" ht="92.4" x14ac:dyDescent="0.3">
      <c r="A38" s="35"/>
      <c r="B38" s="47"/>
      <c r="C38" s="83" t="s">
        <v>64</v>
      </c>
      <c r="D38" s="46" t="s">
        <v>21</v>
      </c>
      <c r="E38" s="46" t="s">
        <v>7</v>
      </c>
      <c r="F38" s="76">
        <v>200</v>
      </c>
      <c r="G38" s="61">
        <v>300</v>
      </c>
      <c r="H38" s="29"/>
      <c r="I38" s="39">
        <v>300</v>
      </c>
      <c r="J38" s="72">
        <f t="shared" si="3"/>
        <v>300</v>
      </c>
    </row>
    <row r="39" spans="1:10" ht="105.6" x14ac:dyDescent="0.3">
      <c r="A39" s="35"/>
      <c r="B39" s="47"/>
      <c r="C39" s="84" t="s">
        <v>65</v>
      </c>
      <c r="D39" s="46" t="s">
        <v>21</v>
      </c>
      <c r="E39" s="46" t="s">
        <v>7</v>
      </c>
      <c r="F39" s="76">
        <v>165</v>
      </c>
      <c r="G39" s="61">
        <v>165</v>
      </c>
      <c r="H39" s="29"/>
      <c r="I39" s="39">
        <v>165</v>
      </c>
      <c r="J39" s="72">
        <f t="shared" si="3"/>
        <v>165</v>
      </c>
    </row>
    <row r="40" spans="1:10" x14ac:dyDescent="0.3">
      <c r="A40" s="36"/>
      <c r="B40" s="52"/>
      <c r="C40" s="53" t="s">
        <v>66</v>
      </c>
      <c r="D40" s="54"/>
      <c r="E40" s="55"/>
      <c r="F40" s="90">
        <v>15084.603999999999</v>
      </c>
      <c r="G40" s="62">
        <v>14149.899719999999</v>
      </c>
      <c r="H40" s="43">
        <v>0</v>
      </c>
      <c r="I40" s="58">
        <f>I30+I31+I32+I33+I38+I39</f>
        <v>11517.53168</v>
      </c>
      <c r="J40" s="94">
        <f t="shared" si="3"/>
        <v>11517.53168</v>
      </c>
    </row>
    <row r="41" spans="1:10" ht="66" x14ac:dyDescent="0.3">
      <c r="A41" s="32" t="s">
        <v>67</v>
      </c>
      <c r="B41" s="45" t="s">
        <v>68</v>
      </c>
      <c r="C41" s="45" t="s">
        <v>69</v>
      </c>
      <c r="D41" s="46" t="s">
        <v>70</v>
      </c>
      <c r="E41" s="46" t="s">
        <v>7</v>
      </c>
      <c r="F41" s="57">
        <v>116.5</v>
      </c>
      <c r="G41" s="74">
        <v>133.05000000000001</v>
      </c>
      <c r="H41" s="29"/>
      <c r="I41" s="95">
        <v>30</v>
      </c>
      <c r="J41" s="72">
        <f>I41-H41</f>
        <v>30</v>
      </c>
    </row>
    <row r="42" spans="1:10" ht="92.4" x14ac:dyDescent="0.3">
      <c r="A42" s="35"/>
      <c r="B42" s="47"/>
      <c r="C42" s="52"/>
      <c r="D42" s="46" t="s">
        <v>20</v>
      </c>
      <c r="E42" s="46" t="s">
        <v>7</v>
      </c>
      <c r="F42" s="57"/>
      <c r="G42" s="95">
        <v>30</v>
      </c>
      <c r="H42" s="29"/>
      <c r="I42" s="95">
        <v>30</v>
      </c>
      <c r="J42" s="72">
        <f t="shared" ref="J42:J43" si="4">I42-H42</f>
        <v>30</v>
      </c>
    </row>
    <row r="43" spans="1:10" x14ac:dyDescent="0.3">
      <c r="A43" s="36"/>
      <c r="B43" s="52"/>
      <c r="C43" s="53" t="s">
        <v>71</v>
      </c>
      <c r="D43" s="55"/>
      <c r="E43" s="69"/>
      <c r="F43" s="57">
        <f>F41+F42</f>
        <v>116.5</v>
      </c>
      <c r="G43" s="74">
        <f>G41+G42</f>
        <v>163.05000000000001</v>
      </c>
      <c r="H43" s="43">
        <v>0</v>
      </c>
      <c r="I43" s="95">
        <f>I41+I42</f>
        <v>60</v>
      </c>
      <c r="J43" s="72">
        <f t="shared" si="4"/>
        <v>60</v>
      </c>
    </row>
    <row r="44" spans="1:10" x14ac:dyDescent="0.3">
      <c r="A44" s="27"/>
      <c r="B44" s="28" t="s">
        <v>22</v>
      </c>
      <c r="C44" s="28"/>
      <c r="D44" s="28"/>
      <c r="E44" s="28"/>
      <c r="F44" s="29"/>
      <c r="G44" s="30"/>
      <c r="H44" s="29"/>
      <c r="I44" s="30"/>
      <c r="J44" s="31"/>
    </row>
    <row r="45" spans="1:10" x14ac:dyDescent="0.3">
      <c r="A45" s="32" t="s">
        <v>29</v>
      </c>
      <c r="B45" s="45" t="s">
        <v>30</v>
      </c>
      <c r="C45" s="49" t="s">
        <v>22</v>
      </c>
      <c r="D45" s="33" t="s">
        <v>23</v>
      </c>
      <c r="E45" s="33" t="s">
        <v>7</v>
      </c>
      <c r="F45" s="29"/>
      <c r="G45" s="61"/>
      <c r="H45" s="29"/>
      <c r="I45" s="39"/>
      <c r="J45" s="72"/>
    </row>
    <row r="46" spans="1:10" ht="79.2" x14ac:dyDescent="0.3">
      <c r="A46" s="35"/>
      <c r="B46" s="47"/>
      <c r="C46" s="49" t="s">
        <v>31</v>
      </c>
      <c r="D46" s="33"/>
      <c r="E46" s="33"/>
      <c r="F46" s="76">
        <v>1215.1199999999999</v>
      </c>
      <c r="G46" s="62">
        <v>1215.1196</v>
      </c>
      <c r="H46" s="29"/>
      <c r="I46" s="99">
        <v>767.44259999999997</v>
      </c>
      <c r="J46" s="93">
        <f t="shared" ref="J46:J51" si="5">I46-H46</f>
        <v>767.44259999999997</v>
      </c>
    </row>
    <row r="47" spans="1:10" ht="39.6" x14ac:dyDescent="0.3">
      <c r="A47" s="35"/>
      <c r="B47" s="47"/>
      <c r="C47" s="49" t="s">
        <v>72</v>
      </c>
      <c r="D47" s="33"/>
      <c r="E47" s="33"/>
      <c r="F47" s="76">
        <v>100.4</v>
      </c>
      <c r="G47" s="96">
        <v>141.4</v>
      </c>
      <c r="H47" s="29"/>
      <c r="I47" s="39">
        <v>41</v>
      </c>
      <c r="J47" s="72">
        <f t="shared" si="5"/>
        <v>41</v>
      </c>
    </row>
    <row r="48" spans="1:10" x14ac:dyDescent="0.3">
      <c r="A48" s="35"/>
      <c r="B48" s="47"/>
      <c r="C48" s="49" t="s">
        <v>22</v>
      </c>
      <c r="D48" s="33"/>
      <c r="E48" s="33"/>
      <c r="F48" s="29"/>
      <c r="G48" s="61"/>
      <c r="H48" s="29"/>
      <c r="I48" s="39"/>
      <c r="J48" s="72"/>
    </row>
    <row r="49" spans="1:11" ht="39.6" x14ac:dyDescent="0.3">
      <c r="A49" s="35"/>
      <c r="B49" s="47"/>
      <c r="C49" s="68" t="s">
        <v>73</v>
      </c>
      <c r="D49" s="33"/>
      <c r="E49" s="33"/>
      <c r="F49" s="29"/>
      <c r="G49" s="96">
        <v>670</v>
      </c>
      <c r="H49" s="29"/>
      <c r="I49" s="39">
        <v>670</v>
      </c>
      <c r="J49" s="72">
        <f t="shared" si="5"/>
        <v>670</v>
      </c>
    </row>
    <row r="50" spans="1:11" ht="66" x14ac:dyDescent="0.3">
      <c r="A50" s="35"/>
      <c r="B50" s="47"/>
      <c r="C50" s="97" t="s">
        <v>74</v>
      </c>
      <c r="D50" s="33"/>
      <c r="E50" s="33"/>
      <c r="F50" s="29"/>
      <c r="G50" s="96">
        <v>302.39999999999998</v>
      </c>
      <c r="H50" s="29"/>
      <c r="I50" s="39">
        <v>302.39999999999998</v>
      </c>
      <c r="J50" s="72">
        <f t="shared" si="5"/>
        <v>302.39999999999998</v>
      </c>
    </row>
    <row r="51" spans="1:11" x14ac:dyDescent="0.3">
      <c r="A51" s="36"/>
      <c r="B51" s="52"/>
      <c r="C51" s="53" t="s">
        <v>32</v>
      </c>
      <c r="D51" s="54"/>
      <c r="E51" s="55"/>
      <c r="F51" s="76">
        <v>2302.52</v>
      </c>
      <c r="G51" s="96">
        <v>3311.9196000000002</v>
      </c>
      <c r="H51" s="43">
        <v>0</v>
      </c>
      <c r="I51" s="74">
        <f>I45+I46+I47+I48+I49+I50</f>
        <v>1780.8425999999999</v>
      </c>
      <c r="J51" s="72">
        <f t="shared" si="5"/>
        <v>1780.8425999999999</v>
      </c>
    </row>
    <row r="52" spans="1:11" x14ac:dyDescent="0.3">
      <c r="A52" s="32" t="s">
        <v>33</v>
      </c>
      <c r="B52" s="45" t="s">
        <v>34</v>
      </c>
      <c r="C52" s="49" t="s">
        <v>22</v>
      </c>
      <c r="D52" s="46"/>
      <c r="E52" s="46"/>
      <c r="F52" s="29"/>
      <c r="G52" s="30"/>
      <c r="H52" s="29"/>
      <c r="I52" s="30"/>
      <c r="J52" s="31"/>
    </row>
    <row r="53" spans="1:11" ht="92.4" x14ac:dyDescent="0.3">
      <c r="A53" s="35"/>
      <c r="B53" s="47"/>
      <c r="C53" s="49" t="s">
        <v>35</v>
      </c>
      <c r="D53" s="46" t="s">
        <v>36</v>
      </c>
      <c r="E53" s="46" t="s">
        <v>7</v>
      </c>
      <c r="F53" s="76">
        <v>3000.2</v>
      </c>
      <c r="G53" s="87">
        <v>2210</v>
      </c>
      <c r="H53" s="76">
        <v>0</v>
      </c>
      <c r="I53" s="87">
        <v>1150</v>
      </c>
      <c r="J53" s="72">
        <f>I53-H53</f>
        <v>1150</v>
      </c>
    </row>
    <row r="54" spans="1:11" x14ac:dyDescent="0.3">
      <c r="A54" s="36"/>
      <c r="B54" s="52"/>
      <c r="C54" s="53" t="s">
        <v>37</v>
      </c>
      <c r="D54" s="54"/>
      <c r="E54" s="55"/>
      <c r="F54" s="76">
        <v>3120.2</v>
      </c>
      <c r="G54" s="87">
        <v>2329.94</v>
      </c>
      <c r="H54" s="76">
        <v>0</v>
      </c>
      <c r="I54" s="87">
        <v>1150</v>
      </c>
      <c r="J54" s="72">
        <f>I54-H54</f>
        <v>1150</v>
      </c>
    </row>
    <row r="55" spans="1:11" x14ac:dyDescent="0.3">
      <c r="A55" s="27"/>
      <c r="B55" s="28"/>
      <c r="C55" s="28"/>
      <c r="D55" s="28"/>
      <c r="E55" s="28"/>
      <c r="F55" s="29"/>
      <c r="G55" s="30"/>
      <c r="H55" s="29"/>
      <c r="I55" s="30"/>
      <c r="J55" s="31"/>
    </row>
    <row r="56" spans="1:11" x14ac:dyDescent="0.3">
      <c r="A56" s="16"/>
      <c r="B56" s="21" t="s">
        <v>6</v>
      </c>
      <c r="C56" s="21"/>
      <c r="D56" s="21"/>
      <c r="E56" s="21"/>
      <c r="F56" s="63">
        <v>60571.842680000002</v>
      </c>
      <c r="G56" s="13">
        <v>61613.764909999998</v>
      </c>
      <c r="H56" s="63">
        <v>1000</v>
      </c>
      <c r="I56" s="13">
        <f>I14+I25+I26+I28+I40+I43+I51+I54</f>
        <v>26883.150180000001</v>
      </c>
      <c r="J56" s="13">
        <f>J14+J25+J26+J28+J40+J43+J51+J54</f>
        <v>25883.150180000001</v>
      </c>
      <c r="K56" s="10">
        <f>I56-H56</f>
        <v>25883.150180000001</v>
      </c>
    </row>
    <row r="57" spans="1:11" x14ac:dyDescent="0.3">
      <c r="A57" s="5"/>
      <c r="B57" s="6"/>
      <c r="C57" s="6"/>
      <c r="D57" s="6"/>
      <c r="E57" s="6"/>
      <c r="F57" s="7"/>
      <c r="G57" s="7"/>
      <c r="H57" s="7"/>
      <c r="I57" s="8"/>
    </row>
    <row r="58" spans="1:11" x14ac:dyDescent="0.3">
      <c r="A58" s="20"/>
      <c r="B58" s="20"/>
      <c r="C58" s="20"/>
      <c r="D58" s="20"/>
      <c r="E58" s="20"/>
      <c r="F58" s="20"/>
      <c r="G58" s="20"/>
      <c r="H58" s="20"/>
      <c r="I58" s="20"/>
    </row>
    <row r="59" spans="1:11" s="4" customFormat="1" ht="13.8" x14ac:dyDescent="0.25">
      <c r="B59" s="19" t="s">
        <v>15</v>
      </c>
      <c r="C59" s="19"/>
      <c r="D59" s="9"/>
      <c r="F59" s="4" t="s">
        <v>16</v>
      </c>
      <c r="I59" s="98"/>
    </row>
    <row r="65" spans="7:9" x14ac:dyDescent="0.3">
      <c r="G65" s="12"/>
      <c r="H65" s="11"/>
      <c r="I65" s="12"/>
    </row>
  </sheetData>
  <mergeCells count="40">
    <mergeCell ref="E45:E50"/>
    <mergeCell ref="C51:E51"/>
    <mergeCell ref="A52:A54"/>
    <mergeCell ref="B52:B54"/>
    <mergeCell ref="C54:E54"/>
    <mergeCell ref="A41:A43"/>
    <mergeCell ref="B41:B43"/>
    <mergeCell ref="C41:C42"/>
    <mergeCell ref="C43:D43"/>
    <mergeCell ref="A45:A51"/>
    <mergeCell ref="B45:B51"/>
    <mergeCell ref="D45:D50"/>
    <mergeCell ref="A30:A40"/>
    <mergeCell ref="B30:B40"/>
    <mergeCell ref="C30:C37"/>
    <mergeCell ref="E33:E37"/>
    <mergeCell ref="C40:E40"/>
    <mergeCell ref="A16:A25"/>
    <mergeCell ref="B16:B25"/>
    <mergeCell ref="C25:E25"/>
    <mergeCell ref="A9:A14"/>
    <mergeCell ref="B9:B14"/>
    <mergeCell ref="D9:D13"/>
    <mergeCell ref="E9:E13"/>
    <mergeCell ref="C14:E14"/>
    <mergeCell ref="A1:I1"/>
    <mergeCell ref="A2:I2"/>
    <mergeCell ref="A3:I3"/>
    <mergeCell ref="J5:J8"/>
    <mergeCell ref="A5:A6"/>
    <mergeCell ref="H5:I5"/>
    <mergeCell ref="F5:G6"/>
    <mergeCell ref="A8:E8"/>
    <mergeCell ref="B5:B6"/>
    <mergeCell ref="C5:C6"/>
    <mergeCell ref="D5:D6"/>
    <mergeCell ref="E5:E6"/>
    <mergeCell ref="B59:C59"/>
    <mergeCell ref="A58:I58"/>
    <mergeCell ref="B56:E56"/>
  </mergeCells>
  <pageMargins left="0.39370078740157483" right="0.19685039370078741" top="0.39370078740157483" bottom="0.39370078740157483" header="0.31496062992125984" footer="0.31496062992125984"/>
  <pageSetup paperSize="9" scale="64" fitToHeight="8" orientation="landscape"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220FU7</dc:creator>
  <cp:lastModifiedBy>220FU6</cp:lastModifiedBy>
  <cp:lastPrinted>2023-01-30T06:54:05Z</cp:lastPrinted>
  <dcterms:created xsi:type="dcterms:W3CDTF">2022-01-13T09:42:09Z</dcterms:created>
  <dcterms:modified xsi:type="dcterms:W3CDTF">2023-01-30T06:58:33Z</dcterms:modified>
</cp:coreProperties>
</file>