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НАСТУПНЕ\на сайт рада\"/>
    </mc:Choice>
  </mc:AlternateContent>
  <bookViews>
    <workbookView xWindow="0" yWindow="0" windowWidth="20490" windowHeight="7155" tabRatio="500"/>
  </bookViews>
  <sheets>
    <sheet name="березень" sheetId="1" r:id="rId1"/>
  </sheets>
  <definedNames>
    <definedName name="_xlnm.Print_Titles" localSheetId="0">березень!$4:$6</definedName>
    <definedName name="_xlnm.Print_Area" localSheetId="0">березень!$A$1:$K$82</definedName>
  </definedNames>
  <calcPr calcId="152511"/>
</workbook>
</file>

<file path=xl/calcChain.xml><?xml version="1.0" encoding="utf-8"?>
<calcChain xmlns="http://schemas.openxmlformats.org/spreadsheetml/2006/main">
  <c r="D76" i="1" l="1"/>
  <c r="D71" i="1"/>
  <c r="D36" i="1"/>
  <c r="E41" i="1" l="1"/>
  <c r="K58" i="1"/>
  <c r="K56" i="1"/>
  <c r="E56" i="1"/>
  <c r="J57" i="1"/>
  <c r="K57" i="1"/>
  <c r="G9" i="1" l="1"/>
  <c r="D70" i="1"/>
  <c r="D55" i="1"/>
  <c r="J55" i="1" s="1"/>
  <c r="D38" i="1"/>
  <c r="D37" i="1"/>
  <c r="J9" i="1"/>
  <c r="D10" i="1"/>
  <c r="D8" i="1" s="1"/>
  <c r="E12" i="1"/>
  <c r="D12" i="1"/>
  <c r="C12" i="1" s="1"/>
  <c r="E14" i="1"/>
  <c r="D15" i="1"/>
  <c r="D17" i="1"/>
  <c r="D19" i="1"/>
  <c r="J19" i="1" s="1"/>
  <c r="E19" i="1"/>
  <c r="K19" i="1" s="1"/>
  <c r="E22" i="1"/>
  <c r="E23" i="1"/>
  <c r="E24" i="1"/>
  <c r="D24" i="1"/>
  <c r="E29" i="1"/>
  <c r="D29" i="1"/>
  <c r="D34" i="1"/>
  <c r="E39" i="1"/>
  <c r="E7" i="1" s="1"/>
  <c r="E42" i="1"/>
  <c r="D42" i="1"/>
  <c r="E48" i="1"/>
  <c r="E49" i="1"/>
  <c r="D49" i="1"/>
  <c r="D56" i="1"/>
  <c r="K55" i="1"/>
  <c r="C57" i="1"/>
  <c r="K60" i="1"/>
  <c r="E62" i="1"/>
  <c r="E61" i="1" s="1"/>
  <c r="E63" i="1"/>
  <c r="C60" i="1"/>
  <c r="D65" i="1"/>
  <c r="E65" i="1"/>
  <c r="C65" i="1" s="1"/>
  <c r="E68" i="1"/>
  <c r="E69" i="1"/>
  <c r="E70" i="1"/>
  <c r="E72" i="1"/>
  <c r="D72" i="1"/>
  <c r="C72" i="1" s="1"/>
  <c r="J11" i="1"/>
  <c r="C77" i="1"/>
  <c r="C76" i="1"/>
  <c r="C75" i="1"/>
  <c r="C64" i="1"/>
  <c r="C53" i="1"/>
  <c r="C47" i="1"/>
  <c r="C36" i="1"/>
  <c r="C35" i="1"/>
  <c r="C28" i="1"/>
  <c r="C27" i="1"/>
  <c r="C11" i="1"/>
  <c r="C73" i="1"/>
  <c r="C45" i="1"/>
  <c r="C38" i="1"/>
  <c r="C32" i="1"/>
  <c r="C31" i="1"/>
  <c r="C30" i="1"/>
  <c r="C71" i="1"/>
  <c r="C58" i="1"/>
  <c r="C54" i="1"/>
  <c r="C52" i="1"/>
  <c r="C51" i="1"/>
  <c r="C50" i="1"/>
  <c r="C46" i="1"/>
  <c r="C44" i="1"/>
  <c r="C43" i="1"/>
  <c r="C37" i="1"/>
  <c r="C33" i="1"/>
  <c r="C26" i="1"/>
  <c r="C25" i="1"/>
  <c r="C21" i="1"/>
  <c r="C20" i="1"/>
  <c r="C16" i="1"/>
  <c r="C13" i="1"/>
  <c r="C9" i="1"/>
  <c r="F13" i="1"/>
  <c r="D69" i="1" l="1"/>
  <c r="D68" i="1" s="1"/>
  <c r="D48" i="1"/>
  <c r="D41" i="1"/>
  <c r="C29" i="1"/>
  <c r="D23" i="1"/>
  <c r="D22" i="1" s="1"/>
  <c r="D14" i="1"/>
  <c r="I19" i="1"/>
  <c r="C19" i="1"/>
  <c r="C24" i="1"/>
  <c r="C10" i="1"/>
  <c r="C74" i="1"/>
  <c r="C66" i="1"/>
  <c r="C55" i="1"/>
  <c r="C59" i="1"/>
  <c r="C56" i="1"/>
  <c r="C34" i="1"/>
  <c r="C17" i="1"/>
  <c r="C8" i="1"/>
  <c r="C42" i="1"/>
  <c r="C63" i="1"/>
  <c r="C39" i="1"/>
  <c r="C48" i="1"/>
  <c r="C15" i="1"/>
  <c r="C70" i="1"/>
  <c r="C18" i="1"/>
  <c r="C78" i="1"/>
  <c r="C40" i="1"/>
  <c r="C49" i="1"/>
  <c r="G19" i="1"/>
  <c r="E67" i="1" l="1"/>
  <c r="E79" i="1" s="1"/>
  <c r="C41" i="1"/>
  <c r="D7" i="1"/>
  <c r="D67" i="1" s="1"/>
  <c r="D79" i="1" s="1"/>
  <c r="C68" i="1"/>
  <c r="C69" i="1"/>
  <c r="C14" i="1"/>
  <c r="C62" i="1"/>
  <c r="C61" i="1"/>
  <c r="C23" i="1"/>
  <c r="C22" i="1"/>
  <c r="F44" i="1" l="1"/>
  <c r="C7" i="1" l="1"/>
  <c r="J44" i="1"/>
  <c r="I44" i="1" s="1"/>
  <c r="J37" i="1"/>
  <c r="C67" i="1" l="1"/>
  <c r="C79" i="1" s="1"/>
  <c r="H72" i="1" l="1"/>
  <c r="H69" i="1" s="1"/>
  <c r="H68" i="1" s="1"/>
  <c r="K75" i="1" l="1"/>
  <c r="J74" i="1"/>
  <c r="J75" i="1" l="1"/>
  <c r="G72" i="1"/>
  <c r="F75" i="1"/>
  <c r="I75" i="1" l="1"/>
  <c r="H19" i="1"/>
  <c r="F20" i="1" l="1"/>
  <c r="F21" i="1"/>
  <c r="J21" i="1"/>
  <c r="I21" i="1" s="1"/>
  <c r="J20" i="1"/>
  <c r="I20" i="1" s="1"/>
  <c r="F19" i="1" l="1"/>
  <c r="K66" i="1"/>
  <c r="J59" i="1" l="1"/>
  <c r="J78" i="1" l="1"/>
  <c r="J77" i="1" s="1"/>
  <c r="J76" i="1"/>
  <c r="G77" i="1"/>
  <c r="I77" i="1" l="1"/>
  <c r="I78" i="1"/>
  <c r="K64" i="1"/>
  <c r="K63" i="1" s="1"/>
  <c r="J56" i="1" l="1"/>
  <c r="J58" i="1"/>
  <c r="K59" i="1"/>
  <c r="I59" i="1" s="1"/>
  <c r="F59" i="1"/>
  <c r="F57" i="1"/>
  <c r="G56" i="1"/>
  <c r="H56" i="1"/>
  <c r="I74" i="1" l="1"/>
  <c r="J73" i="1"/>
  <c r="J72" i="1" s="1"/>
  <c r="F72" i="1" l="1"/>
  <c r="K9" i="1" l="1"/>
  <c r="I9" i="1" s="1"/>
  <c r="K11" i="1"/>
  <c r="J10" i="1"/>
  <c r="K13" i="1"/>
  <c r="K12" i="1" s="1"/>
  <c r="J13" i="1"/>
  <c r="K16" i="1"/>
  <c r="J16" i="1"/>
  <c r="J15" i="1" s="1"/>
  <c r="J14" i="1" s="1"/>
  <c r="K18" i="1"/>
  <c r="K17" i="1" s="1"/>
  <c r="J18" i="1"/>
  <c r="J17" i="1" s="1"/>
  <c r="J25" i="1"/>
  <c r="K25" i="1"/>
  <c r="J26" i="1"/>
  <c r="K26" i="1"/>
  <c r="J27" i="1"/>
  <c r="K27" i="1"/>
  <c r="K28" i="1"/>
  <c r="J28" i="1"/>
  <c r="K33" i="1"/>
  <c r="J33" i="1"/>
  <c r="K32" i="1"/>
  <c r="J32" i="1"/>
  <c r="K31" i="1"/>
  <c r="J31" i="1"/>
  <c r="K30" i="1"/>
  <c r="J30" i="1"/>
  <c r="K36" i="1"/>
  <c r="J36" i="1"/>
  <c r="K35" i="1"/>
  <c r="J35" i="1"/>
  <c r="K37" i="1"/>
  <c r="K38" i="1"/>
  <c r="J38" i="1"/>
  <c r="K40" i="1"/>
  <c r="J40" i="1"/>
  <c r="J60" i="1"/>
  <c r="K47" i="1"/>
  <c r="J47" i="1"/>
  <c r="K46" i="1"/>
  <c r="J46" i="1"/>
  <c r="K45" i="1"/>
  <c r="J45" i="1"/>
  <c r="K43" i="1"/>
  <c r="J43" i="1"/>
  <c r="I55" i="1"/>
  <c r="K54" i="1"/>
  <c r="J54" i="1"/>
  <c r="K53" i="1"/>
  <c r="J53" i="1"/>
  <c r="I53" i="1" s="1"/>
  <c r="K52" i="1"/>
  <c r="J52" i="1"/>
  <c r="K51" i="1"/>
  <c r="J51" i="1"/>
  <c r="K50" i="1"/>
  <c r="J50" i="1"/>
  <c r="I58" i="1"/>
  <c r="J64" i="1"/>
  <c r="J66" i="1"/>
  <c r="J65" i="1" s="1"/>
  <c r="K71" i="1"/>
  <c r="K70" i="1" s="1"/>
  <c r="K73" i="1"/>
  <c r="K76" i="1"/>
  <c r="I76" i="1" s="1"/>
  <c r="F76" i="1"/>
  <c r="F73" i="1"/>
  <c r="F9" i="1"/>
  <c r="G10" i="1"/>
  <c r="G8" i="1" s="1"/>
  <c r="F11" i="1"/>
  <c r="G12" i="1"/>
  <c r="F12" i="1" s="1"/>
  <c r="G15" i="1"/>
  <c r="F16" i="1"/>
  <c r="G17" i="1"/>
  <c r="F17" i="1" s="1"/>
  <c r="F18" i="1"/>
  <c r="G24" i="1"/>
  <c r="F25" i="1"/>
  <c r="F26" i="1"/>
  <c r="F27" i="1"/>
  <c r="F28" i="1"/>
  <c r="G29" i="1"/>
  <c r="F30" i="1"/>
  <c r="F31" i="1"/>
  <c r="F32" i="1"/>
  <c r="F33" i="1"/>
  <c r="G34" i="1"/>
  <c r="F35" i="1"/>
  <c r="F36" i="1"/>
  <c r="F37" i="1"/>
  <c r="F38" i="1"/>
  <c r="H39" i="1"/>
  <c r="H7" i="1" s="1"/>
  <c r="F40" i="1"/>
  <c r="G42" i="1"/>
  <c r="F43" i="1"/>
  <c r="F45" i="1"/>
  <c r="F46" i="1"/>
  <c r="F47" i="1"/>
  <c r="G49" i="1"/>
  <c r="F49" i="1" s="1"/>
  <c r="F50" i="1"/>
  <c r="F51" i="1"/>
  <c r="F52" i="1"/>
  <c r="F53" i="1"/>
  <c r="F54" i="1"/>
  <c r="F55" i="1"/>
  <c r="H41" i="1"/>
  <c r="F58" i="1"/>
  <c r="F56" i="1" s="1"/>
  <c r="F60" i="1"/>
  <c r="H63" i="1"/>
  <c r="H62" i="1" s="1"/>
  <c r="F64" i="1"/>
  <c r="G65" i="1"/>
  <c r="H65" i="1"/>
  <c r="F66" i="1"/>
  <c r="F71" i="1"/>
  <c r="G70" i="1"/>
  <c r="G69" i="1" s="1"/>
  <c r="G68" i="1" s="1"/>
  <c r="K39" i="1" l="1"/>
  <c r="K7" i="1" s="1"/>
  <c r="J34" i="1"/>
  <c r="J49" i="1"/>
  <c r="J48" i="1" s="1"/>
  <c r="I45" i="1"/>
  <c r="J42" i="1"/>
  <c r="I10" i="1"/>
  <c r="J8" i="1"/>
  <c r="I8" i="1" s="1"/>
  <c r="I36" i="1"/>
  <c r="I33" i="1"/>
  <c r="I28" i="1"/>
  <c r="I27" i="1"/>
  <c r="I15" i="1"/>
  <c r="J24" i="1"/>
  <c r="J12" i="1"/>
  <c r="I12" i="1" s="1"/>
  <c r="I13" i="1"/>
  <c r="I73" i="1"/>
  <c r="K72" i="1"/>
  <c r="I72" i="1" s="1"/>
  <c r="I26" i="1"/>
  <c r="I16" i="1"/>
  <c r="F34" i="1"/>
  <c r="I50" i="1"/>
  <c r="I54" i="1"/>
  <c r="F65" i="1"/>
  <c r="I37" i="1"/>
  <c r="K29" i="1"/>
  <c r="K14" i="1"/>
  <c r="J71" i="1"/>
  <c r="I71" i="1" s="1"/>
  <c r="I57" i="1"/>
  <c r="I56" i="1" s="1"/>
  <c r="K41" i="1"/>
  <c r="G14" i="1"/>
  <c r="F14" i="1" s="1"/>
  <c r="F42" i="1"/>
  <c r="I64" i="1"/>
  <c r="F15" i="1"/>
  <c r="I52" i="1"/>
  <c r="I11" i="1"/>
  <c r="K42" i="1"/>
  <c r="J29" i="1"/>
  <c r="I25" i="1"/>
  <c r="K49" i="1"/>
  <c r="K48" i="1" s="1"/>
  <c r="I46" i="1"/>
  <c r="I38" i="1"/>
  <c r="I51" i="1"/>
  <c r="I47" i="1"/>
  <c r="I31" i="1"/>
  <c r="I32" i="1"/>
  <c r="I35" i="1"/>
  <c r="I30" i="1"/>
  <c r="K24" i="1"/>
  <c r="F29" i="1"/>
  <c r="I43" i="1"/>
  <c r="I17" i="1"/>
  <c r="I18" i="1"/>
  <c r="I40" i="1"/>
  <c r="I60" i="1"/>
  <c r="I63" i="1"/>
  <c r="K62" i="1"/>
  <c r="I66" i="1"/>
  <c r="K65" i="1"/>
  <c r="I65" i="1" s="1"/>
  <c r="I39" i="1"/>
  <c r="F10" i="1"/>
  <c r="F24" i="1"/>
  <c r="G23" i="1"/>
  <c r="F23" i="1" s="1"/>
  <c r="F39" i="1"/>
  <c r="G48" i="1"/>
  <c r="F48" i="1" s="1"/>
  <c r="F63" i="1"/>
  <c r="H61" i="1"/>
  <c r="F61" i="1" s="1"/>
  <c r="F62" i="1"/>
  <c r="F70" i="1"/>
  <c r="F8" i="1"/>
  <c r="J41" i="1" l="1"/>
  <c r="J23" i="1"/>
  <c r="I34" i="1"/>
  <c r="I14" i="1"/>
  <c r="G41" i="1"/>
  <c r="F41" i="1" s="1"/>
  <c r="I24" i="1"/>
  <c r="K69" i="1"/>
  <c r="K68" i="1" s="1"/>
  <c r="I42" i="1"/>
  <c r="J70" i="1"/>
  <c r="K23" i="1"/>
  <c r="K22" i="1" s="1"/>
  <c r="I29" i="1"/>
  <c r="I49" i="1"/>
  <c r="I62" i="1"/>
  <c r="K61" i="1"/>
  <c r="G22" i="1"/>
  <c r="F69" i="1"/>
  <c r="H67" i="1"/>
  <c r="H79" i="1" s="1"/>
  <c r="I48" i="1" l="1"/>
  <c r="I70" i="1"/>
  <c r="J69" i="1"/>
  <c r="J68" i="1" s="1"/>
  <c r="I23" i="1"/>
  <c r="J22" i="1"/>
  <c r="I22" i="1" s="1"/>
  <c r="F68" i="1"/>
  <c r="I61" i="1"/>
  <c r="K67" i="1"/>
  <c r="K79" i="1" s="1"/>
  <c r="K81" i="1" s="1"/>
  <c r="F22" i="1"/>
  <c r="G7" i="1"/>
  <c r="F7" i="1" s="1"/>
  <c r="J7" i="1" l="1"/>
  <c r="I7" i="1" s="1"/>
  <c r="I69" i="1"/>
  <c r="I68" i="1"/>
  <c r="I41" i="1"/>
  <c r="G67" i="1"/>
  <c r="G79" i="1" s="1"/>
  <c r="J67" i="1" l="1"/>
  <c r="J79" i="1" s="1"/>
  <c r="J81" i="1" s="1"/>
  <c r="F67" i="1"/>
  <c r="F79" i="1" s="1"/>
  <c r="I67" i="1" l="1"/>
  <c r="I79" i="1" s="1"/>
  <c r="I81" i="1" s="1"/>
</calcChain>
</file>

<file path=xl/sharedStrings.xml><?xml version="1.0" encoding="utf-8"?>
<sst xmlns="http://schemas.openxmlformats.org/spreadsheetml/2006/main" count="149" uniqueCount="146">
  <si>
    <t>Всього_x000D_</t>
  </si>
  <si>
    <t>спеціальний фонд_x000D_</t>
  </si>
  <si>
    <t>Bсього_x000D_</t>
  </si>
  <si>
    <t>спеціальний   фонд_x000D_</t>
  </si>
  <si>
    <t>Всього</t>
  </si>
  <si>
    <t>загальний
фонд</t>
  </si>
  <si>
    <t>загальний
фонд_x000D_</t>
  </si>
  <si>
    <t>Код</t>
  </si>
  <si>
    <t>Найменування згідно з Класифікацією доходів бюджету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</si>
  <si>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</si>
  <si>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</si>
  <si>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(грн)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</si>
  <si>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</si>
  <si>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</si>
  <si>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</si>
  <si>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</si>
  <si>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</si>
  <si>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</si>
  <si>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</si>
  <si>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</si>
  <si>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</si>
  <si>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</si>
  <si>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</si>
  <si>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</si>
  <si>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</si>
  <si>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</si>
  <si>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</si>
  <si>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</si>
  <si>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</si>
  <si>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</si>
  <si>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</si>
  <si>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</si>
  <si>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</si>
  <si>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</si>
  <si>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</si>
  <si>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</si>
  <si>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</si>
  <si>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</si>
  <si>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</si>
  <si>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майно відмінне від земельної ділянки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</si>
  <si>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</si>
  <si>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</si>
  <si>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</si>
  <si>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</si>
  <si>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</si>
  <si>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</si>
  <si>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</si>
  <si>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</si>
  <si>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</si>
  <si>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</si>
  <si>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</si>
  <si>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</si>
  <si>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</si>
  <si>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</si>
  <si>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</si>
  <si>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</si>
  <si>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</si>
  <si>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</si>
  <si>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</si>
  <si>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</si>
  <si>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</si>
  <si>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</si>
  <si>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</si>
  <si>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</si>
  <si>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</si>
  <si>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</si>
  <si>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</si>
  <si>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</si>
  <si>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</si>
  <si>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</si>
  <si>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</si>
  <si>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</si>
  <si>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</si>
  <si>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</si>
  <si>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</si>
  <si>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</si>
  <si>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</si>
  <si>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</si>
  <si>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</si>
  <si>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</si>
  <si>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</si>
  <si>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</si>
  <si>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</si>
  <si>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</si>
  <si>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</si>
  <si>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</si>
  <si>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</si>
  <si>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</si>
  <si>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</si>
  <si>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</si>
  <si>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</si>
  <si>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</si>
  <si>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</si>
  <si>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</si>
  <si>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</si>
  <si>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</si>
  <si>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</si>
  <si>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</si>
  <si>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</si>
  <si>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</si>
  <si>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</si>
  <si>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</si>
  <si>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</si>
  <si>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</si>
  <si>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</si>
  <si>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</si>
  <si>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</si>
  <si>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</si>
  <si>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</si>
  <si>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</si>
  <si>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</si>
  <si>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</si>
  <si>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</si>
  <si>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</si>
  <si>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</si>
  <si>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</si>
  <si>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</si>
  <si>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</si>
  <si>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</si>
  <si>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</si>
  <si>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</si>
  <si>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</si>
  <si>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</si>
  <si>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</si>
  <si>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</si>
  <si>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</si>
  <si>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</si>
  <si>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</si>
  <si>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 xml:space="preserve">Внутрішні податки на товари та послуги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</si>
  <si>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</si>
  <si>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Затверджено з урахуванням змін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</si>
  <si>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</si>
  <si>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 xml:space="preserve">Зміни, що пропонуються ПРОЄКТ 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</si>
  <si>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</si>
  <si>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Від Європейського Союзу, урядів іноземних держав, міжнародних організацій, донорських установ</t>
  </si>
  <si>
    <t>Проєкт з урахуванням запропонованих змін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</si>
  <si>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</si>
  <si>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</si>
  <si>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Начальник фінансового управління</t>
  </si>
  <si>
    <t>Ольга ЯКОВЕНКО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</si>
  <si>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</si>
  <si>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</si>
  <si>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</t>
  </si>
  <si>
    <t>Порівняльна таблиця змін до додатка 1 до рішення Чорноморської міської ради Одеського району Одеської області "Про бюджет Чорноморської міської територіальної громади на 2023 рік"</t>
  </si>
  <si>
    <t xml:space="preserve"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
</t>
  </si>
  <si>
    <t>07.03.2023
28.02.2023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</si>
</sst>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6" x14ac:knownFonts="1">
    <font>
      <sz val="10"/>
      <color indexed="8"/>
      <name val="ARIAL"/>
      <charset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  <charset val="204"/>
    </font>
    <font>
      <b/>
      <sz val="12"/>
      <name val="Arial Cyr"/>
      <charset val="204"/>
    </font>
    <font>
      <b/>
      <sz val="9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46">
    <xf numFmtId="0" fontId="0" fillId="0" borderId="0" xfId="0">
      <alignment vertical="top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4" fontId="10" fillId="0" borderId="1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7" fillId="2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4" fontId="6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4" fontId="2" fillId="0" borderId="0" xfId="0" applyNumberFormat="1" applyFont="1" applyAlignment="1">
      <alignment vertical="center"/>
    </xf>
    <xf numFmtId="14" fontId="14" fillId="0" borderId="0" xfId="0" applyNumberFormat="1" applyFont="1" applyFill="1" applyAlignment="1">
      <alignment horizontal="center" vertical="center" wrapText="1"/>
    </xf>
    <xf numFmtId="4" fontId="15" fillId="0" borderId="0" xfId="0" applyNumberFormat="1" applyFont="1" applyAlignment="1">
      <alignment vertic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5"/>
  <sheetViews>
    <sheetView showZeros="0" tabSelected="1" showOutlineSymbols="0" zoomScaleNormal="100" zoomScaleSheetLayoutView="100" workbookViewId="0">
      <pane ySplit="6" topLeftCell="A46" activePane="bottomLeft" state="frozen"/>
      <selection pane="bottomLeft" activeCell="L31" sqref="L31"/>
    </sheetView>
  </sheetViews>
  <sheetFormatPr defaultColWidth="6.85546875" defaultRowHeight="12.75" x14ac:dyDescent="0.2"/>
  <cols>
    <col min="1" max="1" width="12.5703125" style="11" customWidth="1"/>
    <col min="2" max="2" width="50.28515625" style="12" customWidth="1"/>
    <col min="3" max="3" width="16.85546875" style="10" customWidth="1"/>
    <col min="4" max="4" width="17.5703125" style="10" customWidth="1"/>
    <col min="5" max="8" width="15.7109375" style="10" customWidth="1"/>
    <col min="9" max="9" width="17.5703125" style="10" customWidth="1"/>
    <col min="10" max="10" width="17.140625" style="10" customWidth="1"/>
    <col min="11" max="11" width="15.7109375" style="10" customWidth="1"/>
    <col min="12" max="12" width="44.140625" style="10" customWidth="1"/>
    <col min="13" max="16384" width="6.85546875" style="10"/>
  </cols>
  <sheetData>
    <row r="1" spans="1:12" ht="38.450000000000003" customHeight="1" x14ac:dyDescent="0.2">
      <c r="A1" s="40" t="s">
        <v>143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2" ht="24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37" t="s">
        <v>145</v>
      </c>
    </row>
    <row r="3" spans="1:12" x14ac:dyDescent="0.2">
      <c r="H3" s="35"/>
      <c r="K3" s="11" t="s">
        <v>11</v>
      </c>
    </row>
    <row r="4" spans="1:12" s="21" customFormat="1" ht="33" customHeight="1" x14ac:dyDescent="0.2">
      <c r="A4" s="41" t="s">
        <v>7</v>
      </c>
      <c r="B4" s="41" t="s">
        <v>8</v>
      </c>
      <c r="C4" s="43" t="s">
        <v>130</v>
      </c>
      <c r="D4" s="43"/>
      <c r="E4" s="43"/>
      <c r="F4" s="43" t="s">
        <v>132</v>
      </c>
      <c r="G4" s="43"/>
      <c r="H4" s="43"/>
      <c r="I4" s="44" t="s">
        <v>135</v>
      </c>
      <c r="J4" s="44"/>
      <c r="K4" s="44"/>
    </row>
    <row r="5" spans="1:12" s="23" customFormat="1" ht="31.5" x14ac:dyDescent="0.2">
      <c r="A5" s="42"/>
      <c r="B5" s="41"/>
      <c r="C5" s="22" t="s">
        <v>0</v>
      </c>
      <c r="D5" s="22" t="s">
        <v>6</v>
      </c>
      <c r="E5" s="22" t="s">
        <v>1</v>
      </c>
      <c r="F5" s="22" t="s">
        <v>4</v>
      </c>
      <c r="G5" s="22" t="s">
        <v>6</v>
      </c>
      <c r="H5" s="22" t="s">
        <v>3</v>
      </c>
      <c r="I5" s="22" t="s">
        <v>2</v>
      </c>
      <c r="J5" s="22" t="s">
        <v>5</v>
      </c>
      <c r="K5" s="22" t="s">
        <v>3</v>
      </c>
    </row>
    <row r="6" spans="1:12" s="12" customFormat="1" x14ac:dyDescent="0.2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11</v>
      </c>
    </row>
    <row r="7" spans="1:12" s="12" customFormat="1" ht="15.75" x14ac:dyDescent="0.2">
      <c r="A7" s="6" t="s">
        <v>12</v>
      </c>
      <c r="B7" s="3" t="s">
        <v>13</v>
      </c>
      <c r="C7" s="29">
        <f>D7+E7</f>
        <v>738832500</v>
      </c>
      <c r="D7" s="29">
        <f>D8+D12+D14+D22</f>
        <v>738627500</v>
      </c>
      <c r="E7" s="29">
        <f>E39</f>
        <v>205000</v>
      </c>
      <c r="F7" s="29">
        <f>G7+H7</f>
        <v>-500000</v>
      </c>
      <c r="G7" s="29">
        <f>G8+G12+G14+G22</f>
        <v>-500000</v>
      </c>
      <c r="H7" s="29">
        <f>H39</f>
        <v>0</v>
      </c>
      <c r="I7" s="29">
        <f>J7+K7</f>
        <v>738332500</v>
      </c>
      <c r="J7" s="29">
        <f>J8+J12+J14+J22</f>
        <v>738127500</v>
      </c>
      <c r="K7" s="29">
        <f>K39</f>
        <v>205000</v>
      </c>
    </row>
    <row r="8" spans="1:12" s="12" customFormat="1" ht="31.5" x14ac:dyDescent="0.2">
      <c r="A8" s="6" t="s">
        <v>14</v>
      </c>
      <c r="B8" s="3" t="s">
        <v>15</v>
      </c>
      <c r="C8" s="29">
        <f>D8+E8</f>
        <v>449450000</v>
      </c>
      <c r="D8" s="29">
        <f>D9+D10</f>
        <v>449450000</v>
      </c>
      <c r="E8" s="29"/>
      <c r="F8" s="29">
        <f>G8+H8</f>
        <v>0</v>
      </c>
      <c r="G8" s="29">
        <f>G9+G10</f>
        <v>0</v>
      </c>
      <c r="H8" s="29"/>
      <c r="I8" s="29">
        <f>J8+K8</f>
        <v>449450000</v>
      </c>
      <c r="J8" s="29">
        <f>J9+J10</f>
        <v>449450000</v>
      </c>
      <c r="K8" s="29"/>
    </row>
    <row r="9" spans="1:12" s="12" customFormat="1" ht="15.75" x14ac:dyDescent="0.2">
      <c r="A9" s="6" t="s">
        <v>16</v>
      </c>
      <c r="B9" s="3" t="s">
        <v>17</v>
      </c>
      <c r="C9" s="29">
        <f>D9+E9</f>
        <v>446450000</v>
      </c>
      <c r="D9" s="29">
        <v>446450000</v>
      </c>
      <c r="E9" s="29">
        <v>0</v>
      </c>
      <c r="F9" s="29">
        <f>G9+H9</f>
        <v>0</v>
      </c>
      <c r="G9" s="29">
        <f>-25000+25000</f>
        <v>0</v>
      </c>
      <c r="H9" s="29"/>
      <c r="I9" s="29">
        <f>J9+K9</f>
        <v>446450000</v>
      </c>
      <c r="J9" s="29">
        <f>D9+G9</f>
        <v>446450000</v>
      </c>
      <c r="K9" s="29">
        <f>E9+H9</f>
        <v>0</v>
      </c>
    </row>
    <row r="10" spans="1:12" s="12" customFormat="1" ht="15.75" x14ac:dyDescent="0.2">
      <c r="A10" s="6" t="s">
        <v>18</v>
      </c>
      <c r="B10" s="3" t="s">
        <v>19</v>
      </c>
      <c r="C10" s="29">
        <f>D10+E10</f>
        <v>3000000</v>
      </c>
      <c r="D10" s="29">
        <f>D11</f>
        <v>3000000</v>
      </c>
      <c r="E10" s="29"/>
      <c r="F10" s="29">
        <f>G10+H10</f>
        <v>0</v>
      </c>
      <c r="G10" s="29">
        <f>G11</f>
        <v>0</v>
      </c>
      <c r="H10" s="29"/>
      <c r="I10" s="29">
        <f>J10+K10</f>
        <v>3000000</v>
      </c>
      <c r="J10" s="29">
        <f>J11</f>
        <v>3000000</v>
      </c>
      <c r="K10" s="29"/>
    </row>
    <row r="11" spans="1:12" s="12" customFormat="1" ht="31.5" x14ac:dyDescent="0.2">
      <c r="A11" s="7" t="s">
        <v>20</v>
      </c>
      <c r="B11" s="4" t="s">
        <v>21</v>
      </c>
      <c r="C11" s="30">
        <f>D11+E11</f>
        <v>3000000</v>
      </c>
      <c r="D11" s="30">
        <v>3000000</v>
      </c>
      <c r="E11" s="30">
        <v>0</v>
      </c>
      <c r="F11" s="30">
        <f>G11+H11</f>
        <v>0</v>
      </c>
      <c r="G11" s="30"/>
      <c r="H11" s="30"/>
      <c r="I11" s="30">
        <f>J11+K11</f>
        <v>3000000</v>
      </c>
      <c r="J11" s="30">
        <f>D11+G11</f>
        <v>3000000</v>
      </c>
      <c r="K11" s="30">
        <f>E11+H11</f>
        <v>0</v>
      </c>
      <c r="L11" s="14"/>
    </row>
    <row r="12" spans="1:12" s="12" customFormat="1" ht="15.75" x14ac:dyDescent="0.2">
      <c r="A12" s="6" t="s">
        <v>22</v>
      </c>
      <c r="B12" s="3" t="s">
        <v>23</v>
      </c>
      <c r="C12" s="29">
        <f t="shared" ref="C12:C23" si="0">D12+E12</f>
        <v>7500</v>
      </c>
      <c r="D12" s="29">
        <f>D13</f>
        <v>7500</v>
      </c>
      <c r="E12" s="29">
        <f>E13</f>
        <v>0</v>
      </c>
      <c r="F12" s="29">
        <f t="shared" ref="F12:F23" si="1">G12+H12</f>
        <v>0</v>
      </c>
      <c r="G12" s="29">
        <f>G13</f>
        <v>0</v>
      </c>
      <c r="H12" s="29"/>
      <c r="I12" s="29">
        <f t="shared" ref="I12:I23" si="2">J12+K12</f>
        <v>7500</v>
      </c>
      <c r="J12" s="29">
        <f>J13</f>
        <v>7500</v>
      </c>
      <c r="K12" s="29">
        <f>K13</f>
        <v>0</v>
      </c>
    </row>
    <row r="13" spans="1:12" s="12" customFormat="1" ht="47.25" x14ac:dyDescent="0.2">
      <c r="A13" s="7" t="s">
        <v>24</v>
      </c>
      <c r="B13" s="4" t="s">
        <v>25</v>
      </c>
      <c r="C13" s="30">
        <f>D13+E13</f>
        <v>7500</v>
      </c>
      <c r="D13" s="30">
        <v>7500</v>
      </c>
      <c r="E13" s="30">
        <v>0</v>
      </c>
      <c r="F13" s="30">
        <f t="shared" si="1"/>
        <v>0</v>
      </c>
      <c r="G13" s="30"/>
      <c r="H13" s="30"/>
      <c r="I13" s="30">
        <f>J13+K13</f>
        <v>7500</v>
      </c>
      <c r="J13" s="30">
        <f>D13+G13</f>
        <v>7500</v>
      </c>
      <c r="K13" s="30">
        <f>E13+H13</f>
        <v>0</v>
      </c>
    </row>
    <row r="14" spans="1:12" s="12" customFormat="1" ht="15.75" x14ac:dyDescent="0.2">
      <c r="A14" s="6" t="s">
        <v>26</v>
      </c>
      <c r="B14" s="3" t="s">
        <v>128</v>
      </c>
      <c r="C14" s="29">
        <f>D14+E14</f>
        <v>36400000</v>
      </c>
      <c r="D14" s="29">
        <f>D15+D17+D19</f>
        <v>36400000</v>
      </c>
      <c r="E14" s="29">
        <f>E15+E17+E19</f>
        <v>0</v>
      </c>
      <c r="F14" s="29">
        <f t="shared" si="1"/>
        <v>0</v>
      </c>
      <c r="G14" s="29">
        <f>G15+G17+G19</f>
        <v>0</v>
      </c>
      <c r="H14" s="29"/>
      <c r="I14" s="29">
        <f>J14+K14</f>
        <v>36400000</v>
      </c>
      <c r="J14" s="29">
        <f>J15+J17+J19</f>
        <v>36400000</v>
      </c>
      <c r="K14" s="29">
        <f>K15+K17+K19</f>
        <v>0</v>
      </c>
    </row>
    <row r="15" spans="1:12" s="12" customFormat="1" ht="31.5" x14ac:dyDescent="0.2">
      <c r="A15" s="6" t="s">
        <v>27</v>
      </c>
      <c r="B15" s="3" t="s">
        <v>28</v>
      </c>
      <c r="C15" s="29">
        <f t="shared" si="0"/>
        <v>500000</v>
      </c>
      <c r="D15" s="29">
        <f>D16</f>
        <v>500000</v>
      </c>
      <c r="E15" s="29"/>
      <c r="F15" s="29">
        <f t="shared" si="1"/>
        <v>0</v>
      </c>
      <c r="G15" s="29">
        <f>G16</f>
        <v>0</v>
      </c>
      <c r="H15" s="29"/>
      <c r="I15" s="29">
        <f t="shared" si="2"/>
        <v>500000</v>
      </c>
      <c r="J15" s="29">
        <f>J16</f>
        <v>500000</v>
      </c>
      <c r="K15" s="29"/>
    </row>
    <row r="16" spans="1:12" s="12" customFormat="1" ht="15.75" x14ac:dyDescent="0.2">
      <c r="A16" s="7" t="s">
        <v>29</v>
      </c>
      <c r="B16" s="4" t="s">
        <v>30</v>
      </c>
      <c r="C16" s="30">
        <f t="shared" si="0"/>
        <v>500000</v>
      </c>
      <c r="D16" s="30">
        <v>500000</v>
      </c>
      <c r="E16" s="30">
        <v>0</v>
      </c>
      <c r="F16" s="30">
        <f t="shared" si="1"/>
        <v>0</v>
      </c>
      <c r="G16" s="30"/>
      <c r="H16" s="30"/>
      <c r="I16" s="30">
        <f t="shared" si="2"/>
        <v>500000</v>
      </c>
      <c r="J16" s="30">
        <f>D16+G16</f>
        <v>500000</v>
      </c>
      <c r="K16" s="30">
        <f>E16+H16</f>
        <v>0</v>
      </c>
    </row>
    <row r="17" spans="1:11" s="12" customFormat="1" ht="47.25" x14ac:dyDescent="0.2">
      <c r="A17" s="6" t="s">
        <v>31</v>
      </c>
      <c r="B17" s="3" t="s">
        <v>32</v>
      </c>
      <c r="C17" s="29">
        <f t="shared" si="0"/>
        <v>8400000</v>
      </c>
      <c r="D17" s="29">
        <f>D18</f>
        <v>8400000</v>
      </c>
      <c r="E17" s="29">
        <v>0</v>
      </c>
      <c r="F17" s="29">
        <f t="shared" si="1"/>
        <v>0</v>
      </c>
      <c r="G17" s="29">
        <f>G18</f>
        <v>0</v>
      </c>
      <c r="H17" s="29"/>
      <c r="I17" s="29">
        <f t="shared" si="2"/>
        <v>8400000</v>
      </c>
      <c r="J17" s="29">
        <f>J18</f>
        <v>8400000</v>
      </c>
      <c r="K17" s="29">
        <f>K18</f>
        <v>0</v>
      </c>
    </row>
    <row r="18" spans="1:11" s="12" customFormat="1" ht="15.75" x14ac:dyDescent="0.2">
      <c r="A18" s="7" t="s">
        <v>33</v>
      </c>
      <c r="B18" s="4" t="s">
        <v>30</v>
      </c>
      <c r="C18" s="30">
        <f t="shared" si="0"/>
        <v>8400000</v>
      </c>
      <c r="D18" s="30">
        <v>8400000</v>
      </c>
      <c r="E18" s="30">
        <v>0</v>
      </c>
      <c r="F18" s="30">
        <f t="shared" si="1"/>
        <v>0</v>
      </c>
      <c r="G18" s="30"/>
      <c r="H18" s="30"/>
      <c r="I18" s="30">
        <f t="shared" si="2"/>
        <v>8400000</v>
      </c>
      <c r="J18" s="30">
        <f>D18+G18</f>
        <v>8400000</v>
      </c>
      <c r="K18" s="30">
        <f>E18+H18</f>
        <v>0</v>
      </c>
    </row>
    <row r="19" spans="1:11" s="12" customFormat="1" ht="47.25" x14ac:dyDescent="0.2">
      <c r="A19" s="6" t="s">
        <v>34</v>
      </c>
      <c r="B19" s="3" t="s">
        <v>35</v>
      </c>
      <c r="C19" s="33">
        <f>D19+E19</f>
        <v>27500000</v>
      </c>
      <c r="D19" s="29">
        <f>SUM(D20:D21)</f>
        <v>27500000</v>
      </c>
      <c r="E19" s="29">
        <f>SUM(E20:E21)</f>
        <v>0</v>
      </c>
      <c r="F19" s="29">
        <f>F20+F21</f>
        <v>0</v>
      </c>
      <c r="G19" s="29">
        <f>G20+G21</f>
        <v>0</v>
      </c>
      <c r="H19" s="29">
        <f>H20+H21</f>
        <v>0</v>
      </c>
      <c r="I19" s="33">
        <f>J19+K19</f>
        <v>27500000</v>
      </c>
      <c r="J19" s="33">
        <f>D19+G19</f>
        <v>27500000</v>
      </c>
      <c r="K19" s="29">
        <f>E19+H19</f>
        <v>0</v>
      </c>
    </row>
    <row r="20" spans="1:11" s="12" customFormat="1" ht="99.75" customHeight="1" x14ac:dyDescent="0.2">
      <c r="A20" s="7">
        <v>14040100</v>
      </c>
      <c r="B20" s="4" t="s">
        <v>137</v>
      </c>
      <c r="C20" s="30">
        <f>D20+E20</f>
        <v>13200000</v>
      </c>
      <c r="D20" s="30">
        <v>13200000</v>
      </c>
      <c r="E20" s="30"/>
      <c r="F20" s="30">
        <f t="shared" ref="F20:F21" si="3">G20+H20</f>
        <v>0</v>
      </c>
      <c r="G20" s="30"/>
      <c r="H20" s="30"/>
      <c r="I20" s="30">
        <f>J20+K20</f>
        <v>13200000</v>
      </c>
      <c r="J20" s="30">
        <f>D20+G20</f>
        <v>13200000</v>
      </c>
      <c r="K20" s="29"/>
    </row>
    <row r="21" spans="1:11" s="12" customFormat="1" ht="78.75" x14ac:dyDescent="0.2">
      <c r="A21" s="7">
        <v>14040200</v>
      </c>
      <c r="B21" s="4" t="s">
        <v>136</v>
      </c>
      <c r="C21" s="30">
        <f>D21+E21</f>
        <v>14300000</v>
      </c>
      <c r="D21" s="30">
        <v>14300000</v>
      </c>
      <c r="E21" s="30"/>
      <c r="F21" s="30">
        <f t="shared" si="3"/>
        <v>0</v>
      </c>
      <c r="G21" s="30"/>
      <c r="H21" s="30"/>
      <c r="I21" s="30">
        <f>J21+K21</f>
        <v>14300000</v>
      </c>
      <c r="J21" s="30">
        <f>D21+G21</f>
        <v>14300000</v>
      </c>
      <c r="K21" s="29"/>
    </row>
    <row r="22" spans="1:11" s="12" customFormat="1" ht="15.75" x14ac:dyDescent="0.2">
      <c r="A22" s="6" t="s">
        <v>36</v>
      </c>
      <c r="B22" s="3" t="s">
        <v>37</v>
      </c>
      <c r="C22" s="29">
        <f t="shared" si="0"/>
        <v>252770000</v>
      </c>
      <c r="D22" s="29">
        <f>D23+D37+D38</f>
        <v>252770000</v>
      </c>
      <c r="E22" s="29">
        <f>E23+E37+E38</f>
        <v>0</v>
      </c>
      <c r="F22" s="29">
        <f t="shared" si="1"/>
        <v>-500000</v>
      </c>
      <c r="G22" s="29">
        <f>G23+G37+G38</f>
        <v>-500000</v>
      </c>
      <c r="H22" s="29"/>
      <c r="I22" s="29">
        <f t="shared" si="2"/>
        <v>252270000</v>
      </c>
      <c r="J22" s="29">
        <f>J23+J37+J38</f>
        <v>252270000</v>
      </c>
      <c r="K22" s="29">
        <f>K23+K37+K38</f>
        <v>0</v>
      </c>
    </row>
    <row r="23" spans="1:11" s="12" customFormat="1" ht="31.5" x14ac:dyDescent="0.2">
      <c r="A23" s="6" t="s">
        <v>38</v>
      </c>
      <c r="B23" s="3" t="s">
        <v>39</v>
      </c>
      <c r="C23" s="29">
        <f t="shared" si="0"/>
        <v>182070000</v>
      </c>
      <c r="D23" s="29">
        <f>D24+D29+D34</f>
        <v>182070000</v>
      </c>
      <c r="E23" s="29">
        <f>E24+E29+E34</f>
        <v>0</v>
      </c>
      <c r="F23" s="29">
        <f t="shared" si="1"/>
        <v>-500000</v>
      </c>
      <c r="G23" s="29">
        <f>G24+G29+G34</f>
        <v>-500000</v>
      </c>
      <c r="H23" s="29"/>
      <c r="I23" s="29">
        <f t="shared" si="2"/>
        <v>181570000</v>
      </c>
      <c r="J23" s="29">
        <f>J24+J29+J34</f>
        <v>181570000</v>
      </c>
      <c r="K23" s="29">
        <f>K24+K29+K34</f>
        <v>0</v>
      </c>
    </row>
    <row r="24" spans="1:11" s="12" customFormat="1" ht="15.75" x14ac:dyDescent="0.2">
      <c r="A24" s="6"/>
      <c r="B24" s="3" t="s">
        <v>40</v>
      </c>
      <c r="C24" s="29">
        <f>SUM(C25:C28)</f>
        <v>29360000</v>
      </c>
      <c r="D24" s="29">
        <f>SUM(D25:D28)</f>
        <v>29360000</v>
      </c>
      <c r="E24" s="29">
        <f>SUM(E25:E28)</f>
        <v>0</v>
      </c>
      <c r="F24" s="29">
        <f>SUM(F25:F28)</f>
        <v>0</v>
      </c>
      <c r="G24" s="29">
        <f>SUM(G25:G28)</f>
        <v>0</v>
      </c>
      <c r="H24" s="29"/>
      <c r="I24" s="29">
        <f>SUM(I25:I28)</f>
        <v>29360000</v>
      </c>
      <c r="J24" s="29">
        <f>SUM(J25:J28)</f>
        <v>29360000</v>
      </c>
      <c r="K24" s="29">
        <f>SUM(K25:K28)</f>
        <v>0</v>
      </c>
    </row>
    <row r="25" spans="1:11" s="12" customFormat="1" ht="51.75" customHeight="1" x14ac:dyDescent="0.2">
      <c r="A25" s="7" t="s">
        <v>41</v>
      </c>
      <c r="B25" s="4" t="s">
        <v>42</v>
      </c>
      <c r="C25" s="30">
        <f t="shared" ref="C25:C27" si="4">D25+E25</f>
        <v>60000</v>
      </c>
      <c r="D25" s="30">
        <v>60000</v>
      </c>
      <c r="E25" s="30">
        <v>0</v>
      </c>
      <c r="F25" s="30">
        <f t="shared" ref="F25:F27" si="5">G25+H25</f>
        <v>0</v>
      </c>
      <c r="G25" s="30"/>
      <c r="H25" s="30"/>
      <c r="I25" s="30">
        <f t="shared" ref="I25:I27" si="6">J25+K25</f>
        <v>60000</v>
      </c>
      <c r="J25" s="30">
        <f t="shared" ref="J25:J27" si="7">D25+G25</f>
        <v>60000</v>
      </c>
      <c r="K25" s="30">
        <f t="shared" ref="K25:K27" si="8">E25+H25</f>
        <v>0</v>
      </c>
    </row>
    <row r="26" spans="1:11" s="12" customFormat="1" ht="56.25" customHeight="1" x14ac:dyDescent="0.2">
      <c r="A26" s="7" t="s">
        <v>43</v>
      </c>
      <c r="B26" s="4" t="s">
        <v>44</v>
      </c>
      <c r="C26" s="30">
        <f t="shared" si="4"/>
        <v>2100000</v>
      </c>
      <c r="D26" s="30">
        <v>2100000</v>
      </c>
      <c r="E26" s="30">
        <v>0</v>
      </c>
      <c r="F26" s="30">
        <f t="shared" si="5"/>
        <v>0</v>
      </c>
      <c r="G26" s="30"/>
      <c r="H26" s="30"/>
      <c r="I26" s="30">
        <f t="shared" si="6"/>
        <v>2100000</v>
      </c>
      <c r="J26" s="30">
        <f t="shared" si="7"/>
        <v>2100000</v>
      </c>
      <c r="K26" s="30">
        <f t="shared" si="8"/>
        <v>0</v>
      </c>
    </row>
    <row r="27" spans="1:11" s="12" customFormat="1" ht="57.75" customHeight="1" x14ac:dyDescent="0.2">
      <c r="A27" s="7" t="s">
        <v>45</v>
      </c>
      <c r="B27" s="4" t="s">
        <v>46</v>
      </c>
      <c r="C27" s="30">
        <f t="shared" si="4"/>
        <v>8700000</v>
      </c>
      <c r="D27" s="30">
        <v>8700000</v>
      </c>
      <c r="E27" s="30">
        <v>0</v>
      </c>
      <c r="F27" s="30">
        <f t="shared" si="5"/>
        <v>0</v>
      </c>
      <c r="G27" s="30"/>
      <c r="H27" s="30"/>
      <c r="I27" s="30">
        <f t="shared" si="6"/>
        <v>8700000</v>
      </c>
      <c r="J27" s="30">
        <f t="shared" si="7"/>
        <v>8700000</v>
      </c>
      <c r="K27" s="30">
        <f t="shared" si="8"/>
        <v>0</v>
      </c>
    </row>
    <row r="28" spans="1:11" s="12" customFormat="1" ht="55.5" customHeight="1" x14ac:dyDescent="0.2">
      <c r="A28" s="7" t="s">
        <v>47</v>
      </c>
      <c r="B28" s="4" t="s">
        <v>48</v>
      </c>
      <c r="C28" s="30">
        <f>D28+E28</f>
        <v>18500000</v>
      </c>
      <c r="D28" s="30">
        <v>18500000</v>
      </c>
      <c r="E28" s="30">
        <v>0</v>
      </c>
      <c r="F28" s="30">
        <f>G28+H28</f>
        <v>0</v>
      </c>
      <c r="G28" s="30"/>
      <c r="H28" s="30"/>
      <c r="I28" s="30">
        <f>J28+K28</f>
        <v>18500000</v>
      </c>
      <c r="J28" s="30">
        <f t="shared" ref="J28" si="9">D28+G28</f>
        <v>18500000</v>
      </c>
      <c r="K28" s="30">
        <f t="shared" ref="K28" si="10">E28+H28</f>
        <v>0</v>
      </c>
    </row>
    <row r="29" spans="1:11" s="12" customFormat="1" ht="21" customHeight="1" x14ac:dyDescent="0.2">
      <c r="A29" s="7"/>
      <c r="B29" s="3" t="s">
        <v>49</v>
      </c>
      <c r="C29" s="29">
        <f>SUM(C30:C33)</f>
        <v>152460000</v>
      </c>
      <c r="D29" s="29">
        <f>SUM(D30:D33)</f>
        <v>152460000</v>
      </c>
      <c r="E29" s="29">
        <f>SUM(E30:E33)</f>
        <v>0</v>
      </c>
      <c r="F29" s="29">
        <f>SUM(F30:F33)</f>
        <v>-500000</v>
      </c>
      <c r="G29" s="29">
        <f>SUM(G30:G33)</f>
        <v>-500000</v>
      </c>
      <c r="H29" s="30"/>
      <c r="I29" s="29">
        <f>SUM(I30:I33)</f>
        <v>151960000</v>
      </c>
      <c r="J29" s="29">
        <f>SUM(J30:J33)</f>
        <v>151960000</v>
      </c>
      <c r="K29" s="29">
        <f>SUM(K30:K33)</f>
        <v>0</v>
      </c>
    </row>
    <row r="30" spans="1:11" s="12" customFormat="1" ht="21" customHeight="1" x14ac:dyDescent="0.2">
      <c r="A30" s="7" t="s">
        <v>50</v>
      </c>
      <c r="B30" s="4" t="s">
        <v>51</v>
      </c>
      <c r="C30" s="30">
        <f t="shared" ref="C30:C32" si="11">D30+E30</f>
        <v>48400000</v>
      </c>
      <c r="D30" s="30">
        <v>48400000</v>
      </c>
      <c r="E30" s="30">
        <v>0</v>
      </c>
      <c r="F30" s="30">
        <f t="shared" ref="F30:F32" si="12">G30+H30</f>
        <v>0</v>
      </c>
      <c r="G30" s="30"/>
      <c r="H30" s="30"/>
      <c r="I30" s="30">
        <f t="shared" ref="I30:I32" si="13">J30+K30</f>
        <v>48400000</v>
      </c>
      <c r="J30" s="30">
        <f t="shared" ref="J30:J33" si="14">D30+G30</f>
        <v>48400000</v>
      </c>
      <c r="K30" s="30">
        <f t="shared" ref="K30:K33" si="15">E30+H30</f>
        <v>0</v>
      </c>
    </row>
    <row r="31" spans="1:11" s="12" customFormat="1" ht="21" customHeight="1" x14ac:dyDescent="0.2">
      <c r="A31" s="7" t="s">
        <v>52</v>
      </c>
      <c r="B31" s="4" t="s">
        <v>53</v>
      </c>
      <c r="C31" s="30">
        <f t="shared" si="11"/>
        <v>93720000</v>
      </c>
      <c r="D31" s="30">
        <v>93720000</v>
      </c>
      <c r="E31" s="30">
        <v>0</v>
      </c>
      <c r="F31" s="30">
        <f t="shared" si="12"/>
        <v>-500000</v>
      </c>
      <c r="G31" s="30">
        <v>-500000</v>
      </c>
      <c r="H31" s="30"/>
      <c r="I31" s="30">
        <f t="shared" si="13"/>
        <v>93220000</v>
      </c>
      <c r="J31" s="30">
        <f t="shared" si="14"/>
        <v>93220000</v>
      </c>
      <c r="K31" s="30">
        <f t="shared" si="15"/>
        <v>0</v>
      </c>
    </row>
    <row r="32" spans="1:11" s="12" customFormat="1" ht="21" customHeight="1" x14ac:dyDescent="0.2">
      <c r="A32" s="7" t="s">
        <v>54</v>
      </c>
      <c r="B32" s="4" t="s">
        <v>55</v>
      </c>
      <c r="C32" s="30">
        <f t="shared" si="11"/>
        <v>1320000</v>
      </c>
      <c r="D32" s="30">
        <v>1320000</v>
      </c>
      <c r="E32" s="30">
        <v>0</v>
      </c>
      <c r="F32" s="30">
        <f t="shared" si="12"/>
        <v>0</v>
      </c>
      <c r="G32" s="30"/>
      <c r="H32" s="30"/>
      <c r="I32" s="30">
        <f t="shared" si="13"/>
        <v>1320000</v>
      </c>
      <c r="J32" s="30">
        <f t="shared" si="14"/>
        <v>1320000</v>
      </c>
      <c r="K32" s="30">
        <f t="shared" si="15"/>
        <v>0</v>
      </c>
    </row>
    <row r="33" spans="1:12" s="12" customFormat="1" ht="21" customHeight="1" x14ac:dyDescent="0.2">
      <c r="A33" s="7" t="s">
        <v>56</v>
      </c>
      <c r="B33" s="4" t="s">
        <v>57</v>
      </c>
      <c r="C33" s="30">
        <f>D33+E33</f>
        <v>9020000</v>
      </c>
      <c r="D33" s="30">
        <v>9020000</v>
      </c>
      <c r="E33" s="30">
        <v>0</v>
      </c>
      <c r="F33" s="30">
        <f>G33+H33</f>
        <v>0</v>
      </c>
      <c r="G33" s="30"/>
      <c r="H33" s="30"/>
      <c r="I33" s="30">
        <f>J33+K33</f>
        <v>9020000</v>
      </c>
      <c r="J33" s="30">
        <f t="shared" si="14"/>
        <v>9020000</v>
      </c>
      <c r="K33" s="30">
        <f t="shared" si="15"/>
        <v>0</v>
      </c>
    </row>
    <row r="34" spans="1:12" s="12" customFormat="1" ht="21" customHeight="1" x14ac:dyDescent="0.2">
      <c r="A34" s="7"/>
      <c r="B34" s="3" t="s">
        <v>58</v>
      </c>
      <c r="C34" s="29">
        <f>SUM(C35:C36)</f>
        <v>250000</v>
      </c>
      <c r="D34" s="29">
        <f>SUM(D35:D36)</f>
        <v>250000</v>
      </c>
      <c r="E34" s="30"/>
      <c r="F34" s="29">
        <f>SUM(F35:F36)</f>
        <v>0</v>
      </c>
      <c r="G34" s="29">
        <f>SUM(G35:G36)</f>
        <v>0</v>
      </c>
      <c r="H34" s="30"/>
      <c r="I34" s="29">
        <f>SUM(I35:I36)</f>
        <v>250000</v>
      </c>
      <c r="J34" s="29">
        <f>SUM(J35:J36)</f>
        <v>250000</v>
      </c>
      <c r="K34" s="30"/>
    </row>
    <row r="35" spans="1:12" s="12" customFormat="1" ht="21" customHeight="1" x14ac:dyDescent="0.2">
      <c r="A35" s="7" t="s">
        <v>59</v>
      </c>
      <c r="B35" s="4" t="s">
        <v>60</v>
      </c>
      <c r="C35" s="30">
        <f t="shared" ref="C35:C47" si="16">D35+E35</f>
        <v>25000</v>
      </c>
      <c r="D35" s="30">
        <v>25000</v>
      </c>
      <c r="E35" s="30">
        <v>0</v>
      </c>
      <c r="F35" s="30">
        <f t="shared" ref="F35:F43" si="17">G35+H35</f>
        <v>0</v>
      </c>
      <c r="G35" s="32"/>
      <c r="H35" s="30"/>
      <c r="I35" s="30">
        <f t="shared" ref="I35:I44" si="18">J35+K35</f>
        <v>25000</v>
      </c>
      <c r="J35" s="30">
        <f t="shared" ref="J35:J36" si="19">D35+G35</f>
        <v>25000</v>
      </c>
      <c r="K35" s="30">
        <f t="shared" ref="K35:K36" si="20">E35+H35</f>
        <v>0</v>
      </c>
    </row>
    <row r="36" spans="1:12" s="12" customFormat="1" ht="21" customHeight="1" x14ac:dyDescent="0.2">
      <c r="A36" s="7" t="s">
        <v>61</v>
      </c>
      <c r="B36" s="4" t="s">
        <v>62</v>
      </c>
      <c r="C36" s="30">
        <f t="shared" si="16"/>
        <v>225000</v>
      </c>
      <c r="D36" s="30">
        <f>250000-25000</f>
        <v>225000</v>
      </c>
      <c r="E36" s="30">
        <v>0</v>
      </c>
      <c r="F36" s="30">
        <f t="shared" si="17"/>
        <v>0</v>
      </c>
      <c r="G36" s="30"/>
      <c r="H36" s="30"/>
      <c r="I36" s="30">
        <f t="shared" si="18"/>
        <v>225000</v>
      </c>
      <c r="J36" s="30">
        <f t="shared" si="19"/>
        <v>225000</v>
      </c>
      <c r="K36" s="30">
        <f t="shared" si="20"/>
        <v>0</v>
      </c>
    </row>
    <row r="37" spans="1:12" s="12" customFormat="1" ht="35.25" customHeight="1" x14ac:dyDescent="0.2">
      <c r="A37" s="6" t="s">
        <v>63</v>
      </c>
      <c r="B37" s="3" t="s">
        <v>64</v>
      </c>
      <c r="C37" s="29">
        <f t="shared" si="16"/>
        <v>100000</v>
      </c>
      <c r="D37" s="29">
        <f>65000+35000</f>
        <v>100000</v>
      </c>
      <c r="E37" s="29">
        <v>0</v>
      </c>
      <c r="F37" s="29">
        <f t="shared" si="17"/>
        <v>0</v>
      </c>
      <c r="G37" s="29"/>
      <c r="H37" s="29"/>
      <c r="I37" s="29">
        <f t="shared" si="18"/>
        <v>100000</v>
      </c>
      <c r="J37" s="29">
        <f>D37+G37</f>
        <v>100000</v>
      </c>
      <c r="K37" s="29">
        <f>E37+H37</f>
        <v>0</v>
      </c>
    </row>
    <row r="38" spans="1:12" s="12" customFormat="1" ht="36" customHeight="1" x14ac:dyDescent="0.2">
      <c r="A38" s="6" t="s">
        <v>65</v>
      </c>
      <c r="B38" s="3" t="s">
        <v>66</v>
      </c>
      <c r="C38" s="29">
        <f t="shared" si="16"/>
        <v>70600000</v>
      </c>
      <c r="D38" s="29">
        <f>16600000+54000000</f>
        <v>70600000</v>
      </c>
      <c r="E38" s="29">
        <v>0</v>
      </c>
      <c r="F38" s="29">
        <f t="shared" si="17"/>
        <v>0</v>
      </c>
      <c r="G38" s="29"/>
      <c r="H38" s="29"/>
      <c r="I38" s="29">
        <f t="shared" si="18"/>
        <v>70600000</v>
      </c>
      <c r="J38" s="29">
        <f>D38+G38</f>
        <v>70600000</v>
      </c>
      <c r="K38" s="29">
        <f>E38+H38</f>
        <v>0</v>
      </c>
    </row>
    <row r="39" spans="1:12" s="12" customFormat="1" ht="21" customHeight="1" x14ac:dyDescent="0.2">
      <c r="A39" s="6" t="s">
        <v>67</v>
      </c>
      <c r="B39" s="3" t="s">
        <v>68</v>
      </c>
      <c r="C39" s="29">
        <f t="shared" si="16"/>
        <v>205000</v>
      </c>
      <c r="D39" s="29"/>
      <c r="E39" s="29">
        <f>E40</f>
        <v>205000</v>
      </c>
      <c r="F39" s="29">
        <f t="shared" si="17"/>
        <v>0</v>
      </c>
      <c r="G39" s="29"/>
      <c r="H39" s="29">
        <f>H40</f>
        <v>0</v>
      </c>
      <c r="I39" s="29">
        <f t="shared" si="18"/>
        <v>205000</v>
      </c>
      <c r="J39" s="29"/>
      <c r="K39" s="29">
        <f>K40</f>
        <v>205000</v>
      </c>
    </row>
    <row r="40" spans="1:12" s="12" customFormat="1" ht="21" customHeight="1" x14ac:dyDescent="0.2">
      <c r="A40" s="7" t="s">
        <v>69</v>
      </c>
      <c r="B40" s="4" t="s">
        <v>70</v>
      </c>
      <c r="C40" s="30">
        <f t="shared" si="16"/>
        <v>205000</v>
      </c>
      <c r="D40" s="30">
        <v>0</v>
      </c>
      <c r="E40" s="30">
        <v>205000</v>
      </c>
      <c r="F40" s="30">
        <f t="shared" si="17"/>
        <v>0</v>
      </c>
      <c r="G40" s="30"/>
      <c r="H40" s="30"/>
      <c r="I40" s="30">
        <f t="shared" si="18"/>
        <v>205000</v>
      </c>
      <c r="J40" s="30">
        <f t="shared" ref="J40" si="21">D40+G40</f>
        <v>0</v>
      </c>
      <c r="K40" s="30">
        <f t="shared" ref="K40" si="22">E40+H40</f>
        <v>205000</v>
      </c>
    </row>
    <row r="41" spans="1:12" s="12" customFormat="1" ht="21" customHeight="1" x14ac:dyDescent="0.2">
      <c r="A41" s="6" t="s">
        <v>71</v>
      </c>
      <c r="B41" s="3" t="s">
        <v>72</v>
      </c>
      <c r="C41" s="29">
        <f t="shared" si="16"/>
        <v>17614400</v>
      </c>
      <c r="D41" s="29">
        <f>D42+D48+D56+D60</f>
        <v>10274000</v>
      </c>
      <c r="E41" s="29">
        <f>E56+E60</f>
        <v>7340400</v>
      </c>
      <c r="F41" s="29">
        <f t="shared" si="17"/>
        <v>500000</v>
      </c>
      <c r="G41" s="29">
        <f>G42+G48+G56+G60</f>
        <v>500000</v>
      </c>
      <c r="H41" s="29">
        <f>H56+H60</f>
        <v>0</v>
      </c>
      <c r="I41" s="29">
        <f t="shared" si="18"/>
        <v>18114400</v>
      </c>
      <c r="J41" s="29">
        <f>J42+J48+J56+J60</f>
        <v>10774000</v>
      </c>
      <c r="K41" s="29">
        <f>K56+K60</f>
        <v>7340400</v>
      </c>
    </row>
    <row r="42" spans="1:12" s="12" customFormat="1" ht="31.5" x14ac:dyDescent="0.2">
      <c r="A42" s="6" t="s">
        <v>73</v>
      </c>
      <c r="B42" s="3" t="s">
        <v>74</v>
      </c>
      <c r="C42" s="29">
        <f t="shared" si="16"/>
        <v>512000</v>
      </c>
      <c r="D42" s="29">
        <f>SUM(D43:D47)</f>
        <v>512000</v>
      </c>
      <c r="E42" s="29">
        <f>SUM(E43:E47)</f>
        <v>0</v>
      </c>
      <c r="F42" s="29">
        <f t="shared" si="17"/>
        <v>0</v>
      </c>
      <c r="G42" s="29">
        <f>SUM(G43:G47)</f>
        <v>0</v>
      </c>
      <c r="H42" s="29"/>
      <c r="I42" s="29">
        <f t="shared" si="18"/>
        <v>512000</v>
      </c>
      <c r="J42" s="29">
        <f>SUM(J43:J47)</f>
        <v>512000</v>
      </c>
      <c r="K42" s="29">
        <f>SUM(K43:K47)</f>
        <v>0</v>
      </c>
    </row>
    <row r="43" spans="1:12" s="12" customFormat="1" ht="47.25" x14ac:dyDescent="0.2">
      <c r="A43" s="7" t="s">
        <v>75</v>
      </c>
      <c r="B43" s="4" t="s">
        <v>76</v>
      </c>
      <c r="C43" s="30">
        <f t="shared" si="16"/>
        <v>0</v>
      </c>
      <c r="D43" s="30"/>
      <c r="E43" s="30">
        <v>0</v>
      </c>
      <c r="F43" s="30">
        <f t="shared" si="17"/>
        <v>0</v>
      </c>
      <c r="G43" s="30"/>
      <c r="H43" s="30"/>
      <c r="I43" s="30">
        <f t="shared" si="18"/>
        <v>0</v>
      </c>
      <c r="J43" s="30">
        <f t="shared" ref="J43:J47" si="23">D43+G43</f>
        <v>0</v>
      </c>
      <c r="K43" s="30">
        <f t="shared" ref="K43:K47" si="24">E43+H43</f>
        <v>0</v>
      </c>
      <c r="L43" s="14"/>
    </row>
    <row r="44" spans="1:12" s="12" customFormat="1" ht="78.75" x14ac:dyDescent="0.2">
      <c r="A44" s="7">
        <v>21080900</v>
      </c>
      <c r="B44" s="34" t="s">
        <v>141</v>
      </c>
      <c r="C44" s="30">
        <f t="shared" si="16"/>
        <v>0</v>
      </c>
      <c r="D44" s="30"/>
      <c r="E44" s="30"/>
      <c r="F44" s="30">
        <f>G44+H44</f>
        <v>0</v>
      </c>
      <c r="G44" s="30"/>
      <c r="H44" s="30"/>
      <c r="I44" s="30">
        <f t="shared" si="18"/>
        <v>0</v>
      </c>
      <c r="J44" s="30">
        <f t="shared" si="23"/>
        <v>0</v>
      </c>
      <c r="K44" s="30"/>
      <c r="L44" s="14"/>
    </row>
    <row r="45" spans="1:12" s="12" customFormat="1" ht="24.75" customHeight="1" x14ac:dyDescent="0.2">
      <c r="A45" s="7" t="s">
        <v>77</v>
      </c>
      <c r="B45" s="4" t="s">
        <v>78</v>
      </c>
      <c r="C45" s="30">
        <f t="shared" si="16"/>
        <v>280000</v>
      </c>
      <c r="D45" s="30">
        <v>280000</v>
      </c>
      <c r="E45" s="30">
        <v>0</v>
      </c>
      <c r="F45" s="30">
        <f t="shared" ref="F45:F47" si="25">G45+H45</f>
        <v>0</v>
      </c>
      <c r="G45" s="30"/>
      <c r="H45" s="30"/>
      <c r="I45" s="30">
        <f t="shared" ref="I45:I47" si="26">J45+K45</f>
        <v>280000</v>
      </c>
      <c r="J45" s="30">
        <f t="shared" si="23"/>
        <v>280000</v>
      </c>
      <c r="K45" s="30">
        <f t="shared" si="24"/>
        <v>0</v>
      </c>
    </row>
    <row r="46" spans="1:12" s="12" customFormat="1" ht="102.75" customHeight="1" x14ac:dyDescent="0.2">
      <c r="A46" s="7" t="s">
        <v>79</v>
      </c>
      <c r="B46" s="4" t="s">
        <v>144</v>
      </c>
      <c r="C46" s="30">
        <f t="shared" si="16"/>
        <v>220000</v>
      </c>
      <c r="D46" s="30">
        <v>220000</v>
      </c>
      <c r="E46" s="30">
        <v>0</v>
      </c>
      <c r="F46" s="30">
        <f t="shared" si="25"/>
        <v>0</v>
      </c>
      <c r="G46" s="30"/>
      <c r="H46" s="30"/>
      <c r="I46" s="30">
        <f t="shared" si="26"/>
        <v>220000</v>
      </c>
      <c r="J46" s="30">
        <f t="shared" si="23"/>
        <v>220000</v>
      </c>
      <c r="K46" s="30">
        <f t="shared" si="24"/>
        <v>0</v>
      </c>
    </row>
    <row r="47" spans="1:12" s="12" customFormat="1" ht="94.5" x14ac:dyDescent="0.2">
      <c r="A47" s="7" t="s">
        <v>80</v>
      </c>
      <c r="B47" s="4" t="s">
        <v>81</v>
      </c>
      <c r="C47" s="30">
        <f t="shared" si="16"/>
        <v>12000</v>
      </c>
      <c r="D47" s="30">
        <v>12000</v>
      </c>
      <c r="E47" s="30">
        <v>0</v>
      </c>
      <c r="F47" s="30">
        <f t="shared" si="25"/>
        <v>0</v>
      </c>
      <c r="G47" s="30"/>
      <c r="H47" s="30"/>
      <c r="I47" s="30">
        <f t="shared" si="26"/>
        <v>12000</v>
      </c>
      <c r="J47" s="30">
        <f t="shared" si="23"/>
        <v>12000</v>
      </c>
      <c r="K47" s="30">
        <f t="shared" si="24"/>
        <v>0</v>
      </c>
    </row>
    <row r="48" spans="1:12" s="12" customFormat="1" ht="31.5" x14ac:dyDescent="0.2">
      <c r="A48" s="6" t="s">
        <v>82</v>
      </c>
      <c r="B48" s="3" t="s">
        <v>83</v>
      </c>
      <c r="C48" s="29">
        <f>D48+E48</f>
        <v>8882000</v>
      </c>
      <c r="D48" s="29">
        <f>D49+D54+D55</f>
        <v>8882000</v>
      </c>
      <c r="E48" s="29">
        <f>E49+E54+E55</f>
        <v>0</v>
      </c>
      <c r="F48" s="29">
        <f>G48+H48</f>
        <v>0</v>
      </c>
      <c r="G48" s="29">
        <f>G49+G54+G55</f>
        <v>0</v>
      </c>
      <c r="H48" s="29"/>
      <c r="I48" s="29">
        <f>J48+K48</f>
        <v>8882000</v>
      </c>
      <c r="J48" s="29">
        <f>J49+J54+J55</f>
        <v>8882000</v>
      </c>
      <c r="K48" s="29">
        <f>K49+K54+K55</f>
        <v>0</v>
      </c>
    </row>
    <row r="49" spans="1:12" s="12" customFormat="1" ht="15.75" x14ac:dyDescent="0.2">
      <c r="A49" s="6" t="s">
        <v>84</v>
      </c>
      <c r="B49" s="3" t="s">
        <v>85</v>
      </c>
      <c r="C49" s="29">
        <f>D49+E49</f>
        <v>5250000</v>
      </c>
      <c r="D49" s="29">
        <f>SUM(D50:D53)</f>
        <v>5250000</v>
      </c>
      <c r="E49" s="29">
        <f>SUM(E50:E53)</f>
        <v>0</v>
      </c>
      <c r="F49" s="29">
        <f>G49+H49</f>
        <v>0</v>
      </c>
      <c r="G49" s="29">
        <f>SUM(G50:G53)</f>
        <v>0</v>
      </c>
      <c r="H49" s="29"/>
      <c r="I49" s="29">
        <f>J49+K49</f>
        <v>5250000</v>
      </c>
      <c r="J49" s="29">
        <f>SUM(J50:J53)</f>
        <v>5250000</v>
      </c>
      <c r="K49" s="29">
        <f>SUM(K50:K53)</f>
        <v>0</v>
      </c>
    </row>
    <row r="50" spans="1:12" s="12" customFormat="1" ht="47.25" x14ac:dyDescent="0.2">
      <c r="A50" s="7" t="s">
        <v>86</v>
      </c>
      <c r="B50" s="4" t="s">
        <v>87</v>
      </c>
      <c r="C50" s="30">
        <f>D50+E50</f>
        <v>80000</v>
      </c>
      <c r="D50" s="30">
        <v>80000</v>
      </c>
      <c r="E50" s="30">
        <v>0</v>
      </c>
      <c r="F50" s="30">
        <f>G50+H50</f>
        <v>0</v>
      </c>
      <c r="G50" s="30"/>
      <c r="H50" s="30"/>
      <c r="I50" s="30">
        <f>J50+K50</f>
        <v>80000</v>
      </c>
      <c r="J50" s="30">
        <f t="shared" ref="J50:J54" si="27">D50+G50</f>
        <v>80000</v>
      </c>
      <c r="K50" s="30">
        <f t="shared" ref="K50:K54" si="28">E50+H50</f>
        <v>0</v>
      </c>
    </row>
    <row r="51" spans="1:12" s="12" customFormat="1" ht="26.25" customHeight="1" x14ac:dyDescent="0.2">
      <c r="A51" s="7" t="s">
        <v>88</v>
      </c>
      <c r="B51" s="4" t="s">
        <v>89</v>
      </c>
      <c r="C51" s="30">
        <f t="shared" ref="C51:C54" si="29">D51+E51</f>
        <v>5000000</v>
      </c>
      <c r="D51" s="30">
        <v>5000000</v>
      </c>
      <c r="E51" s="30">
        <v>0</v>
      </c>
      <c r="F51" s="30">
        <f t="shared" ref="F51:F54" si="30">G51+H51</f>
        <v>0</v>
      </c>
      <c r="G51" s="30"/>
      <c r="H51" s="30"/>
      <c r="I51" s="30">
        <f t="shared" ref="I51:I54" si="31">J51+K51</f>
        <v>5000000</v>
      </c>
      <c r="J51" s="30">
        <f t="shared" si="27"/>
        <v>5000000</v>
      </c>
      <c r="K51" s="30">
        <f t="shared" si="28"/>
        <v>0</v>
      </c>
    </row>
    <row r="52" spans="1:12" s="12" customFormat="1" ht="31.5" x14ac:dyDescent="0.2">
      <c r="A52" s="7" t="s">
        <v>90</v>
      </c>
      <c r="B52" s="4" t="s">
        <v>91</v>
      </c>
      <c r="C52" s="30">
        <f t="shared" si="29"/>
        <v>150000</v>
      </c>
      <c r="D52" s="30">
        <v>150000</v>
      </c>
      <c r="E52" s="30">
        <v>0</v>
      </c>
      <c r="F52" s="30">
        <f t="shared" si="30"/>
        <v>0</v>
      </c>
      <c r="G52" s="30"/>
      <c r="H52" s="30"/>
      <c r="I52" s="30">
        <f t="shared" si="31"/>
        <v>150000</v>
      </c>
      <c r="J52" s="30">
        <f t="shared" si="27"/>
        <v>150000</v>
      </c>
      <c r="K52" s="30">
        <f t="shared" si="28"/>
        <v>0</v>
      </c>
    </row>
    <row r="53" spans="1:12" s="12" customFormat="1" ht="94.5" x14ac:dyDescent="0.2">
      <c r="A53" s="7" t="s">
        <v>92</v>
      </c>
      <c r="B53" s="4" t="s">
        <v>142</v>
      </c>
      <c r="C53" s="30">
        <f t="shared" si="29"/>
        <v>20000</v>
      </c>
      <c r="D53" s="30">
        <v>20000</v>
      </c>
      <c r="E53" s="30">
        <v>0</v>
      </c>
      <c r="F53" s="30">
        <f t="shared" si="30"/>
        <v>0</v>
      </c>
      <c r="G53" s="30"/>
      <c r="H53" s="30"/>
      <c r="I53" s="30">
        <f t="shared" si="31"/>
        <v>20000</v>
      </c>
      <c r="J53" s="30">
        <f t="shared" si="27"/>
        <v>20000</v>
      </c>
      <c r="K53" s="30">
        <f t="shared" si="28"/>
        <v>0</v>
      </c>
    </row>
    <row r="54" spans="1:12" s="12" customFormat="1" ht="47.25" x14ac:dyDescent="0.2">
      <c r="A54" s="7" t="s">
        <v>93</v>
      </c>
      <c r="B54" s="4" t="s">
        <v>94</v>
      </c>
      <c r="C54" s="30">
        <f t="shared" si="29"/>
        <v>3600000</v>
      </c>
      <c r="D54" s="30">
        <v>3600000</v>
      </c>
      <c r="E54" s="30">
        <v>0</v>
      </c>
      <c r="F54" s="30">
        <f t="shared" si="30"/>
        <v>0</v>
      </c>
      <c r="G54" s="30"/>
      <c r="H54" s="30"/>
      <c r="I54" s="30">
        <f t="shared" si="31"/>
        <v>3600000</v>
      </c>
      <c r="J54" s="30">
        <f t="shared" si="27"/>
        <v>3600000</v>
      </c>
      <c r="K54" s="30">
        <f t="shared" si="28"/>
        <v>0</v>
      </c>
    </row>
    <row r="55" spans="1:12" s="12" customFormat="1" ht="22.5" customHeight="1" x14ac:dyDescent="0.2">
      <c r="A55" s="6" t="s">
        <v>95</v>
      </c>
      <c r="B55" s="3" t="s">
        <v>96</v>
      </c>
      <c r="C55" s="29">
        <f>D55</f>
        <v>32000</v>
      </c>
      <c r="D55" s="29">
        <f>2000+30000</f>
        <v>32000</v>
      </c>
      <c r="E55" s="29">
        <v>0</v>
      </c>
      <c r="F55" s="29">
        <f>G55</f>
        <v>0</v>
      </c>
      <c r="G55" s="29"/>
      <c r="H55" s="29"/>
      <c r="I55" s="29">
        <f>J55</f>
        <v>32000</v>
      </c>
      <c r="J55" s="29">
        <f>D55+G55</f>
        <v>32000</v>
      </c>
      <c r="K55" s="29">
        <f>E55+H55</f>
        <v>0</v>
      </c>
    </row>
    <row r="56" spans="1:12" s="12" customFormat="1" ht="18.75" customHeight="1" x14ac:dyDescent="0.2">
      <c r="A56" s="6" t="s">
        <v>97</v>
      </c>
      <c r="B56" s="3" t="s">
        <v>98</v>
      </c>
      <c r="C56" s="29">
        <f>C58+C57+C59</f>
        <v>1380000</v>
      </c>
      <c r="D56" s="29">
        <f>D58+D57+D59</f>
        <v>880000</v>
      </c>
      <c r="E56" s="29">
        <f>E57+E58+E59</f>
        <v>500000</v>
      </c>
      <c r="F56" s="29">
        <f>F58+F57+F59</f>
        <v>500000</v>
      </c>
      <c r="G56" s="29">
        <f>G58+G57+G59</f>
        <v>500000</v>
      </c>
      <c r="H56" s="29">
        <f>H57+H58+H59</f>
        <v>0</v>
      </c>
      <c r="I56" s="29">
        <f>I58+I57+I59</f>
        <v>1880000</v>
      </c>
      <c r="J56" s="29">
        <f>J58+J57+J59</f>
        <v>1380000</v>
      </c>
      <c r="K56" s="29">
        <f>K57+K58+K59</f>
        <v>500000</v>
      </c>
    </row>
    <row r="57" spans="1:12" s="12" customFormat="1" ht="24.75" customHeight="1" x14ac:dyDescent="0.2">
      <c r="A57" s="7" t="s">
        <v>99</v>
      </c>
      <c r="B57" s="4" t="s">
        <v>100</v>
      </c>
      <c r="C57" s="30">
        <f>D57+E57</f>
        <v>880000</v>
      </c>
      <c r="D57" s="30">
        <v>880000</v>
      </c>
      <c r="E57" s="29"/>
      <c r="F57" s="30">
        <f>G57+H57</f>
        <v>500000</v>
      </c>
      <c r="G57" s="30">
        <v>500000</v>
      </c>
      <c r="H57" s="30"/>
      <c r="I57" s="30">
        <f>J57+K57</f>
        <v>1380000</v>
      </c>
      <c r="J57" s="30">
        <f>D57+G57</f>
        <v>1380000</v>
      </c>
      <c r="K57" s="30">
        <f>E57+H57</f>
        <v>0</v>
      </c>
    </row>
    <row r="58" spans="1:12" s="12" customFormat="1" ht="63" x14ac:dyDescent="0.2">
      <c r="A58" s="7" t="s">
        <v>101</v>
      </c>
      <c r="B58" s="4" t="s">
        <v>102</v>
      </c>
      <c r="C58" s="30">
        <f>D58+E58</f>
        <v>500000</v>
      </c>
      <c r="D58" s="30"/>
      <c r="E58" s="30">
        <v>500000</v>
      </c>
      <c r="F58" s="30">
        <f>G58+H58</f>
        <v>0</v>
      </c>
      <c r="G58" s="30"/>
      <c r="H58" s="30"/>
      <c r="I58" s="30">
        <f>J58+K58</f>
        <v>500000</v>
      </c>
      <c r="J58" s="30">
        <f>D58+G58</f>
        <v>0</v>
      </c>
      <c r="K58" s="30">
        <f>E58+H58</f>
        <v>500000</v>
      </c>
    </row>
    <row r="59" spans="1:12" s="12" customFormat="1" ht="178.5" customHeight="1" x14ac:dyDescent="0.2">
      <c r="A59" s="7">
        <v>24062200</v>
      </c>
      <c r="B59" s="4" t="s">
        <v>131</v>
      </c>
      <c r="C59" s="30">
        <f>D59+E59</f>
        <v>0</v>
      </c>
      <c r="D59" s="30"/>
      <c r="E59" s="30">
        <v>0</v>
      </c>
      <c r="F59" s="30">
        <f>G59+H59</f>
        <v>0</v>
      </c>
      <c r="G59" s="30"/>
      <c r="H59" s="30"/>
      <c r="I59" s="30">
        <f>J59+K59</f>
        <v>0</v>
      </c>
      <c r="J59" s="30">
        <f>D59+G59</f>
        <v>0</v>
      </c>
      <c r="K59" s="30">
        <f t="shared" ref="J59:K60" si="32">E59+H59</f>
        <v>0</v>
      </c>
      <c r="L59" s="14"/>
    </row>
    <row r="60" spans="1:12" s="12" customFormat="1" ht="15.75" x14ac:dyDescent="0.2">
      <c r="A60" s="6" t="s">
        <v>103</v>
      </c>
      <c r="B60" s="3" t="s">
        <v>104</v>
      </c>
      <c r="C60" s="29">
        <f>D60+E60</f>
        <v>6840400</v>
      </c>
      <c r="D60" s="29">
        <v>0</v>
      </c>
      <c r="E60" s="29">
        <v>6840400</v>
      </c>
      <c r="F60" s="29">
        <f>G60+H60</f>
        <v>0</v>
      </c>
      <c r="G60" s="29"/>
      <c r="H60" s="29"/>
      <c r="I60" s="29">
        <f>J60+K60</f>
        <v>6840400</v>
      </c>
      <c r="J60" s="29">
        <f t="shared" si="32"/>
        <v>0</v>
      </c>
      <c r="K60" s="29">
        <f>E60+H60</f>
        <v>6840400</v>
      </c>
    </row>
    <row r="61" spans="1:12" s="12" customFormat="1" ht="15.75" x14ac:dyDescent="0.2">
      <c r="A61" s="6" t="s">
        <v>105</v>
      </c>
      <c r="B61" s="3" t="s">
        <v>106</v>
      </c>
      <c r="C61" s="29">
        <f>D61+E61</f>
        <v>5600000</v>
      </c>
      <c r="D61" s="29"/>
      <c r="E61" s="29">
        <f t="shared" ref="E61:E62" si="33">E62</f>
        <v>5600000</v>
      </c>
      <c r="F61" s="29">
        <f>G61+H61</f>
        <v>0</v>
      </c>
      <c r="G61" s="29"/>
      <c r="H61" s="29">
        <f t="shared" ref="H61:H63" si="34">H62</f>
        <v>0</v>
      </c>
      <c r="I61" s="29">
        <f>J61+K61</f>
        <v>5600000</v>
      </c>
      <c r="J61" s="29"/>
      <c r="K61" s="29">
        <f t="shared" ref="K61:K62" si="35">K62</f>
        <v>5600000</v>
      </c>
    </row>
    <row r="62" spans="1:12" s="12" customFormat="1" ht="31.5" x14ac:dyDescent="0.2">
      <c r="A62" s="6" t="s">
        <v>107</v>
      </c>
      <c r="B62" s="3" t="s">
        <v>108</v>
      </c>
      <c r="C62" s="29">
        <f t="shared" ref="C62" si="36">D62+E62</f>
        <v>5600000</v>
      </c>
      <c r="D62" s="29"/>
      <c r="E62" s="29">
        <f t="shared" si="33"/>
        <v>5600000</v>
      </c>
      <c r="F62" s="29">
        <f t="shared" ref="F62" si="37">G62+H62</f>
        <v>0</v>
      </c>
      <c r="G62" s="29"/>
      <c r="H62" s="29">
        <f t="shared" si="34"/>
        <v>0</v>
      </c>
      <c r="I62" s="29">
        <f t="shared" ref="I62" si="38">J62+K62</f>
        <v>5600000</v>
      </c>
      <c r="J62" s="29"/>
      <c r="K62" s="29">
        <f t="shared" si="35"/>
        <v>5600000</v>
      </c>
    </row>
    <row r="63" spans="1:12" s="12" customFormat="1" ht="15.75" x14ac:dyDescent="0.2">
      <c r="A63" s="6" t="s">
        <v>109</v>
      </c>
      <c r="B63" s="3" t="s">
        <v>110</v>
      </c>
      <c r="C63" s="29">
        <f>D63+E63</f>
        <v>5600000</v>
      </c>
      <c r="D63" s="29"/>
      <c r="E63" s="29">
        <f>E64</f>
        <v>5600000</v>
      </c>
      <c r="F63" s="29">
        <f>G63+H63</f>
        <v>0</v>
      </c>
      <c r="G63" s="29"/>
      <c r="H63" s="29">
        <f t="shared" si="34"/>
        <v>0</v>
      </c>
      <c r="I63" s="29">
        <f>J63+K63</f>
        <v>5600000</v>
      </c>
      <c r="J63" s="29"/>
      <c r="K63" s="29">
        <f>K64</f>
        <v>5600000</v>
      </c>
    </row>
    <row r="64" spans="1:12" s="12" customFormat="1" ht="78.75" x14ac:dyDescent="0.2">
      <c r="A64" s="7" t="s">
        <v>111</v>
      </c>
      <c r="B64" s="4" t="s">
        <v>112</v>
      </c>
      <c r="C64" s="30">
        <f>D64+E64</f>
        <v>5600000</v>
      </c>
      <c r="D64" s="30">
        <v>0</v>
      </c>
      <c r="E64" s="30">
        <v>5600000</v>
      </c>
      <c r="F64" s="30">
        <f>G64+H64</f>
        <v>0</v>
      </c>
      <c r="G64" s="30"/>
      <c r="H64" s="30"/>
      <c r="I64" s="30">
        <f>J64+K64</f>
        <v>5600000</v>
      </c>
      <c r="J64" s="30">
        <f>D64+G64</f>
        <v>0</v>
      </c>
      <c r="K64" s="30">
        <f>E64+H64</f>
        <v>5600000</v>
      </c>
      <c r="L64" s="14"/>
    </row>
    <row r="65" spans="1:11" s="13" customFormat="1" ht="15.75" x14ac:dyDescent="0.2">
      <c r="A65" s="6">
        <v>50000000</v>
      </c>
      <c r="B65" s="3" t="s">
        <v>9</v>
      </c>
      <c r="C65" s="29">
        <f>D65+E65</f>
        <v>552343.16</v>
      </c>
      <c r="D65" s="29">
        <f>D66</f>
        <v>0</v>
      </c>
      <c r="E65" s="29">
        <f>E66</f>
        <v>552343.16</v>
      </c>
      <c r="F65" s="29">
        <f>G65+H65</f>
        <v>0</v>
      </c>
      <c r="G65" s="30">
        <f>G66</f>
        <v>0</v>
      </c>
      <c r="H65" s="29">
        <f>H66</f>
        <v>0</v>
      </c>
      <c r="I65" s="29">
        <f>J65+K65</f>
        <v>552343.16</v>
      </c>
      <c r="J65" s="30">
        <f>J66</f>
        <v>0</v>
      </c>
      <c r="K65" s="29">
        <f>K66</f>
        <v>552343.16</v>
      </c>
    </row>
    <row r="66" spans="1:11" s="14" customFormat="1" ht="63" x14ac:dyDescent="0.2">
      <c r="A66" s="7">
        <v>50110000</v>
      </c>
      <c r="B66" s="4" t="s">
        <v>10</v>
      </c>
      <c r="C66" s="30">
        <f>D66+E66</f>
        <v>552343.16</v>
      </c>
      <c r="D66" s="30">
        <v>0</v>
      </c>
      <c r="E66" s="30">
        <v>552343.16</v>
      </c>
      <c r="F66" s="30">
        <f>G66+H66</f>
        <v>0</v>
      </c>
      <c r="G66" s="30"/>
      <c r="H66" s="30"/>
      <c r="I66" s="30">
        <f>J66+K66</f>
        <v>552343.16</v>
      </c>
      <c r="J66" s="30">
        <f>D66+G66</f>
        <v>0</v>
      </c>
      <c r="K66" s="30">
        <f>E66+H66</f>
        <v>552343.16</v>
      </c>
    </row>
    <row r="67" spans="1:11" s="14" customFormat="1" ht="31.5" x14ac:dyDescent="0.2">
      <c r="A67" s="24"/>
      <c r="B67" s="24" t="s">
        <v>113</v>
      </c>
      <c r="C67" s="31">
        <f>D67+E67</f>
        <v>762599243.15999997</v>
      </c>
      <c r="D67" s="31">
        <f>D7+D41+D61+D65</f>
        <v>748901500</v>
      </c>
      <c r="E67" s="31">
        <f>E7+E41+E61+E65</f>
        <v>13697743.16</v>
      </c>
      <c r="F67" s="31">
        <f>G67+H67</f>
        <v>0</v>
      </c>
      <c r="G67" s="31">
        <f>G7+G41+G61+G65</f>
        <v>0</v>
      </c>
      <c r="H67" s="31">
        <f>H7+H41+H61+H65</f>
        <v>0</v>
      </c>
      <c r="I67" s="31">
        <f>J67+K67</f>
        <v>762599243.15999997</v>
      </c>
      <c r="J67" s="31">
        <f>J7+J41+J61+J65</f>
        <v>748901500</v>
      </c>
      <c r="K67" s="31">
        <f>K7+K41+K61+K65</f>
        <v>13697743.16</v>
      </c>
    </row>
    <row r="68" spans="1:11" s="14" customFormat="1" ht="15.75" x14ac:dyDescent="0.2">
      <c r="A68" s="6" t="s">
        <v>114</v>
      </c>
      <c r="B68" s="3" t="s">
        <v>115</v>
      </c>
      <c r="C68" s="29">
        <f t="shared" ref="C68:C69" si="39">D68+E68</f>
        <v>131582184</v>
      </c>
      <c r="D68" s="29">
        <f>D69</f>
        <v>131582184</v>
      </c>
      <c r="E68" s="29">
        <f>E69</f>
        <v>0</v>
      </c>
      <c r="F68" s="29">
        <f t="shared" ref="F68:F69" si="40">G68+H68</f>
        <v>160734</v>
      </c>
      <c r="G68" s="29">
        <f>G69+G77</f>
        <v>160734</v>
      </c>
      <c r="H68" s="29">
        <f>H69+H77</f>
        <v>0</v>
      </c>
      <c r="I68" s="29">
        <f t="shared" ref="I68:I69" si="41">J68+K68</f>
        <v>131742918</v>
      </c>
      <c r="J68" s="29">
        <f>J69+J77</f>
        <v>131742918</v>
      </c>
      <c r="K68" s="29">
        <f>K69</f>
        <v>0</v>
      </c>
    </row>
    <row r="69" spans="1:11" s="14" customFormat="1" ht="15.75" x14ac:dyDescent="0.2">
      <c r="A69" s="6" t="s">
        <v>116</v>
      </c>
      <c r="B69" s="3" t="s">
        <v>117</v>
      </c>
      <c r="C69" s="29">
        <f t="shared" si="39"/>
        <v>131582184</v>
      </c>
      <c r="D69" s="29">
        <f>D70+D72</f>
        <v>131582184</v>
      </c>
      <c r="E69" s="29">
        <f>E70+E72</f>
        <v>0</v>
      </c>
      <c r="F69" s="29">
        <f t="shared" si="40"/>
        <v>160734</v>
      </c>
      <c r="G69" s="29">
        <f>G70+G72</f>
        <v>160734</v>
      </c>
      <c r="H69" s="29">
        <f>H70+H72</f>
        <v>0</v>
      </c>
      <c r="I69" s="29">
        <f t="shared" si="41"/>
        <v>131742918</v>
      </c>
      <c r="J69" s="29">
        <f>J70+J72</f>
        <v>131742918</v>
      </c>
      <c r="K69" s="29">
        <f>K70+K72</f>
        <v>0</v>
      </c>
    </row>
    <row r="70" spans="1:11" s="14" customFormat="1" ht="31.5" x14ac:dyDescent="0.2">
      <c r="A70" s="6" t="s">
        <v>118</v>
      </c>
      <c r="B70" s="3" t="s">
        <v>119</v>
      </c>
      <c r="C70" s="29">
        <f>D70+E70</f>
        <v>126914500</v>
      </c>
      <c r="D70" s="29">
        <f>D71</f>
        <v>126914500</v>
      </c>
      <c r="E70" s="29">
        <f>E71</f>
        <v>0</v>
      </c>
      <c r="F70" s="29">
        <f>G70+H70</f>
        <v>0</v>
      </c>
      <c r="G70" s="29">
        <f>G71</f>
        <v>0</v>
      </c>
      <c r="H70" s="29"/>
      <c r="I70" s="29">
        <f>J70+K70</f>
        <v>126914500</v>
      </c>
      <c r="J70" s="29">
        <f>J71</f>
        <v>126914500</v>
      </c>
      <c r="K70" s="29">
        <f>K71</f>
        <v>0</v>
      </c>
    </row>
    <row r="71" spans="1:11" s="14" customFormat="1" ht="31.5" x14ac:dyDescent="0.2">
      <c r="A71" s="7" t="s">
        <v>120</v>
      </c>
      <c r="B71" s="4" t="s">
        <v>121</v>
      </c>
      <c r="C71" s="30">
        <f>D71</f>
        <v>126914500</v>
      </c>
      <c r="D71" s="30">
        <f>126893900+20600</f>
        <v>126914500</v>
      </c>
      <c r="E71" s="30">
        <v>0</v>
      </c>
      <c r="F71" s="30">
        <f>G71</f>
        <v>0</v>
      </c>
      <c r="G71" s="30"/>
      <c r="H71" s="30"/>
      <c r="I71" s="30">
        <f>J71</f>
        <v>126914500</v>
      </c>
      <c r="J71" s="30">
        <f>D71+G71</f>
        <v>126914500</v>
      </c>
      <c r="K71" s="30">
        <f>E71+H71</f>
        <v>0</v>
      </c>
    </row>
    <row r="72" spans="1:11" s="14" customFormat="1" ht="31.5" x14ac:dyDescent="0.2">
      <c r="A72" s="6" t="s">
        <v>122</v>
      </c>
      <c r="B72" s="3" t="s">
        <v>123</v>
      </c>
      <c r="C72" s="29">
        <f>D72+E72</f>
        <v>4667684</v>
      </c>
      <c r="D72" s="29">
        <f>SUM(D73:D76)</f>
        <v>4667684</v>
      </c>
      <c r="E72" s="29">
        <f>SUM(E73:E76)</f>
        <v>0</v>
      </c>
      <c r="F72" s="29">
        <f>G72+H72</f>
        <v>160734</v>
      </c>
      <c r="G72" s="29">
        <f>G73+G74+G75+G76</f>
        <v>160734</v>
      </c>
      <c r="H72" s="29">
        <f>H73+H74+H75+H76</f>
        <v>0</v>
      </c>
      <c r="I72" s="29">
        <f>J72+K72</f>
        <v>4828418</v>
      </c>
      <c r="J72" s="29">
        <f>J73+J74+J75+J76</f>
        <v>4828418</v>
      </c>
      <c r="K72" s="29">
        <f>K73+K74+K75+K76</f>
        <v>0</v>
      </c>
    </row>
    <row r="73" spans="1:11" s="14" customFormat="1" ht="47.25" x14ac:dyDescent="0.2">
      <c r="A73" s="9">
        <v>41051000</v>
      </c>
      <c r="B73" s="8" t="s">
        <v>124</v>
      </c>
      <c r="C73" s="30">
        <f t="shared" ref="C73:C78" si="42">D73+E73</f>
        <v>1132828</v>
      </c>
      <c r="D73" s="30">
        <v>1132828</v>
      </c>
      <c r="E73" s="30">
        <v>0</v>
      </c>
      <c r="F73" s="30">
        <f>G73+H73</f>
        <v>0</v>
      </c>
      <c r="G73" s="30"/>
      <c r="H73" s="30"/>
      <c r="I73" s="30">
        <f t="shared" ref="I73:I78" si="43">J73+K73</f>
        <v>1132828</v>
      </c>
      <c r="J73" s="30">
        <f>D73+G73</f>
        <v>1132828</v>
      </c>
      <c r="K73" s="30">
        <f>E73+H73</f>
        <v>0</v>
      </c>
    </row>
    <row r="74" spans="1:11" s="14" customFormat="1" ht="63" x14ac:dyDescent="0.2">
      <c r="A74" s="9">
        <v>41051200</v>
      </c>
      <c r="B74" s="8" t="s">
        <v>129</v>
      </c>
      <c r="C74" s="30">
        <f t="shared" si="42"/>
        <v>0</v>
      </c>
      <c r="D74" s="30"/>
      <c r="E74" s="30"/>
      <c r="F74" s="30"/>
      <c r="G74" s="30">
        <v>160734</v>
      </c>
      <c r="H74" s="30"/>
      <c r="I74" s="30">
        <f t="shared" si="43"/>
        <v>160734</v>
      </c>
      <c r="J74" s="30">
        <f>D74+G74</f>
        <v>160734</v>
      </c>
      <c r="K74" s="30"/>
    </row>
    <row r="75" spans="1:11" s="14" customFormat="1" ht="110.25" x14ac:dyDescent="0.2">
      <c r="A75" s="7">
        <v>41052600</v>
      </c>
      <c r="B75" s="4" t="s">
        <v>140</v>
      </c>
      <c r="C75" s="30">
        <f t="shared" si="42"/>
        <v>0</v>
      </c>
      <c r="D75" s="30">
        <v>0</v>
      </c>
      <c r="E75" s="30"/>
      <c r="F75" s="30">
        <f>G75+H75</f>
        <v>0</v>
      </c>
      <c r="G75" s="30"/>
      <c r="H75" s="30"/>
      <c r="I75" s="30">
        <f t="shared" si="43"/>
        <v>0</v>
      </c>
      <c r="J75" s="30">
        <f>D75+G75</f>
        <v>0</v>
      </c>
      <c r="K75" s="30">
        <f>E75+H75</f>
        <v>0</v>
      </c>
    </row>
    <row r="76" spans="1:11" s="14" customFormat="1" ht="30.75" customHeight="1" x14ac:dyDescent="0.2">
      <c r="A76" s="7" t="s">
        <v>125</v>
      </c>
      <c r="B76" s="4" t="s">
        <v>126</v>
      </c>
      <c r="C76" s="30">
        <f t="shared" si="42"/>
        <v>3534856</v>
      </c>
      <c r="D76" s="30">
        <f>2948600+586256</f>
        <v>3534856</v>
      </c>
      <c r="E76" s="30">
        <v>0</v>
      </c>
      <c r="F76" s="30">
        <f>G76+H76</f>
        <v>0</v>
      </c>
      <c r="G76" s="30"/>
      <c r="H76" s="30"/>
      <c r="I76" s="30">
        <f t="shared" si="43"/>
        <v>3534856</v>
      </c>
      <c r="J76" s="30">
        <f>D76+G76</f>
        <v>3534856</v>
      </c>
      <c r="K76" s="30">
        <f>E76+H76</f>
        <v>0</v>
      </c>
    </row>
    <row r="77" spans="1:11" s="14" customFormat="1" ht="48.75" hidden="1" customHeight="1" x14ac:dyDescent="0.2">
      <c r="A77" s="6">
        <v>42000000</v>
      </c>
      <c r="B77" s="3" t="s">
        <v>134</v>
      </c>
      <c r="C77" s="30">
        <f t="shared" si="42"/>
        <v>0</v>
      </c>
      <c r="D77" s="29">
        <v>0</v>
      </c>
      <c r="E77" s="29"/>
      <c r="F77" s="29"/>
      <c r="G77" s="29">
        <f>G78</f>
        <v>0</v>
      </c>
      <c r="H77" s="29"/>
      <c r="I77" s="30">
        <f t="shared" si="43"/>
        <v>0</v>
      </c>
      <c r="J77" s="29">
        <f>J78</f>
        <v>0</v>
      </c>
      <c r="K77" s="29"/>
    </row>
    <row r="78" spans="1:11" s="28" customFormat="1" ht="54" hidden="1" customHeight="1" x14ac:dyDescent="0.2">
      <c r="A78" s="26">
        <v>42030000</v>
      </c>
      <c r="B78" s="27" t="s">
        <v>133</v>
      </c>
      <c r="C78" s="32">
        <f t="shared" si="42"/>
        <v>0</v>
      </c>
      <c r="D78" s="32">
        <v>0</v>
      </c>
      <c r="E78" s="32"/>
      <c r="F78" s="32"/>
      <c r="G78" s="32"/>
      <c r="H78" s="32"/>
      <c r="I78" s="32">
        <f t="shared" si="43"/>
        <v>0</v>
      </c>
      <c r="J78" s="32">
        <f>D78+G78</f>
        <v>0</v>
      </c>
      <c r="K78" s="32"/>
    </row>
    <row r="79" spans="1:11" s="13" customFormat="1" ht="21" customHeight="1" x14ac:dyDescent="0.2">
      <c r="A79" s="6"/>
      <c r="B79" s="3" t="s">
        <v>127</v>
      </c>
      <c r="C79" s="20">
        <f>C67+C68</f>
        <v>894181427.15999997</v>
      </c>
      <c r="D79" s="20">
        <f>D67+D68</f>
        <v>880483684</v>
      </c>
      <c r="E79" s="20">
        <f>E67+E68</f>
        <v>13697743.16</v>
      </c>
      <c r="F79" s="20">
        <f>F67+F68</f>
        <v>160734</v>
      </c>
      <c r="G79" s="20">
        <f>G67+G68</f>
        <v>160734</v>
      </c>
      <c r="H79" s="20">
        <f t="shared" ref="H79" si="44">H67+H68</f>
        <v>0</v>
      </c>
      <c r="I79" s="20">
        <f>I67+I68</f>
        <v>894342161.15999997</v>
      </c>
      <c r="J79" s="20">
        <f>J67+J68</f>
        <v>880644418</v>
      </c>
      <c r="K79" s="20">
        <f>K67+K68</f>
        <v>13697743.16</v>
      </c>
    </row>
    <row r="80" spans="1:11" x14ac:dyDescent="0.2">
      <c r="A80" s="15"/>
      <c r="B80" s="16"/>
    </row>
    <row r="81" spans="2:11" x14ac:dyDescent="0.2">
      <c r="I81" s="38">
        <f>I79-C79</f>
        <v>160734</v>
      </c>
      <c r="J81" s="38">
        <f>J79-D79</f>
        <v>160734</v>
      </c>
      <c r="K81" s="36">
        <f>K79-E79</f>
        <v>0</v>
      </c>
    </row>
    <row r="82" spans="2:11" ht="36" customHeight="1" x14ac:dyDescent="0.3">
      <c r="B82" s="45" t="s">
        <v>138</v>
      </c>
      <c r="C82" s="45"/>
      <c r="D82" s="25"/>
      <c r="E82" s="25"/>
      <c r="F82" s="25"/>
      <c r="G82" s="39" t="s">
        <v>139</v>
      </c>
      <c r="H82" s="39"/>
      <c r="I82" s="17"/>
      <c r="J82" s="17"/>
      <c r="K82" s="17"/>
    </row>
    <row r="83" spans="2:11" ht="18.75" x14ac:dyDescent="0.2">
      <c r="B83" s="17"/>
      <c r="C83" s="17"/>
      <c r="D83" s="17"/>
      <c r="E83" s="17"/>
      <c r="F83" s="18"/>
      <c r="G83" s="18"/>
      <c r="H83" s="18"/>
      <c r="I83" s="17"/>
      <c r="J83" s="17"/>
      <c r="K83" s="17"/>
    </row>
    <row r="84" spans="2:11" ht="18.75" x14ac:dyDescent="0.2">
      <c r="B84" s="17"/>
      <c r="C84" s="17"/>
      <c r="D84" s="17"/>
      <c r="E84" s="17"/>
      <c r="F84" s="1"/>
      <c r="G84" s="1"/>
      <c r="H84" s="1"/>
      <c r="I84" s="17"/>
      <c r="J84" s="17"/>
      <c r="K84" s="17"/>
    </row>
    <row r="85" spans="2:11" ht="18.75" x14ac:dyDescent="0.2">
      <c r="B85" s="17"/>
      <c r="C85" s="17"/>
      <c r="D85" s="17"/>
      <c r="E85" s="17"/>
      <c r="F85" s="19"/>
      <c r="G85" s="19"/>
      <c r="H85" s="19"/>
      <c r="I85" s="17"/>
      <c r="J85" s="17"/>
      <c r="K85" s="17"/>
    </row>
  </sheetData>
  <mergeCells count="8">
    <mergeCell ref="G82:H82"/>
    <mergeCell ref="A1:K1"/>
    <mergeCell ref="A4:A5"/>
    <mergeCell ref="B4:B5"/>
    <mergeCell ref="C4:E4"/>
    <mergeCell ref="F4:H4"/>
    <mergeCell ref="I4:K4"/>
    <mergeCell ref="B82:C82"/>
  </mergeCells>
  <printOptions horizontalCentered="1"/>
  <pageMargins left="0.11811023622047245" right="0.11811023622047245" top="0.59055118110236227" bottom="0.11811023622047245" header="0" footer="0"/>
  <pageSetup paperSize="9" scale="64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березень</vt:lpstr>
      <vt:lpstr>березень!Заголовки_для_друку</vt:lpstr>
      <vt:lpstr>березень!Область_друку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Crystal Decisions</dc:creator>
  <dc:description>Powered by Crystal</dc:description>
  <cp:lastModifiedBy>220FU</cp:lastModifiedBy>
  <cp:lastPrinted>2023-03-07T15:04:58Z</cp:lastPrinted>
  <dcterms:created xsi:type="dcterms:W3CDTF">2021-05-27T07:05:27Z</dcterms:created>
  <dcterms:modified xsi:type="dcterms:W3CDTF">2023-03-08T08:53:13Z</dcterms:modified>
</cp:coreProperties>
</file>