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1 сесія 19.05.2023\№362 Виконання бюджету 1 кв 23 р\"/>
    </mc:Choice>
  </mc:AlternateContent>
  <xr:revisionPtr revIDLastSave="0" documentId="13_ncr:1_{2BDABE7D-41F2-4CCD-8E34-0300E94C9F0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1" r:id="rId1"/>
  </sheets>
  <definedNames>
    <definedName name="Z_02AC496F_F7D9_465B_9A66_D319977CD4A2_.wvu.PrintArea" localSheetId="0" hidden="1">'2023'!$A$1:$H$148</definedName>
    <definedName name="Z_02AC496F_F7D9_465B_9A66_D319977CD4A2_.wvu.PrintTitles" localSheetId="0" hidden="1">'2023'!$8:$9</definedName>
    <definedName name="Z_6174BFC3_8EFC_491A_B8A3_28DB8186A904_.wvu.PrintArea" localSheetId="0" hidden="1">'2023'!$A$1:$H$148</definedName>
    <definedName name="Z_6174BFC3_8EFC_491A_B8A3_28DB8186A904_.wvu.PrintTitles" localSheetId="0" hidden="1">'2023'!$8:$9</definedName>
    <definedName name="Z_71B4C162_96A9_4CA7_B3F0_0C57B820C4BA_.wvu.PrintArea" localSheetId="0" hidden="1">'2023'!$A$1:$H$148</definedName>
    <definedName name="Z_71B4C162_96A9_4CA7_B3F0_0C57B820C4BA_.wvu.PrintTitles" localSheetId="0" hidden="1">'2023'!$8:$9</definedName>
    <definedName name="Z_9D5EF3DD_3431_45D7_BCA1_2268CCD9FD10_.wvu.PrintArea" localSheetId="0" hidden="1">'2023'!$A$1:$H$148</definedName>
    <definedName name="Z_9D5EF3DD_3431_45D7_BCA1_2268CCD9FD10_.wvu.PrintTitles" localSheetId="0" hidden="1">'2023'!$8:$9</definedName>
    <definedName name="_xlnm.Print_Titles" localSheetId="0">'2023'!$8:$9</definedName>
    <definedName name="_xlnm.Print_Area" localSheetId="0">'2023'!$A$1:$H$173</definedName>
  </definedNames>
  <calcPr calcId="191029"/>
  <customWorkbookViews>
    <customWorkbookView name="220FU1 - Личное представление" guid="{02AC496F-F7D9-465B-9A66-D319977CD4A2}" mergeInterval="0" personalView="1" maximized="1" xWindow="-8" yWindow="-8" windowWidth="1936" windowHeight="1056" activeSheetId="1"/>
    <customWorkbookView name="220FU3 - Личное представление" guid="{9D5EF3DD-3431-45D7-BCA1-2268CCD9FD10}" mergeInterval="0" personalView="1" maximized="1" xWindow="-8" yWindow="-8" windowWidth="1382" windowHeight="744" activeSheetId="1"/>
    <customWorkbookView name="220FU5 - Личное представление" guid="{71B4C162-96A9-4CA7-B3F0-0C57B820C4BA}" mergeInterval="0" personalView="1" maximized="1" xWindow="-8" yWindow="-8" windowWidth="1936" windowHeight="1056" activeSheetId="1"/>
    <customWorkbookView name="220FU6 - Личное представление" guid="{6174BFC3-8EFC-491A-B8A3-28DB8186A904}" mergeInterval="0" personalView="1" maximized="1" xWindow="-8" yWindow="-8" windowWidth="1616" windowHeight="8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0" i="1" l="1"/>
  <c r="G156" i="1" l="1"/>
  <c r="G154" i="1"/>
  <c r="H13" i="1" l="1"/>
  <c r="H14" i="1"/>
  <c r="H15" i="1"/>
  <c r="H18" i="1"/>
  <c r="H21" i="1"/>
  <c r="H22" i="1"/>
  <c r="H23" i="1"/>
  <c r="H24" i="1"/>
  <c r="H27" i="1"/>
  <c r="H28" i="1"/>
  <c r="H31" i="1"/>
  <c r="H34" i="1"/>
  <c r="H36" i="1"/>
  <c r="H37" i="1"/>
  <c r="H38" i="1"/>
  <c r="H39" i="1"/>
  <c r="H40" i="1"/>
  <c r="H42" i="1"/>
  <c r="H43" i="1"/>
  <c r="H44" i="1"/>
  <c r="H45" i="1"/>
  <c r="H46" i="1"/>
  <c r="H47" i="1"/>
  <c r="H48" i="1"/>
  <c r="H49" i="1"/>
  <c r="H52" i="1"/>
  <c r="H53" i="1"/>
  <c r="H55" i="1"/>
  <c r="H56" i="1"/>
  <c r="H57" i="1"/>
  <c r="H58" i="1"/>
  <c r="H60" i="1"/>
  <c r="H62" i="1"/>
  <c r="H63" i="1"/>
  <c r="H64" i="1"/>
  <c r="H67" i="1"/>
  <c r="H69" i="1"/>
  <c r="H70" i="1"/>
  <c r="H71" i="1"/>
  <c r="H74" i="1"/>
  <c r="H75" i="1"/>
  <c r="H77" i="1"/>
  <c r="H78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9" i="1"/>
  <c r="H120" i="1"/>
  <c r="H121" i="1"/>
  <c r="H123" i="1"/>
  <c r="H124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9" i="1"/>
  <c r="H140" i="1"/>
  <c r="H141" i="1"/>
  <c r="H142" i="1"/>
  <c r="H143" i="1"/>
  <c r="H145" i="1"/>
  <c r="H146" i="1"/>
  <c r="H147" i="1"/>
  <c r="H148" i="1"/>
  <c r="H149" i="1"/>
  <c r="H150" i="1"/>
  <c r="H151" i="1"/>
  <c r="H152" i="1"/>
  <c r="H156" i="1"/>
  <c r="H158" i="1"/>
  <c r="H159" i="1"/>
  <c r="H160" i="1"/>
  <c r="H161" i="1"/>
  <c r="H164" i="1"/>
  <c r="H165" i="1"/>
  <c r="H169" i="1"/>
  <c r="H170" i="1"/>
  <c r="G168" i="1"/>
  <c r="G167" i="1" s="1"/>
  <c r="G166" i="1" s="1"/>
  <c r="G163" i="1"/>
  <c r="G162" i="1" s="1"/>
  <c r="G153" i="1"/>
  <c r="G144" i="1"/>
  <c r="H144" i="1" s="1"/>
  <c r="G138" i="1"/>
  <c r="G125" i="1"/>
  <c r="G122" i="1"/>
  <c r="G118" i="1"/>
  <c r="H118" i="1" s="1"/>
  <c r="G79" i="1"/>
  <c r="G76" i="1"/>
  <c r="G68" i="1"/>
  <c r="G66" i="1"/>
  <c r="G65" i="1" s="1"/>
  <c r="G61" i="1"/>
  <c r="G54" i="1" s="1"/>
  <c r="G51" i="1"/>
  <c r="G50" i="1" s="1"/>
  <c r="G41" i="1"/>
  <c r="G35" i="1" s="1"/>
  <c r="G30" i="1"/>
  <c r="G29" i="1" s="1"/>
  <c r="G26" i="1"/>
  <c r="G25" i="1" s="1"/>
  <c r="G20" i="1"/>
  <c r="G19" i="1" s="1"/>
  <c r="G17" i="1"/>
  <c r="G16" i="1" s="1"/>
  <c r="G12" i="1"/>
  <c r="G11" i="1" s="1"/>
  <c r="G10" i="1" s="1"/>
  <c r="F168" i="1"/>
  <c r="F167" i="1" s="1"/>
  <c r="F166" i="1" s="1"/>
  <c r="F163" i="1"/>
  <c r="F162" i="1" s="1"/>
  <c r="F157" i="1"/>
  <c r="H157" i="1" s="1"/>
  <c r="F155" i="1"/>
  <c r="H155" i="1" s="1"/>
  <c r="F154" i="1"/>
  <c r="F145" i="1"/>
  <c r="F144" i="1" s="1"/>
  <c r="F138" i="1"/>
  <c r="F125" i="1"/>
  <c r="F122" i="1"/>
  <c r="F118" i="1"/>
  <c r="F79" i="1"/>
  <c r="F76" i="1"/>
  <c r="F68" i="1"/>
  <c r="F66" i="1"/>
  <c r="F65" i="1"/>
  <c r="F61" i="1"/>
  <c r="F59" i="1"/>
  <c r="H59" i="1" s="1"/>
  <c r="F51" i="1"/>
  <c r="F50" i="1" s="1"/>
  <c r="F41" i="1"/>
  <c r="F35" i="1" s="1"/>
  <c r="F30" i="1"/>
  <c r="F29" i="1" s="1"/>
  <c r="H29" i="1" s="1"/>
  <c r="F26" i="1"/>
  <c r="F25" i="1" s="1"/>
  <c r="F20" i="1"/>
  <c r="F19" i="1" s="1"/>
  <c r="H19" i="1" s="1"/>
  <c r="F17" i="1"/>
  <c r="F16" i="1" s="1"/>
  <c r="F12" i="1"/>
  <c r="F11" i="1" s="1"/>
  <c r="F10" i="1" s="1"/>
  <c r="H65" i="1" l="1"/>
  <c r="H25" i="1"/>
  <c r="H79" i="1"/>
  <c r="H166" i="1"/>
  <c r="H122" i="1"/>
  <c r="H66" i="1"/>
  <c r="H50" i="1"/>
  <c r="H125" i="1"/>
  <c r="H138" i="1"/>
  <c r="H163" i="1"/>
  <c r="H51" i="1"/>
  <c r="H30" i="1"/>
  <c r="H16" i="1"/>
  <c r="H68" i="1"/>
  <c r="F153" i="1"/>
  <c r="H153" i="1" s="1"/>
  <c r="H76" i="1"/>
  <c r="H162" i="1"/>
  <c r="H17" i="1"/>
  <c r="H35" i="1"/>
  <c r="F33" i="1"/>
  <c r="F32" i="1" s="1"/>
  <c r="H61" i="1"/>
  <c r="F54" i="1"/>
  <c r="H54" i="1" s="1"/>
  <c r="H20" i="1"/>
  <c r="H26" i="1"/>
  <c r="H154" i="1"/>
  <c r="H168" i="1"/>
  <c r="H41" i="1"/>
  <c r="H167" i="1"/>
  <c r="G33" i="1"/>
  <c r="G73" i="1"/>
  <c r="F73" i="1"/>
  <c r="F72" i="1" s="1"/>
  <c r="G32" i="1" l="1"/>
  <c r="H32" i="1" s="1"/>
  <c r="H33" i="1"/>
  <c r="F171" i="1"/>
  <c r="G72" i="1"/>
  <c r="H72" i="1" s="1"/>
  <c r="H73" i="1"/>
  <c r="G171" i="1" l="1"/>
  <c r="H171" i="1" s="1"/>
  <c r="H12" i="1"/>
  <c r="H11" i="1" l="1"/>
  <c r="H10" i="1"/>
</calcChain>
</file>

<file path=xl/sharedStrings.xml><?xml version="1.0" encoding="utf-8"?>
<sst xmlns="http://schemas.openxmlformats.org/spreadsheetml/2006/main" count="343" uniqueCount="242">
  <si>
    <t>% виконання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</si>
  <si>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</si>
  <si>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</si>
  <si>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</si>
  <si>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</si>
  <si>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</si>
  <si>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будівництва/вид будівельних робіт, у тому числі проєктні роботи</t>
  </si>
  <si>
    <t>0600000</t>
  </si>
  <si>
    <t>0610000</t>
  </si>
  <si>
    <t>3700000</t>
  </si>
  <si>
    <t>3710000</t>
  </si>
  <si>
    <t>0180</t>
  </si>
  <si>
    <t>ВСЬОГО</t>
  </si>
  <si>
    <t>7</t>
  </si>
  <si>
    <t>(код бюджету)</t>
  </si>
  <si>
    <t>0200000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</si>
  <si>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</si>
  <si>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</si>
  <si>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</si>
  <si>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</si>
  <si>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</si>
  <si>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Капітальні видатки</t>
  </si>
  <si>
    <t>0731</t>
  </si>
  <si>
    <t>Багатопрофільна стаціонарна медична допомога населенню</t>
  </si>
  <si>
    <t>6030</t>
  </si>
  <si>
    <t>0620</t>
  </si>
  <si>
    <t>Організація благоустрою населених пунктів</t>
  </si>
  <si>
    <t>0490</t>
  </si>
  <si>
    <t>0611021</t>
  </si>
  <si>
    <t>1021</t>
  </si>
  <si>
    <t>0921</t>
  </si>
  <si>
    <t>Капітальні видатки разом, в т.ч.:</t>
  </si>
  <si>
    <t>0610</t>
  </si>
  <si>
    <t>1200000</t>
  </si>
  <si>
    <t>1210000</t>
  </si>
  <si>
    <t>Експлуатація та технічне обслуговування житлового фонду</t>
  </si>
  <si>
    <t>Капітальний ремонт багатоквартирного будинку за адресою: м.Чорноморськ, вул.Данченка, 3б</t>
  </si>
  <si>
    <t>Капітальний ремонт багатоквартирного будинку за адресою: м.Чорноморськ, вул.Данченка, 3в</t>
  </si>
  <si>
    <t>Капітальний ремонт багатоквартирного будинку за адресою: м.Чорноморськ, вул.Данченка, 5а</t>
  </si>
  <si>
    <t>Капітальний ремонт багатоквартирного будинку за адресою: м.Чорноморськ, вул.Данченка, 12</t>
  </si>
  <si>
    <t>Капітальний ремонт багатоквартирного будинку за адресою: м.Чорноморськ, проспект Миру, 11</t>
  </si>
  <si>
    <t>Капітальний ремонт багатоквартирного будинку за адресою: м.Чорноморськ, проспект Миру, 14а</t>
  </si>
  <si>
    <t>Капітальний ремонт багатоквартирного  будинку (ремонт даху) за адресою: м.Чорноморськ, проспект Миру, 18</t>
  </si>
  <si>
    <t>Капітальний ремонт багатоквартирного будинку (ремонт внутрішньобудинкових мереж, вхідних груп) за адресою: м.Чорноморськ, проспект Миру, 24</t>
  </si>
  <si>
    <t>Капітальний ремонт багатоквартирного будинку (ремонт вхідних груп) за адресою: м.Чорноморськ, проспект Миру, 43 (4п.)</t>
  </si>
  <si>
    <t>Капітальний ремонт багатоквартирного будинку (ремонт вимощення та ганку) за адресою: м. Чорноморськ, вулиця Олександрійська, 2</t>
  </si>
  <si>
    <t>Капітальний ремонт багатоквартирного будинку (ремонт внутрішньобудинкових мереж) за адресою: м.Чорноморськ, вул.Олександрійська, 10</t>
  </si>
  <si>
    <t>Капітальний ремонт багатоквартирного будинку за адресою: м.Чорноморськ, вул. Паркова, 22</t>
  </si>
  <si>
    <t>Капітальний ремонт багатоквартирного будинку (ремонт внутрішньобудинкових мереж) за адресою: м.Чорноморськ, вул. 1 Травня, 11</t>
  </si>
  <si>
    <t>Капітальний ремонт багатоквартирного будинку (ремонт внутрішньобудинкових мереж, вхідних груп)  за адресою: вул. 1 Травня 17</t>
  </si>
  <si>
    <t>Капітальний ремонт багатоквартирного будинку (ремонт вхідних груп) за адресою: м.Чорноморськ, вул.В.Шума, 13а</t>
  </si>
  <si>
    <t>Капітальний ремонт житлового фонду</t>
  </si>
  <si>
    <t>Забезпечення діяльності водопровідно-каналізаційного господарства</t>
  </si>
  <si>
    <t>1216015</t>
  </si>
  <si>
    <t>6015</t>
  </si>
  <si>
    <t>Забезпечення надійної та безперебійної експлуатації ліфтів</t>
  </si>
  <si>
    <t>1216030</t>
  </si>
  <si>
    <t>Відновлення елементів благоустрою - капітальний ремонт прибудинкової території  за адресою: м.Чорноморськ, проспект Миру, 41-43</t>
  </si>
  <si>
    <t>Відновлення елементів благоустрою - капітальний ремонт прибудинкової території з улаштуванням дитячого майданчику за адресою: м.Чорноморськ, вул.Олександрійська, 15</t>
  </si>
  <si>
    <t>Відновлення елементів благоустрою - капітальний ремонт прибудинкової території з улаштуванням дитячого майданчика за адресою: м.Чорноморськ, вул.Олександрійська, 20</t>
  </si>
  <si>
    <t>Відновлення елементів благоустрою - капітальний ремонт  прибудинкової території за адресою: м.Чорноморськ, вул.Паркова, 20</t>
  </si>
  <si>
    <t>Відновлення елементів благоустрою - капітальний ремонт  прибудинкової території за адресою: м.Чорноморськ, вул.Парусна, 9</t>
  </si>
  <si>
    <t>Відновлення елементів благоустрою - капітальний ремонт  прибудинкової території багатоквартирного будинку за адресою: вул. 1 Травня, будинок 10,  м. Чорноморськ Одеського району Одеської області</t>
  </si>
  <si>
    <t>0470</t>
  </si>
  <si>
    <t>Заходи з енергозбереження</t>
  </si>
  <si>
    <t>Капітальний ремонт (заміна вікон) в багатоквартирному  будинку за адресою: м.Чорноморськ, вулиця Олександрійська, 24</t>
  </si>
  <si>
    <t>Капітальний ремонт (заміна вікон) в багатоквартирному  будинку за адресою: м.Чорноморськ, вулиця Паркова, 36</t>
  </si>
  <si>
    <t>Капітальний ремонт (заміна вікон) в багатоквартирному  будинку за адресою: м.Чорноморськ, вул. 1 Травня, 7</t>
  </si>
  <si>
    <t>Капітальний ремонт (заміна вікон) в багатоквартирному  будинку за адресою: м.Чорноморськ, вул. 1 Травня, 17 (1п.)</t>
  </si>
  <si>
    <t>1500000</t>
  </si>
  <si>
    <t>1510000</t>
  </si>
  <si>
    <t>Реконструкція мережі водовідведення, яка приймає стоки від житлового будинку ОСББ "НОМЕР СІМ" за адресою: Одеська область, м.Чорноморськ, вул.Лазурна, 2</t>
  </si>
  <si>
    <t>0443</t>
  </si>
  <si>
    <t>Капітальний ремонт багатоквартирного будинку (відновлення вхідних груп, встановлення внутрішніх дверей) за адресою: м.Чорноморськ, проспект Миру, 26 (три під'їзди)</t>
  </si>
  <si>
    <t>Капітальний ремонт покрівлі багатоквартирного будинку за адресою: м.Чорноморськ вул.Корабельна, 4б</t>
  </si>
  <si>
    <t>Капітальний ремонт приміщень адміністративної будівлі виконавчого комітету Чорноморської міської ради Одеського району Одеської області за адресою: Одеська область, м.Чорноморськ, проспект Миру, 33</t>
  </si>
  <si>
    <t>Реалізація інших заходів щодо соціально-економічного розвитку територій</t>
  </si>
  <si>
    <t>Збільшення електропотужностей для 13-го мікрорайону міста Чорноморська, Одеської області</t>
  </si>
  <si>
    <t>Капітальний ремонт багатоквартирного будинку (ремонт вхідних груп) за адресою: м.Чорноморськ, вул.В.Шума, 13</t>
  </si>
  <si>
    <t>Відновлення елементів благоустрою - капітальний ремонт прибудинкової території за адресою: м.Чорноморськ, вул.Парусна, 18</t>
  </si>
  <si>
    <t>Капітальний ремонт багатоквартирного будинку (ремонт відмостки, оздоблювальні роботи по фасаду та ганку) за адресою: м.Чорноморськ, проспект Миру, 17</t>
  </si>
  <si>
    <t>Капітальний ремонт багатоквартирного будинку (ремонт вимощення) за адресою: м.Чорноморськ, вул.Парусна, 7</t>
  </si>
  <si>
    <t>Капітальний ремонт багатоквартирного будинку (ремонт вимощення) за адресою: м.Чорноморськ, вул.Парусна, 9</t>
  </si>
  <si>
    <t>Капітальний ремонт багатоквартирного будинку (облаштування зовнішніх водовідводів від кондиціонерів та облаштування інвалідних пандусів) за адресою: м.Чорноморськ, вул.1 Травня, 2</t>
  </si>
  <si>
    <t>Капітальний ремонт багатоквартирного будинку (ремонт вхідних груп, ремонт відмостки) за адресою: м.Чорноморськ, вул.В.Шума, 15</t>
  </si>
  <si>
    <t>Капітальний ремонт багатоквартирного будинку  (ремонт вхідних груп) за адресою: вул. В. Шума 17</t>
  </si>
  <si>
    <t>Капітальний ремонт багатоквартирного будинку (відновлення вхідних груп та заміна поштових скриньок) за адресою: м.Чорноморськ, вул.В.Шума, 17-А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</si>
  <si>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- 22-А")</t>
  </si>
  <si>
    <t>Капітальний ремонт мереж електропостачання житлового будинку за адресою: Одеська область, Одеський район, м.Чорноморськ, вул.Парусна, 8 (ОСББ "Парусна-8")</t>
  </si>
  <si>
    <t>Капітальний ремонт цокольної частини фасаду, відмостки житлового будинку за адресою: Одеська область, Одеський район, м.Чорноморськ, вул.1 Травня, 6 (ЖБК "Судноремонтник-3")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</si>
  <si>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</si>
  <si>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</t>
  </si>
  <si>
    <t>Капітальний ремонт ліфтів житлового будинку за адресою: Одеська область, Одеський район, м.Чорноморськ, вул.Парусна, 17 (ОК ЖБК "Новий")</t>
  </si>
  <si>
    <t>Відновлення елементів благоустрою - капітальний ремонт прибудинкової території  за адресою: м.Чорноморськ, вул.1 Травня, 13</t>
  </si>
  <si>
    <t>Капітальний ремонт (заміна вікон) в багатоквартирному будинку за адресою: Одеська область, Одеський район, м.Чорноморськ, вул.Парусна, 13/1 (ЖБК "Квант-1")</t>
  </si>
  <si>
    <t>Капітальний ремонт (заміна) ліфтів за адресою: м. Чорноморськ, вул.Парусна, 16</t>
  </si>
  <si>
    <t>Капітальний ремонт (заміна) ліфтів за адресою: м. Чорноморськ, пр.Миру, 28</t>
  </si>
  <si>
    <t>Капітальний ремонт - відновлення елементів благоустрою пішохідної доріжки по вул.Лейтенанта Шмідта (на ділянці від вул.Паромна до будинку вул.Лейтенанта Шмідта 36) в с.Малодолинське, м.Чорноморськ Одеського району Одеської області</t>
  </si>
  <si>
    <t>Будівництво автобусної зупинки біля Малодолинської ЗОШ по вул.Зелена, 2 в с.Малодолинське, м.Чорноморськ, Одеського району Одеської області</t>
  </si>
  <si>
    <t>Капітальний ремонт (заміна вікон) у багатоквартирному будинку за адресою: м.Чорноморськ, вул.Олександрійська, 18 А</t>
  </si>
  <si>
    <t>Виконавчий комітет Чорноморської  міської ради  Одеського району Одеської області</t>
  </si>
  <si>
    <t>1516011</t>
  </si>
  <si>
    <t>Капітальний ремонт електромереж багатоквартирного  будинку та заміна ВРЩ в багатоквартирному будинку за адресою: м.Чорноморськ, проспект Миру, 9</t>
  </si>
  <si>
    <t>Капітальний ремонт багатоквартирного будинку (ремонт вимощення)  за адресою: м.Чорноморськ,   вул.Олександрійська,10</t>
  </si>
  <si>
    <t>Капітальний ремонт багатоквартирного будинку (ремонт внутрішньобудинкових мереж, фасаду) за адресою: м.Чорноморськ, вул.Парусна, 3</t>
  </si>
  <si>
    <t>Капітальний ремонт багатоквартирного будинку (ремонт внутрішньобудинкових мереж) за адресою: м.Чорноморськ, вул.Парусна, 7</t>
  </si>
  <si>
    <t>Капітальний ремонт багатоквартирного будинку (ремонт вимощення, цоколя) за адресою: м.Чорноморськ, вул.1 Травня, 7</t>
  </si>
  <si>
    <t>Капітальний ремонт - відновлення елементів благоустрою пішохідної доріжки по вул. Дмитра Горбунова в смт Олександрівка, м. Чорноморськ Одеського району Одеської області</t>
  </si>
  <si>
    <t>Відновлення елементів благоустрою - капітальний ремонт прибудинкової території,  внутрішньоквартального проїзду за адресою: м.Чорноморськ, вул.Олександрійська, 4</t>
  </si>
  <si>
    <t>Відновлення елементів благоустрою - капітальний ремонт  внутрішньоквартальних проїздів (з улаштуванням паркувального карману) за адресою: м.Чорноморськ, вул.Шума, 19</t>
  </si>
  <si>
    <t>1518110</t>
  </si>
  <si>
    <t>8110</t>
  </si>
  <si>
    <t>Заходи із запобігання та ліквідації надзвичайних ситуацій та наслідків стихійного лиха</t>
  </si>
  <si>
    <t>Капітальний ремонт вбудованої захисної споруди цивільного захисту (цивільної оборони) (сховища) в будівлі поліклініки за адресою: Одеська область, м.Чорноморськ, вул.1 Травня, 1</t>
  </si>
  <si>
    <t>Субвенція з місцевого бюджету державному бюджету на виконання програм соціально-економічного розвитку регіонів</t>
  </si>
  <si>
    <t>Начальник фінансового управління</t>
  </si>
  <si>
    <t>Ольга ЯКОВЕНКО</t>
  </si>
  <si>
    <t>0320</t>
  </si>
  <si>
    <t>1000000</t>
  </si>
  <si>
    <t>1010000</t>
  </si>
  <si>
    <t>Капітальний ремонт приміщень підвального поверху адміністративної будівлі виконавчого комітету Чорноморської міської ради Одеського району Одеської області для облаштування укриття за адресою: Одеська область, м.Чорноморськ, проспект Миру, 33</t>
  </si>
  <si>
    <t>Міська цільова соціальна програма розвитку цивільного захисту Чорноморської міської територіальної громади на 2021-2025 роки</t>
  </si>
  <si>
    <t>1100000</t>
  </si>
  <si>
    <t>Вiддiл молодi та спорту Чорноморської мiської ради Одеського району Одеської областi</t>
  </si>
  <si>
    <t>1110000</t>
  </si>
  <si>
    <t>1110160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</si>
  <si>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</si>
  <si>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</si>
  <si>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Заходи із цивільного захисту населення в частині розгортання пунктів обігріву, в тому числі що використовуються в якості найпростіших укритів,  під час дії правового режиму воєнного стану на території Чорноморської міської територіальної громади Одеського району Одеської області - підготовка об'єктів до опалювального сезону 2022/2023року - придбання джерел резервного живлення</t>
  </si>
  <si>
    <t>Капітальний ремонт багатоквартирного будинку (ремонт внутрішньобудинкових мереж) за адресою: м.Чорноморськ, вул.Данченка, 15</t>
  </si>
  <si>
    <t>Капітальний ремонт багатоквартирного будинку (ремонт вимощення) за адресою: м.Чорноморськ, вул.Данченка, 19</t>
  </si>
  <si>
    <t>Капітальний ремонт багатоквартирного будинку (ремонт вимощення, створення муралу) за адресою: м.Чорноморськ, вул.Данченка, 21</t>
  </si>
  <si>
    <t>Капітальний ремонт багатоквартирного будинку (відновлення вхідних груп) за адресою: м.Чорноморськ, проспект Миру, 15а</t>
  </si>
  <si>
    <t>Капітальний ремонт багатоквартирного будинку (відновлення вхідних груп) за адресою: м.Чорноморськ, проспект Миру, 18а</t>
  </si>
  <si>
    <t>Капітальний ремонт багатоквартирного будинку (відновлення вхідних груп) за адресою: м.Чорноморськ, вул.Олександрійська, 3</t>
  </si>
  <si>
    <t>Капітальний ремонт багатоквартирного будинку (відновлення вхідних груп) за адресою: м.Чорноморськ, вул.Олександрійська, 20</t>
  </si>
  <si>
    <t>Капітальний ремонт багатоквартирного будинку (відновлення вхідних груп, вимощення) за адресою: м.Чорноморськ, вул.Парусна, 11</t>
  </si>
  <si>
    <t>Звіт про використання коштів бюджету розвитку на здійснення заходів на будівництво, реконструкцію і реставрацію, капітальний ремонт об'єктів виробничої, комунікаційної та соціальної інфраструктури за об'єктами за  1 квартал 2023 року</t>
  </si>
  <si>
    <t>Обсяг видатків бюджету розвитку у 2023 році, 
грн</t>
  </si>
  <si>
    <t>Фактично виконано за 1 квартал 2023 року,  грн</t>
  </si>
  <si>
    <t>0212010</t>
  </si>
  <si>
    <t>2010</t>
  </si>
  <si>
    <t>Капітальний ремонт приміщень поліклініки (приміщень санвузлів 1-7 поверхів №№ 121-124; 248-251; 338-341; 373-376; 404-407; 441-444; 490-493) КНП "Чорноморська лікарня" Чорноморської міської ради Одеського району Одеської області за адресою: Одеська область, м.Чорноморськ, вул.1 Травня, 1, буд.літ.А</t>
  </si>
  <si>
    <t/>
  </si>
  <si>
    <t>Управління освiти Чорноморської мiської ради Одеського району Одеської областi</t>
  </si>
  <si>
    <t>Надання загальної середньої освіти закладами загальної середньої освіти за рахунок коштів місцевого бюджету</t>
  </si>
  <si>
    <t>Реконструкція "Система пожежної сигналізації (СПС) і система оповіщення про пожежу та управління евакуацією людей (Робочий проект) проектної документації на об'єкті "Технічне переоснащення системи протипожежного захисту загальноосвітньої школи за адресою: Одеська область, с.Малодолинське, вул.Зелена, 2"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</si>
  <si>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</si>
  <si>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</si>
  <si>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</si>
  <si>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</si>
  <si>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</si>
  <si>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</si>
  <si>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</si>
  <si>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</si>
  <si>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0813121</t>
  </si>
  <si>
    <t>3121</t>
  </si>
  <si>
    <t>1040</t>
  </si>
  <si>
    <t>Утримання та забезпечення діяльності центрів соціальних служб</t>
  </si>
  <si>
    <t>0816083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</si>
  <si>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</si>
  <si>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Міська цільова програма забезпечення житлом дітей-сиріт та дітей, позбавлених батьківського піклування, а також осіб з їх числа на 2023-2025 роки - виплата грошової компенсації особам та молоді із числа дітей-сиріт та дітей, позбавлених батьківського піклування, за належні для отримання житлових приміщень</t>
  </si>
  <si>
    <t>Вiддiл культури Чорноморської мiської ради Одеського району Одеської областi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</si>
  <si>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</si>
  <si>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</si>
  <si>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</si>
  <si>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</si>
  <si>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</si>
  <si>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</si>
  <si>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</si>
  <si>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і будинків культури, клубів, центрів дозвілля та інших клубних закладів</t>
  </si>
  <si>
    <t>Вiддiл комунального господарства та благоустрою Чорноморської мiської ради Одеського району Одеської областi</t>
  </si>
  <si>
    <t>1210160</t>
  </si>
  <si>
    <t>Розробка проектно-кошторисної документації на капітальний ремонт інженерних мереж холодного водопостачання з улаштуванням приладів колективного обліку та водовідведення, електропостачання з улаштуванням приладів індивідуального обліку, автоматичної системи пожежної сигналізації, капітальний ремонт фасадів, ліфтів, гідроізоляцію душових в гуртожитках за адресами: Одеська область, Одеський район, м Чорноморськ, провулок Шкільний, 4-А, вул.Паркова, 20-А, вул.Олександрійська, 16</t>
  </si>
  <si>
    <t>Міська цільова програма сприяння діяльності об'єднань співвласників багатоквартирних будинків, житлово-будівельних кооперативів у багатоквартирних будинках на території Чорноморської міської територіальної громади на 2023 -  2025 роки</t>
  </si>
  <si>
    <t>Капітальний ремонт житлового будинку (відновлення вхідних груп) за адресою: Одеська область, Одеській район, м.Чорноморськ, проспект Миру, 30 (ОСББ "Мирний 30")</t>
  </si>
  <si>
    <t>Капітальний ремонт елеваторного вузла системи центрального опалення житлового будинку за адресою: Одеська область, Одеський район, м.Чорноморськ, вул.Паркова, 34 Б, В  (ОСББ "МЖК Перший")</t>
  </si>
  <si>
    <t>Капітальний ремонт ліфту під'їзду № 1 житлового будинку за адресою: Одеська область, Одеський район, м.Чорноморськ, вул.Лазурна, 5 (ЖБК "Шанс")</t>
  </si>
  <si>
    <t xml:space="preserve">Відновлення елементів благоустрою - капітальний ремонт "стежки здоров'я" на схилах парку Приморського у м.Чорноморськ Одеського району Одеської області </t>
  </si>
  <si>
    <t>Реконструкція скверу за адресою: Одеська область, м.Чорноморськ, проспект Миру, 14. Коригування (з урахуванням технічного та авторського нагляду)</t>
  </si>
  <si>
    <t>Відновлення елементів благоустрою-капітальний ремонт спортивного майданчика "Екстрім-парк" в м.Чорноморськ Одеської області (за рахунок залишку коштів субвенції з місцевого бюджету на виконання інвестиційних проектів)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</si>
  <si>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вул.Лазурна, 2 (ОСББ "Номер сім")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</si>
  <si>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проспект Миру, буд.8-А</t>
  </si>
  <si>
    <t>Видатки з благоустрою - придбання техніки з обслуговування об'єктів благоустрою - фонтанів</t>
  </si>
  <si>
    <t>Міська цільова програма часткової компенсації вартості закупівлі електрогенераторів для забезпечення потреб об’єднань співвласників багатоквартирних будинків Чорноморської міської територіальної громади під час підготовки опалювального сезону 2022/2023 років - часткова компенсація відшкодування вартості закупівлі електрогенераторів у багатоквартирних будинках</t>
  </si>
  <si>
    <t>Міська цільова соціальна програма розвитку цивільного захисту Чорноморської міської територіальної громади на 2021-2025 роки - капітальні видатки</t>
  </si>
  <si>
    <t>в т.ч. резерв</t>
  </si>
  <si>
    <t>Управлiння капiтального будiвництва Чорноморської мiської ради Одеського району Одеської областi</t>
  </si>
  <si>
    <t>1510160</t>
  </si>
  <si>
    <t>Капітальний ремонт системи  протипожежного захисту: системи пожежної сигналізації, системи оповіщення та управління евакуацією людей на об'єкті Комунального некомерційного підприємства "Чорноморська лікарня" Чорноморської міської ради  Одеського району Одеської області за адресою: м.Чорноморськ, вул.В.Шума, 4</t>
  </si>
  <si>
    <t>Придбання джерела резервного живлення (генератора) для КНП "Чорноморська лікарня" для використання у період аварійного відключення електроенергії у зв'язку із воєнним станом з метою якісного надання медичних послуг населенню на території Чорноморської міської територіальної громади Одеського району Одеської області"</t>
  </si>
  <si>
    <t>6011</t>
  </si>
  <si>
    <t>Капітальний ремонт багатоквартирного будинку за адресою: м.Чорноморськ, проспект Миру, 12</t>
  </si>
  <si>
    <t>Капітальний ремонт багатоквартирного  будинку за адресою: м.Чорноморськ, проспект Миру, 16</t>
  </si>
  <si>
    <t>Капітальний ремонт електромереж та заміна ВРЩ в багатоквартирному  будинку за адресою: м.Чорноморськ,  вул.Праці, 3</t>
  </si>
  <si>
    <t>1516012</t>
  </si>
  <si>
    <t>6012</t>
  </si>
  <si>
    <t>Забезпечення діяльності з виробництва, транспортування, постачання теплової енергії</t>
  </si>
  <si>
    <t xml:space="preserve">Капітальний ремонт теплових мереж на ділянці за адресою: м.Чорноморськ, вул.Торгова (р-н ринку "Ранковий"). Коригування </t>
  </si>
  <si>
    <t>Придбання спеціальної техніки з очищення теплових камер від замулювання - муловсмоктувача</t>
  </si>
  <si>
    <t>1516013</t>
  </si>
  <si>
    <t>6013</t>
  </si>
  <si>
    <t>1516015</t>
  </si>
  <si>
    <t>1516030</t>
  </si>
  <si>
    <t>Відновлення елементів благоустрою - капітальний ремонт прибудинкової території з улаштуванням дитячого майданчика за адресою: м.Чорноморськ, вул.В.Шума, 19</t>
  </si>
  <si>
    <t>Капітальний ремонт - відновлення елементів благоустрою спортивного майданчика  з улаштуванням комплексу "Варкаут", розташованого за  адресою: вул. Центральна кут Інститутської в с. Бурлача Балка, м.Чорноморськ Одеського району Одеської області</t>
  </si>
  <si>
    <t>1516050</t>
  </si>
  <si>
    <t>6050</t>
  </si>
  <si>
    <t>'Попередження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</si>
  <si>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Капітальний ремонт аварійної ділянки каналізаційного колектору, розташованої  за адресою: Одеська область, Одеський район,  м. Чорноморськ, вул. 1 Травня, 1</t>
  </si>
  <si>
    <t>1517370</t>
  </si>
  <si>
    <t>7370</t>
  </si>
  <si>
    <t>Будівництво паркової зони біля головної КНС в м.Чорноморськ. Проектні роботи</t>
  </si>
  <si>
    <t>Будівництво автобусної зупинки на Чорноморськ біля АЗК Motto по вулиці Перемоги в м. Чорноморськ Одеського району Одеської області</t>
  </si>
  <si>
    <t>Технічне переоснащення системи донної аерації першої секції аеротенка каналізаційних очисних споруд м.Чорноморська, розташованих за адресою: Одеська область, Овідіопольський район, Дальницька сільрада, комплекс будівель і споруд № 2 (за межами населеного пункту)</t>
  </si>
  <si>
    <t>1517640</t>
  </si>
  <si>
    <t>7640</t>
  </si>
  <si>
    <t xml:space="preserve">Капітальний ремонт з заміною вікон та заходами з енергозбереження в будівлі поліклініки КНП "Чорноморська лікарня" ЧМР, за адресою: вул. 1 Травня, буд.1, м.Чорноморськ, Одеського району, Одеської області </t>
  </si>
  <si>
    <t>Капітальний ремонт з заміною вікон та заходами з енергозбереження в будівлі КНП "Чорноморська лікарня" ЧМР, за адресою: вул. Віталія Шума, буд.4, м.Чорноморськ, Одеського району, Одеської області</t>
  </si>
  <si>
    <t>Капітальний ремонт фасаду будівлі за адресою: вул.Шевченка, 10, м.Чорноморськ, Одеського району, Одеської області</t>
  </si>
  <si>
    <t>Реконструкція приміщення сховища в будівлі за адресою:Одеська обл., Одеський район, м. Чорноморськ, вул.1Травня2/198-Н</t>
  </si>
  <si>
    <t>Капітальний ремонт системи протипожежного захисту будівлі поліклініки № 1 з вбудованою захисною спорудою цивільного захисту (цивільної оборони) сховище обліковий № 57620. розташованої за адресою: вул.1 Травня, буд.1 м.Чорноморськ, Одеської області (інв.номер № 101310011)</t>
  </si>
  <si>
    <t>Капітальний ремонт системи протипожежного захисту відділення сімейної медицини поліклініки № 1, розташованої за адресою: Одеська область, м.Чорноморськ, селище Олександрівка, вулиця Перемоги, 64 літ. "А"; "Б" (інв.номера 101310012; 101310017)</t>
  </si>
  <si>
    <t>Капітальний ремонт системи пожежної сигналізації, системи керування евакуюванням, системи централізованого пожежного спостерігання  будинку побуту "Райдуга" за адресою: Одеська область, Одеський район, м.Чорноморськ,вул.1-го Травня буд.3</t>
  </si>
  <si>
    <t>Будівництво (улаштування) системи пожежної сигналізації, системи керування евакуюванням (в частині системи оповіщення про пожежу і покажчиків напрямку евакуювання; системи централізованого пожежного спостереження; автоматичної системи аерозольного пожежогасіння на об'єкті: адміністративна будівля Виконавчого комітету Чорноморської міської ради Одеського району Одеської області за адресою: 68003, Одеська область, Одеський район, м.Чорноморськ, проспект Миру,буд.33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</si>
  <si>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</si>
  <si>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</si>
  <si>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</si>
  <si>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</si>
  <si>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3117693</t>
  </si>
  <si>
    <t>7693</t>
  </si>
  <si>
    <t>Інші заходи, пов'язані з економічною діяльністю</t>
  </si>
  <si>
    <t>Фiнансове управлiння Чорноморської мiської ради Одеського району Одеської областi</t>
  </si>
  <si>
    <t>3719800</t>
  </si>
  <si>
    <t>9800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</si>
  <si>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2023  рік</t>
  </si>
  <si>
    <t>Додаток 6</t>
  </si>
  <si>
    <t>Одеського району Одеської області</t>
  </si>
  <si>
    <t>Виконавчий комітет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</si>
  <si>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</si>
  <si>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до рішення Чорноморської міської ради</t>
  </si>
  <si>
    <t>від   19.05.  2023  №    362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</si>
</sst>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0.0%"/>
  </numFmts>
  <fonts count="2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color indexed="12"/>
      <name val="Times New Roman"/>
      <family val="1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color rgb="FF000000"/>
      <name val="Arimo"/>
    </font>
    <font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4" fillId="0" borderId="0"/>
    <xf numFmtId="0" fontId="5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8" fillId="0" borderId="0"/>
    <xf numFmtId="0" fontId="21" fillId="0" borderId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</cellStyleXfs>
  <cellXfs count="73">
    <xf numFmtId="0" fontId="0" fillId="0" borderId="0" xfId="0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vertical="center"/>
    </xf>
    <xf numFmtId="0" fontId="9" fillId="2" borderId="0" xfId="0" applyFont="1" applyFill="1"/>
    <xf numFmtId="0" fontId="3" fillId="2" borderId="0" xfId="0" applyFont="1" applyFill="1" applyAlignment="1">
      <alignment horizontal="right"/>
    </xf>
    <xf numFmtId="0" fontId="8" fillId="2" borderId="0" xfId="0" applyFont="1" applyFill="1" applyAlignment="1">
      <alignment horizontal="center" vertical="center" wrapText="1"/>
    </xf>
    <xf numFmtId="0" fontId="13" fillId="0" borderId="5" xfId="5" applyFont="1" applyBorder="1" applyAlignment="1" applyProtection="1">
      <alignment horizontal="left"/>
    </xf>
    <xf numFmtId="0" fontId="12" fillId="0" borderId="0" xfId="5" applyFont="1" applyAlignment="1" applyProtection="1">
      <alignment horizontal="center"/>
    </xf>
    <xf numFmtId="4" fontId="7" fillId="2" borderId="0" xfId="0" applyNumberFormat="1" applyFont="1" applyFill="1"/>
    <xf numFmtId="0" fontId="10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quotePrefix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wrapText="1"/>
    </xf>
    <xf numFmtId="49" fontId="1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0" fontId="15" fillId="2" borderId="1" xfId="0" applyFont="1" applyFill="1" applyBorder="1"/>
    <xf numFmtId="0" fontId="15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center" vertical="center" wrapText="1"/>
    </xf>
    <xf numFmtId="9" fontId="6" fillId="2" borderId="0" xfId="9" applyFont="1" applyFill="1" applyAlignment="1">
      <alignment horizontal="left"/>
    </xf>
    <xf numFmtId="9" fontId="7" fillId="2" borderId="0" xfId="9" applyFont="1" applyFill="1"/>
    <xf numFmtId="9" fontId="7" fillId="2" borderId="0" xfId="9" applyFont="1" applyFill="1" applyAlignment="1">
      <alignment horizontal="center"/>
    </xf>
    <xf numFmtId="9" fontId="7" fillId="2" borderId="0" xfId="9" applyFont="1" applyFill="1" applyAlignment="1">
      <alignment horizontal="left" vertical="center"/>
    </xf>
    <xf numFmtId="9" fontId="7" fillId="2" borderId="0" xfId="9" applyFont="1" applyFill="1" applyAlignment="1"/>
    <xf numFmtId="9" fontId="7" fillId="2" borderId="0" xfId="9" applyFont="1" applyFill="1" applyAlignment="1">
      <alignment wrapText="1"/>
    </xf>
    <xf numFmtId="166" fontId="15" fillId="2" borderId="1" xfId="0" applyNumberFormat="1" applyFont="1" applyFill="1" applyBorder="1" applyAlignment="1">
      <alignment horizontal="right" vertical="center" wrapText="1"/>
    </xf>
    <xf numFmtId="166" fontId="7" fillId="2" borderId="1" xfId="0" applyNumberFormat="1" applyFont="1" applyFill="1" applyBorder="1" applyAlignment="1">
      <alignment horizontal="right" vertical="center" wrapText="1"/>
    </xf>
    <xf numFmtId="166" fontId="17" fillId="2" borderId="1" xfId="0" applyNumberFormat="1" applyFont="1" applyFill="1" applyBorder="1" applyAlignment="1">
      <alignment horizontal="right" vertical="center" wrapText="1"/>
    </xf>
    <xf numFmtId="0" fontId="16" fillId="2" borderId="1" xfId="0" applyFont="1" applyFill="1" applyBorder="1" applyAlignment="1">
      <alignment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7" fillId="2" borderId="1" xfId="0" quotePrefix="1" applyFont="1" applyFill="1" applyBorder="1" applyAlignment="1">
      <alignment horizontal="left" vertical="center" wrapText="1"/>
    </xf>
    <xf numFmtId="0" fontId="17" fillId="2" borderId="1" xfId="0" quotePrefix="1" applyFont="1" applyFill="1" applyBorder="1" applyAlignment="1">
      <alignment horizontal="left" vertical="center" wrapText="1"/>
    </xf>
    <xf numFmtId="0" fontId="20" fillId="2" borderId="1" xfId="1" applyFont="1" applyFill="1" applyBorder="1" applyAlignment="1">
      <alignment vertical="center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49" fontId="15" fillId="2" borderId="6" xfId="0" applyNumberFormat="1" applyFont="1" applyFill="1" applyBorder="1" applyAlignment="1">
      <alignment horizontal="center"/>
    </xf>
    <xf numFmtId="49" fontId="7" fillId="2" borderId="6" xfId="0" applyNumberFormat="1" applyFont="1" applyFill="1" applyBorder="1" applyAlignment="1">
      <alignment horizontal="center"/>
    </xf>
    <xf numFmtId="0" fontId="16" fillId="2" borderId="1" xfId="0" quotePrefix="1" applyFont="1" applyFill="1" applyBorder="1" applyAlignment="1">
      <alignment wrapText="1"/>
    </xf>
    <xf numFmtId="0" fontId="17" fillId="2" borderId="3" xfId="0" applyFont="1" applyFill="1" applyBorder="1" applyAlignment="1">
      <alignment horizontal="left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 wrapText="1"/>
    </xf>
    <xf numFmtId="4" fontId="15" fillId="2" borderId="6" xfId="0" applyNumberFormat="1" applyFont="1" applyFill="1" applyBorder="1" applyAlignment="1">
      <alignment horizontal="center" vertical="center" wrapText="1"/>
    </xf>
    <xf numFmtId="4" fontId="16" fillId="2" borderId="1" xfId="10" applyNumberFormat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 vertical="center" wrapText="1"/>
    </xf>
    <xf numFmtId="4" fontId="16" fillId="2" borderId="1" xfId="1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 wrapText="1"/>
    </xf>
    <xf numFmtId="49" fontId="7" fillId="2" borderId="0" xfId="0" applyNumberFormat="1" applyFont="1" applyFill="1" applyAlignment="1">
      <alignment horizontal="center"/>
    </xf>
    <xf numFmtId="0" fontId="15" fillId="2" borderId="0" xfId="0" applyFont="1" applyFill="1"/>
    <xf numFmtId="0" fontId="15" fillId="2" borderId="0" xfId="0" applyFont="1" applyFill="1" applyAlignment="1">
      <alignment horizontal="left" wrapText="1"/>
    </xf>
    <xf numFmtId="4" fontId="15" fillId="2" borderId="0" xfId="0" applyNumberFormat="1" applyFont="1" applyFill="1" applyAlignment="1">
      <alignment horizontal="center" vertical="center"/>
    </xf>
    <xf numFmtId="166" fontId="7" fillId="2" borderId="0" xfId="0" applyNumberFormat="1" applyFont="1" applyFill="1" applyAlignment="1">
      <alignment horizontal="right" vertical="center" wrapText="1"/>
    </xf>
    <xf numFmtId="9" fontId="14" fillId="0" borderId="0" xfId="9" applyFont="1" applyAlignment="1"/>
    <xf numFmtId="0" fontId="15" fillId="2" borderId="3" xfId="4" applyFont="1" applyFill="1" applyBorder="1" applyAlignment="1">
      <alignment horizontal="center" wrapText="1"/>
    </xf>
    <xf numFmtId="0" fontId="15" fillId="2" borderId="4" xfId="4" applyFont="1" applyFill="1" applyBorder="1" applyAlignment="1">
      <alignment horizontal="center" wrapText="1"/>
    </xf>
    <xf numFmtId="0" fontId="15" fillId="2" borderId="7" xfId="4" applyFont="1" applyFill="1" applyBorder="1" applyAlignment="1">
      <alignment horizontal="center" wrapText="1"/>
    </xf>
    <xf numFmtId="0" fontId="15" fillId="2" borderId="8" xfId="4" applyFont="1" applyFill="1" applyBorder="1" applyAlignment="1">
      <alignment horizontal="center" wrapText="1"/>
    </xf>
    <xf numFmtId="0" fontId="12" fillId="0" borderId="0" xfId="5" applyFont="1" applyAlignment="1" applyProtection="1">
      <alignment horizontal="left"/>
    </xf>
    <xf numFmtId="0" fontId="2" fillId="2" borderId="0" xfId="0" applyFont="1" applyFill="1" applyAlignment="1">
      <alignment horizontal="center" vertical="center" wrapText="1"/>
    </xf>
    <xf numFmtId="9" fontId="14" fillId="0" borderId="0" xfId="9" applyFont="1" applyAlignment="1">
      <alignment horizontal="left"/>
    </xf>
    <xf numFmtId="9" fontId="10" fillId="2" borderId="0" xfId="9" applyFont="1" applyFill="1" applyAlignment="1">
      <alignment horizontal="left"/>
    </xf>
    <xf numFmtId="0" fontId="3" fillId="0" borderId="0" xfId="0" applyFont="1" applyAlignment="1">
      <alignment horizontal="left"/>
    </xf>
  </cellXfs>
  <cellStyles count="11">
    <cellStyle name="Відсотковий" xfId="9" builtinId="5"/>
    <cellStyle name="Гіперпосилання" xfId="5" builtinId="8"/>
    <cellStyle name="Звичайний" xfId="0" builtinId="0"/>
    <cellStyle name="Обычный 10" xfId="7" xr:uid="{00000000-0005-0000-0000-000003000000}"/>
    <cellStyle name="Обычный 2" xfId="1" xr:uid="{00000000-0005-0000-0000-000004000000}"/>
    <cellStyle name="Обычный 2 2" xfId="6" xr:uid="{00000000-0005-0000-0000-000005000000}"/>
    <cellStyle name="Обычный 3" xfId="3" xr:uid="{00000000-0005-0000-0000-000006000000}"/>
    <cellStyle name="Обычный 9" xfId="8" xr:uid="{00000000-0005-0000-0000-000007000000}"/>
    <cellStyle name="Обычный_дод 3" xfId="4" xr:uid="{00000000-0005-0000-0000-000008000000}"/>
    <cellStyle name="Финансовый 2" xfId="2" xr:uid="{00000000-0005-0000-0000-000009000000}"/>
    <cellStyle name="Фінансовий" xfId="10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73"/>
  <sheetViews>
    <sheetView tabSelected="1" view="pageBreakPreview" topLeftCell="B1" zoomScale="90" zoomScaleNormal="90" zoomScaleSheetLayoutView="90" workbookViewId="0">
      <selection activeCell="G4" sqref="G4:H4"/>
    </sheetView>
  </sheetViews>
  <sheetFormatPr defaultColWidth="9.109375" defaultRowHeight="18"/>
  <cols>
    <col min="1" max="1" width="15.88671875" style="2" customWidth="1"/>
    <col min="2" max="2" width="14.88671875" style="1" customWidth="1"/>
    <col min="3" max="3" width="16" style="1" customWidth="1"/>
    <col min="4" max="4" width="50" style="1" customWidth="1"/>
    <col min="5" max="5" width="55.5546875" style="3" customWidth="1"/>
    <col min="6" max="6" width="21.6640625" style="1" customWidth="1"/>
    <col min="7" max="7" width="22.109375" style="1" customWidth="1"/>
    <col min="8" max="8" width="15.109375" style="1" customWidth="1"/>
    <col min="9" max="9" width="24" style="1" customWidth="1"/>
    <col min="10" max="10" width="18.44140625" style="1" bestFit="1" customWidth="1"/>
    <col min="11" max="11" width="16.88671875" style="1" bestFit="1" customWidth="1"/>
    <col min="12" max="12" width="15.5546875" style="1" bestFit="1" customWidth="1"/>
    <col min="13" max="16384" width="9.109375" style="1"/>
  </cols>
  <sheetData>
    <row r="1" spans="1:9" s="24" customFormat="1">
      <c r="A1" s="23"/>
      <c r="D1" s="25"/>
      <c r="E1" s="26"/>
      <c r="F1" s="27"/>
      <c r="G1" s="70" t="s">
        <v>236</v>
      </c>
      <c r="H1" s="70"/>
    </row>
    <row r="2" spans="1:9" s="24" customFormat="1">
      <c r="A2" s="23"/>
      <c r="D2" s="25"/>
      <c r="E2" s="26"/>
      <c r="F2" s="28"/>
      <c r="G2" s="63" t="s">
        <v>240</v>
      </c>
      <c r="H2" s="63"/>
    </row>
    <row r="3" spans="1:9" s="24" customFormat="1">
      <c r="A3" s="23"/>
      <c r="D3" s="25"/>
      <c r="E3" s="26"/>
      <c r="F3" s="28"/>
      <c r="G3" s="71" t="s">
        <v>237</v>
      </c>
      <c r="H3" s="71"/>
    </row>
    <row r="4" spans="1:9" s="24" customFormat="1">
      <c r="A4" s="23"/>
      <c r="D4" s="25"/>
      <c r="E4" s="26"/>
      <c r="G4" s="72" t="s">
        <v>241</v>
      </c>
      <c r="H4" s="72"/>
    </row>
    <row r="5" spans="1:9" s="4" customFormat="1" ht="31.95" customHeight="1">
      <c r="A5" s="69" t="s">
        <v>137</v>
      </c>
      <c r="B5" s="69"/>
      <c r="C5" s="69"/>
      <c r="D5" s="69"/>
      <c r="E5" s="69"/>
      <c r="F5" s="69"/>
      <c r="G5" s="69"/>
      <c r="H5" s="69"/>
    </row>
    <row r="6" spans="1:9" s="4" customFormat="1" ht="21">
      <c r="A6" s="68">
        <v>15589000000</v>
      </c>
      <c r="B6" s="68"/>
      <c r="C6" s="6"/>
      <c r="D6" s="6"/>
      <c r="E6" s="6"/>
      <c r="F6" s="6"/>
      <c r="G6" s="6"/>
      <c r="H6" s="6"/>
    </row>
    <row r="7" spans="1:9" s="4" customFormat="1" ht="21">
      <c r="A7" s="7" t="s">
        <v>14</v>
      </c>
      <c r="B7" s="8"/>
      <c r="C7" s="6"/>
      <c r="D7" s="6"/>
      <c r="E7" s="6"/>
      <c r="F7" s="6"/>
      <c r="G7" s="5" t="s">
        <v>1</v>
      </c>
      <c r="H7" s="6"/>
    </row>
    <row r="8" spans="1:9" ht="92.4">
      <c r="A8" s="22" t="s">
        <v>2</v>
      </c>
      <c r="B8" s="22" t="s">
        <v>3</v>
      </c>
      <c r="C8" s="22" t="s">
        <v>4</v>
      </c>
      <c r="D8" s="10" t="s">
        <v>5</v>
      </c>
      <c r="E8" s="10" t="s">
        <v>6</v>
      </c>
      <c r="F8" s="10" t="s">
        <v>138</v>
      </c>
      <c r="G8" s="10" t="s">
        <v>139</v>
      </c>
      <c r="H8" s="10" t="s">
        <v>0</v>
      </c>
    </row>
    <row r="9" spans="1:9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2" t="s">
        <v>13</v>
      </c>
      <c r="H9" s="11">
        <v>8</v>
      </c>
    </row>
    <row r="10" spans="1:9">
      <c r="A10" s="18" t="s">
        <v>15</v>
      </c>
      <c r="B10" s="18"/>
      <c r="C10" s="18"/>
      <c r="D10" s="64" t="s">
        <v>100</v>
      </c>
      <c r="E10" s="65"/>
      <c r="F10" s="46">
        <f t="shared" ref="F10:G10" si="0">F11</f>
        <v>1540000</v>
      </c>
      <c r="G10" s="46">
        <f t="shared" si="0"/>
        <v>0</v>
      </c>
      <c r="H10" s="29">
        <f>G10/F10</f>
        <v>0</v>
      </c>
    </row>
    <row r="11" spans="1:9">
      <c r="A11" s="18" t="s">
        <v>16</v>
      </c>
      <c r="B11" s="19"/>
      <c r="C11" s="19"/>
      <c r="D11" s="64" t="s">
        <v>100</v>
      </c>
      <c r="E11" s="65"/>
      <c r="F11" s="46">
        <f>F12+F15</f>
        <v>1540000</v>
      </c>
      <c r="G11" s="46">
        <f>G12+G15</f>
        <v>0</v>
      </c>
      <c r="H11" s="29">
        <f t="shared" ref="H11:H74" si="1">G11/F11</f>
        <v>0</v>
      </c>
      <c r="I11" s="9"/>
    </row>
    <row r="12" spans="1:9" ht="90">
      <c r="A12" s="13" t="s">
        <v>17</v>
      </c>
      <c r="B12" s="13" t="s">
        <v>18</v>
      </c>
      <c r="C12" s="14" t="s">
        <v>19</v>
      </c>
      <c r="D12" s="15" t="s">
        <v>20</v>
      </c>
      <c r="E12" s="16" t="s">
        <v>31</v>
      </c>
      <c r="F12" s="47">
        <f>F13+F14</f>
        <v>590000</v>
      </c>
      <c r="G12" s="47">
        <f>G13+G14</f>
        <v>0</v>
      </c>
      <c r="H12" s="30">
        <f t="shared" si="1"/>
        <v>0</v>
      </c>
    </row>
    <row r="13" spans="1:9" ht="36">
      <c r="A13" s="33"/>
      <c r="B13" s="33"/>
      <c r="C13" s="34"/>
      <c r="D13" s="35"/>
      <c r="E13" s="36" t="s">
        <v>238</v>
      </c>
      <c r="F13" s="48">
        <v>490000</v>
      </c>
      <c r="G13" s="48"/>
      <c r="H13" s="31">
        <f t="shared" si="1"/>
        <v>0</v>
      </c>
      <c r="I13" s="9"/>
    </row>
    <row r="14" spans="1:9" ht="54">
      <c r="A14" s="33"/>
      <c r="B14" s="33"/>
      <c r="C14" s="33"/>
      <c r="D14" s="36"/>
      <c r="E14" s="36" t="s">
        <v>239</v>
      </c>
      <c r="F14" s="48">
        <v>100000</v>
      </c>
      <c r="G14" s="48"/>
      <c r="H14" s="31">
        <f t="shared" si="1"/>
        <v>0</v>
      </c>
    </row>
    <row r="15" spans="1:9" ht="126">
      <c r="A15" s="13" t="s">
        <v>140</v>
      </c>
      <c r="B15" s="13" t="s">
        <v>141</v>
      </c>
      <c r="C15" s="14" t="s">
        <v>22</v>
      </c>
      <c r="D15" s="15" t="s">
        <v>23</v>
      </c>
      <c r="E15" s="37" t="s">
        <v>142</v>
      </c>
      <c r="F15" s="47">
        <v>950000</v>
      </c>
      <c r="G15" s="47"/>
      <c r="H15" s="30">
        <f t="shared" si="1"/>
        <v>0</v>
      </c>
    </row>
    <row r="16" spans="1:9">
      <c r="A16" s="18" t="s">
        <v>7</v>
      </c>
      <c r="B16" s="19" t="s">
        <v>143</v>
      </c>
      <c r="C16" s="19" t="s">
        <v>143</v>
      </c>
      <c r="D16" s="64" t="s">
        <v>144</v>
      </c>
      <c r="E16" s="65"/>
      <c r="F16" s="46">
        <f>F17</f>
        <v>1486596</v>
      </c>
      <c r="G16" s="46">
        <f>G17</f>
        <v>559361.42000000004</v>
      </c>
      <c r="H16" s="29">
        <f t="shared" si="1"/>
        <v>0.37626996171118449</v>
      </c>
    </row>
    <row r="17" spans="1:9">
      <c r="A17" s="18" t="s">
        <v>8</v>
      </c>
      <c r="B17" s="19" t="s">
        <v>143</v>
      </c>
      <c r="C17" s="19" t="s">
        <v>143</v>
      </c>
      <c r="D17" s="64" t="s">
        <v>144</v>
      </c>
      <c r="E17" s="65"/>
      <c r="F17" s="46">
        <f>F18</f>
        <v>1486596</v>
      </c>
      <c r="G17" s="46">
        <f>G18</f>
        <v>559361.42000000004</v>
      </c>
      <c r="H17" s="29">
        <f t="shared" si="1"/>
        <v>0.37626996171118449</v>
      </c>
      <c r="I17" s="9"/>
    </row>
    <row r="18" spans="1:9" ht="144">
      <c r="A18" s="13" t="s">
        <v>28</v>
      </c>
      <c r="B18" s="13" t="s">
        <v>29</v>
      </c>
      <c r="C18" s="14" t="s">
        <v>30</v>
      </c>
      <c r="D18" s="15" t="s">
        <v>145</v>
      </c>
      <c r="E18" s="37" t="s">
        <v>146</v>
      </c>
      <c r="F18" s="47">
        <v>1486596</v>
      </c>
      <c r="G18" s="47">
        <v>559361.42000000004</v>
      </c>
      <c r="H18" s="30">
        <f t="shared" si="1"/>
        <v>0.37626996171118449</v>
      </c>
    </row>
    <row r="19" spans="1:9">
      <c r="A19" s="18" t="s">
        <v>147</v>
      </c>
      <c r="B19" s="19" t="s">
        <v>143</v>
      </c>
      <c r="C19" s="19" t="s">
        <v>143</v>
      </c>
      <c r="D19" s="64" t="s">
        <v>148</v>
      </c>
      <c r="E19" s="65"/>
      <c r="F19" s="46">
        <f>F20</f>
        <v>1572500</v>
      </c>
      <c r="G19" s="46">
        <f>G20</f>
        <v>0</v>
      </c>
      <c r="H19" s="29">
        <f t="shared" si="1"/>
        <v>0</v>
      </c>
    </row>
    <row r="20" spans="1:9">
      <c r="A20" s="18" t="s">
        <v>149</v>
      </c>
      <c r="B20" s="19" t="s">
        <v>143</v>
      </c>
      <c r="C20" s="19" t="s">
        <v>143</v>
      </c>
      <c r="D20" s="64" t="s">
        <v>148</v>
      </c>
      <c r="E20" s="65"/>
      <c r="F20" s="46">
        <f>F21+F22+F23+F24</f>
        <v>1572500</v>
      </c>
      <c r="G20" s="46">
        <f>G21+G22+G23+G24</f>
        <v>0</v>
      </c>
      <c r="H20" s="29">
        <f t="shared" si="1"/>
        <v>0</v>
      </c>
    </row>
    <row r="21" spans="1:9" ht="54">
      <c r="A21" s="13" t="s">
        <v>150</v>
      </c>
      <c r="B21" s="13" t="s">
        <v>126</v>
      </c>
      <c r="C21" s="14" t="s">
        <v>19</v>
      </c>
      <c r="D21" s="15" t="s">
        <v>127</v>
      </c>
      <c r="E21" s="37" t="s">
        <v>21</v>
      </c>
      <c r="F21" s="47">
        <v>400000</v>
      </c>
      <c r="G21" s="47"/>
      <c r="H21" s="30">
        <f t="shared" si="1"/>
        <v>0</v>
      </c>
    </row>
    <row r="22" spans="1:9" ht="72">
      <c r="A22" s="13" t="s">
        <v>151</v>
      </c>
      <c r="B22" s="13" t="s">
        <v>152</v>
      </c>
      <c r="C22" s="14" t="s">
        <v>153</v>
      </c>
      <c r="D22" s="15" t="s">
        <v>154</v>
      </c>
      <c r="E22" s="37" t="s">
        <v>21</v>
      </c>
      <c r="F22" s="47">
        <v>88000</v>
      </c>
      <c r="G22" s="47"/>
      <c r="H22" s="30">
        <f t="shared" si="1"/>
        <v>0</v>
      </c>
    </row>
    <row r="23" spans="1:9" ht="36">
      <c r="A23" s="13" t="s">
        <v>155</v>
      </c>
      <c r="B23" s="13" t="s">
        <v>156</v>
      </c>
      <c r="C23" s="14" t="s">
        <v>157</v>
      </c>
      <c r="D23" s="15" t="s">
        <v>158</v>
      </c>
      <c r="E23" s="37" t="s">
        <v>21</v>
      </c>
      <c r="F23" s="47">
        <v>84500</v>
      </c>
      <c r="G23" s="47"/>
      <c r="H23" s="30">
        <f t="shared" si="1"/>
        <v>0</v>
      </c>
    </row>
    <row r="24" spans="1:9" ht="126">
      <c r="A24" s="13" t="s">
        <v>159</v>
      </c>
      <c r="B24" s="13">
        <v>6083</v>
      </c>
      <c r="C24" s="14" t="s">
        <v>32</v>
      </c>
      <c r="D24" s="15" t="s">
        <v>160</v>
      </c>
      <c r="E24" s="37" t="s">
        <v>161</v>
      </c>
      <c r="F24" s="47">
        <v>1000000</v>
      </c>
      <c r="G24" s="47"/>
      <c r="H24" s="30">
        <f t="shared" si="1"/>
        <v>0</v>
      </c>
    </row>
    <row r="25" spans="1:9">
      <c r="A25" s="18" t="s">
        <v>118</v>
      </c>
      <c r="B25" s="19" t="s">
        <v>143</v>
      </c>
      <c r="C25" s="19" t="s">
        <v>143</v>
      </c>
      <c r="D25" s="64" t="s">
        <v>162</v>
      </c>
      <c r="E25" s="65"/>
      <c r="F25" s="46">
        <f>F26</f>
        <v>94000</v>
      </c>
      <c r="G25" s="46">
        <f>G26</f>
        <v>49480</v>
      </c>
      <c r="H25" s="29">
        <f t="shared" si="1"/>
        <v>0.52638297872340423</v>
      </c>
    </row>
    <row r="26" spans="1:9">
      <c r="A26" s="18" t="s">
        <v>119</v>
      </c>
      <c r="B26" s="19" t="s">
        <v>143</v>
      </c>
      <c r="C26" s="19" t="s">
        <v>143</v>
      </c>
      <c r="D26" s="64" t="s">
        <v>162</v>
      </c>
      <c r="E26" s="65"/>
      <c r="F26" s="46">
        <f>F27+F28</f>
        <v>94000</v>
      </c>
      <c r="G26" s="46">
        <f>G27+G28</f>
        <v>49480</v>
      </c>
      <c r="H26" s="29">
        <f t="shared" si="1"/>
        <v>0.52638297872340423</v>
      </c>
    </row>
    <row r="27" spans="1:9">
      <c r="A27" s="13" t="s">
        <v>163</v>
      </c>
      <c r="B27" s="13" t="s">
        <v>164</v>
      </c>
      <c r="C27" s="14" t="s">
        <v>165</v>
      </c>
      <c r="D27" s="15" t="s">
        <v>166</v>
      </c>
      <c r="E27" s="37" t="s">
        <v>21</v>
      </c>
      <c r="F27" s="47">
        <v>74000</v>
      </c>
      <c r="G27" s="47">
        <v>49480</v>
      </c>
      <c r="H27" s="30">
        <f t="shared" si="1"/>
        <v>0.6686486486486487</v>
      </c>
    </row>
    <row r="28" spans="1:9" ht="54">
      <c r="A28" s="13" t="s">
        <v>167</v>
      </c>
      <c r="B28" s="13" t="s">
        <v>168</v>
      </c>
      <c r="C28" s="14" t="s">
        <v>169</v>
      </c>
      <c r="D28" s="15" t="s">
        <v>170</v>
      </c>
      <c r="E28" s="37" t="s">
        <v>21</v>
      </c>
      <c r="F28" s="47">
        <v>20000</v>
      </c>
      <c r="G28" s="47"/>
      <c r="H28" s="30">
        <f t="shared" si="1"/>
        <v>0</v>
      </c>
    </row>
    <row r="29" spans="1:9">
      <c r="A29" s="18" t="s">
        <v>122</v>
      </c>
      <c r="B29" s="19" t="s">
        <v>143</v>
      </c>
      <c r="C29" s="19" t="s">
        <v>143</v>
      </c>
      <c r="D29" s="64" t="s">
        <v>123</v>
      </c>
      <c r="E29" s="65"/>
      <c r="F29" s="46">
        <f>F30</f>
        <v>50000</v>
      </c>
      <c r="G29" s="46">
        <f>G30</f>
        <v>0</v>
      </c>
      <c r="H29" s="29">
        <f t="shared" si="1"/>
        <v>0</v>
      </c>
    </row>
    <row r="30" spans="1:9">
      <c r="A30" s="18" t="s">
        <v>124</v>
      </c>
      <c r="B30" s="19" t="s">
        <v>143</v>
      </c>
      <c r="C30" s="19" t="s">
        <v>143</v>
      </c>
      <c r="D30" s="64" t="s">
        <v>123</v>
      </c>
      <c r="E30" s="65"/>
      <c r="F30" s="46">
        <f>F31</f>
        <v>50000</v>
      </c>
      <c r="G30" s="46">
        <f>G31</f>
        <v>0</v>
      </c>
      <c r="H30" s="29">
        <f t="shared" si="1"/>
        <v>0</v>
      </c>
    </row>
    <row r="31" spans="1:9" ht="54">
      <c r="A31" s="13" t="s">
        <v>125</v>
      </c>
      <c r="B31" s="13" t="s">
        <v>126</v>
      </c>
      <c r="C31" s="14" t="s">
        <v>19</v>
      </c>
      <c r="D31" s="15" t="s">
        <v>127</v>
      </c>
      <c r="E31" s="37" t="s">
        <v>21</v>
      </c>
      <c r="F31" s="47">
        <v>50000</v>
      </c>
      <c r="G31" s="47"/>
      <c r="H31" s="30">
        <f t="shared" si="1"/>
        <v>0</v>
      </c>
    </row>
    <row r="32" spans="1:9" ht="31.95" customHeight="1">
      <c r="A32" s="18" t="s">
        <v>33</v>
      </c>
      <c r="B32" s="19" t="s">
        <v>143</v>
      </c>
      <c r="C32" s="19" t="s">
        <v>143</v>
      </c>
      <c r="D32" s="64" t="s">
        <v>171</v>
      </c>
      <c r="E32" s="65"/>
      <c r="F32" s="46">
        <f>F33</f>
        <v>16705342.879999999</v>
      </c>
      <c r="G32" s="46">
        <f>G33</f>
        <v>1448114.6</v>
      </c>
      <c r="H32" s="29">
        <f t="shared" si="1"/>
        <v>8.6685715486493509E-2</v>
      </c>
    </row>
    <row r="33" spans="1:8" ht="31.95" customHeight="1">
      <c r="A33" s="18" t="s">
        <v>34</v>
      </c>
      <c r="B33" s="19" t="s">
        <v>143</v>
      </c>
      <c r="C33" s="19" t="s">
        <v>143</v>
      </c>
      <c r="D33" s="64" t="s">
        <v>171</v>
      </c>
      <c r="E33" s="65"/>
      <c r="F33" s="46">
        <f>F34+F35+F50+F54+F65+F68</f>
        <v>16705342.879999999</v>
      </c>
      <c r="G33" s="46">
        <f>G34+G35+G50+G54+G65+G68</f>
        <v>1448114.6</v>
      </c>
      <c r="H33" s="29">
        <f t="shared" si="1"/>
        <v>8.6685715486493509E-2</v>
      </c>
    </row>
    <row r="34" spans="1:8" ht="54">
      <c r="A34" s="13" t="s">
        <v>172</v>
      </c>
      <c r="B34" s="13" t="s">
        <v>126</v>
      </c>
      <c r="C34" s="14" t="s">
        <v>19</v>
      </c>
      <c r="D34" s="15" t="s">
        <v>127</v>
      </c>
      <c r="E34" s="37" t="s">
        <v>21</v>
      </c>
      <c r="F34" s="47">
        <v>199800</v>
      </c>
      <c r="G34" s="47"/>
      <c r="H34" s="30">
        <f t="shared" si="1"/>
        <v>0</v>
      </c>
    </row>
    <row r="35" spans="1:8" ht="43.5" customHeight="1">
      <c r="A35" s="13">
        <v>1216011</v>
      </c>
      <c r="B35" s="13">
        <v>6011</v>
      </c>
      <c r="C35" s="14" t="s">
        <v>32</v>
      </c>
      <c r="D35" s="15" t="s">
        <v>35</v>
      </c>
      <c r="E35" s="37" t="s">
        <v>31</v>
      </c>
      <c r="F35" s="47">
        <f>F36+F37+F38+F39+F40+F41</f>
        <v>5610817.6099999994</v>
      </c>
      <c r="G35" s="47">
        <f>G36+G37+G38+G39+G40+G41</f>
        <v>0</v>
      </c>
      <c r="H35" s="30">
        <f t="shared" si="1"/>
        <v>0</v>
      </c>
    </row>
    <row r="36" spans="1:8" ht="216">
      <c r="A36" s="13"/>
      <c r="B36" s="13"/>
      <c r="C36" s="14"/>
      <c r="D36" s="15"/>
      <c r="E36" s="37" t="s">
        <v>173</v>
      </c>
      <c r="F36" s="47">
        <v>598000</v>
      </c>
      <c r="G36" s="47"/>
      <c r="H36" s="30">
        <f t="shared" si="1"/>
        <v>0</v>
      </c>
    </row>
    <row r="37" spans="1:8" ht="54">
      <c r="A37" s="13"/>
      <c r="B37" s="13"/>
      <c r="C37" s="14"/>
      <c r="D37" s="15"/>
      <c r="E37" s="37" t="s">
        <v>44</v>
      </c>
      <c r="F37" s="47">
        <v>100000</v>
      </c>
      <c r="G37" s="47"/>
      <c r="H37" s="30">
        <f t="shared" si="1"/>
        <v>0</v>
      </c>
    </row>
    <row r="38" spans="1:8" ht="54">
      <c r="A38" s="13"/>
      <c r="B38" s="13"/>
      <c r="C38" s="14"/>
      <c r="D38" s="15"/>
      <c r="E38" s="37" t="s">
        <v>48</v>
      </c>
      <c r="F38" s="47">
        <v>550000</v>
      </c>
      <c r="G38" s="47"/>
      <c r="H38" s="30">
        <f t="shared" si="1"/>
        <v>0</v>
      </c>
    </row>
    <row r="39" spans="1:8" ht="54">
      <c r="A39" s="13"/>
      <c r="B39" s="13"/>
      <c r="C39" s="14"/>
      <c r="D39" s="15"/>
      <c r="E39" s="37" t="s">
        <v>50</v>
      </c>
      <c r="F39" s="47">
        <v>140707</v>
      </c>
      <c r="G39" s="47"/>
      <c r="H39" s="30">
        <f t="shared" si="1"/>
        <v>0</v>
      </c>
    </row>
    <row r="40" spans="1:8">
      <c r="A40" s="13"/>
      <c r="B40" s="13"/>
      <c r="C40" s="14"/>
      <c r="D40" s="15"/>
      <c r="E40" s="37" t="s">
        <v>51</v>
      </c>
      <c r="F40" s="47">
        <v>230600</v>
      </c>
      <c r="G40" s="47"/>
      <c r="H40" s="30">
        <f t="shared" si="1"/>
        <v>0</v>
      </c>
    </row>
    <row r="41" spans="1:8" ht="108">
      <c r="A41" s="13"/>
      <c r="B41" s="13"/>
      <c r="C41" s="14"/>
      <c r="D41" s="15"/>
      <c r="E41" s="37" t="s">
        <v>174</v>
      </c>
      <c r="F41" s="47">
        <f>SUM(F42:F49)</f>
        <v>3991510.61</v>
      </c>
      <c r="G41" s="47">
        <f>SUM(G42:G49)</f>
        <v>0</v>
      </c>
      <c r="H41" s="30">
        <f t="shared" si="1"/>
        <v>0</v>
      </c>
    </row>
    <row r="42" spans="1:8" ht="72">
      <c r="A42" s="33"/>
      <c r="B42" s="33"/>
      <c r="C42" s="34"/>
      <c r="D42" s="35"/>
      <c r="E42" s="38" t="s">
        <v>175</v>
      </c>
      <c r="F42" s="48">
        <v>152934.75</v>
      </c>
      <c r="G42" s="48"/>
      <c r="H42" s="31">
        <f t="shared" si="1"/>
        <v>0</v>
      </c>
    </row>
    <row r="43" spans="1:8" ht="72">
      <c r="A43" s="33"/>
      <c r="B43" s="33"/>
      <c r="C43" s="34"/>
      <c r="D43" s="35"/>
      <c r="E43" s="38" t="s">
        <v>87</v>
      </c>
      <c r="F43" s="48">
        <v>373727.2</v>
      </c>
      <c r="G43" s="48"/>
      <c r="H43" s="31">
        <f t="shared" si="1"/>
        <v>0</v>
      </c>
    </row>
    <row r="44" spans="1:8" ht="90">
      <c r="A44" s="33"/>
      <c r="B44" s="33"/>
      <c r="C44" s="34"/>
      <c r="D44" s="35"/>
      <c r="E44" s="38" t="s">
        <v>176</v>
      </c>
      <c r="F44" s="48">
        <v>40000</v>
      </c>
      <c r="G44" s="48"/>
      <c r="H44" s="31">
        <f t="shared" si="1"/>
        <v>0</v>
      </c>
    </row>
    <row r="45" spans="1:8" ht="90">
      <c r="A45" s="33"/>
      <c r="B45" s="33"/>
      <c r="C45" s="34"/>
      <c r="D45" s="35"/>
      <c r="E45" s="38" t="s">
        <v>88</v>
      </c>
      <c r="F45" s="48">
        <v>400000</v>
      </c>
      <c r="G45" s="48"/>
      <c r="H45" s="31">
        <f t="shared" si="1"/>
        <v>0</v>
      </c>
    </row>
    <row r="46" spans="1:8" ht="90">
      <c r="A46" s="33"/>
      <c r="B46" s="33"/>
      <c r="C46" s="34"/>
      <c r="D46" s="35"/>
      <c r="E46" s="38" t="s">
        <v>89</v>
      </c>
      <c r="F46" s="48">
        <v>27337.22</v>
      </c>
      <c r="G46" s="48"/>
      <c r="H46" s="31">
        <f t="shared" si="1"/>
        <v>0</v>
      </c>
    </row>
    <row r="47" spans="1:8" ht="72">
      <c r="A47" s="33"/>
      <c r="B47" s="33"/>
      <c r="C47" s="34"/>
      <c r="D47" s="35"/>
      <c r="E47" s="38" t="s">
        <v>90</v>
      </c>
      <c r="F47" s="48">
        <v>379444.8</v>
      </c>
      <c r="G47" s="48"/>
      <c r="H47" s="31">
        <f t="shared" si="1"/>
        <v>0</v>
      </c>
    </row>
    <row r="48" spans="1:8" ht="90">
      <c r="A48" s="33"/>
      <c r="B48" s="33"/>
      <c r="C48" s="34"/>
      <c r="D48" s="35"/>
      <c r="E48" s="38" t="s">
        <v>91</v>
      </c>
      <c r="F48" s="48">
        <v>375515.2</v>
      </c>
      <c r="G48" s="48"/>
      <c r="H48" s="31">
        <f t="shared" si="1"/>
        <v>0</v>
      </c>
    </row>
    <row r="49" spans="1:8">
      <c r="A49" s="33"/>
      <c r="B49" s="33"/>
      <c r="C49" s="34"/>
      <c r="D49" s="35"/>
      <c r="E49" s="38" t="s">
        <v>21</v>
      </c>
      <c r="F49" s="48">
        <v>2242551.44</v>
      </c>
      <c r="G49" s="48"/>
      <c r="H49" s="31">
        <f t="shared" si="1"/>
        <v>0</v>
      </c>
    </row>
    <row r="50" spans="1:8" ht="36">
      <c r="A50" s="13" t="s">
        <v>53</v>
      </c>
      <c r="B50" s="13" t="s">
        <v>54</v>
      </c>
      <c r="C50" s="14" t="s">
        <v>25</v>
      </c>
      <c r="D50" s="15" t="s">
        <v>55</v>
      </c>
      <c r="E50" s="37" t="s">
        <v>31</v>
      </c>
      <c r="F50" s="47">
        <f>F51</f>
        <v>760685.48</v>
      </c>
      <c r="G50" s="47">
        <f>G51</f>
        <v>0</v>
      </c>
      <c r="H50" s="30">
        <f t="shared" si="1"/>
        <v>0</v>
      </c>
    </row>
    <row r="51" spans="1:8" ht="108">
      <c r="A51" s="13"/>
      <c r="B51" s="13"/>
      <c r="C51" s="14"/>
      <c r="D51" s="15"/>
      <c r="E51" s="37" t="s">
        <v>174</v>
      </c>
      <c r="F51" s="47">
        <f>F52+F53</f>
        <v>760685.48</v>
      </c>
      <c r="G51" s="47">
        <f>G52+G53</f>
        <v>0</v>
      </c>
      <c r="H51" s="30">
        <f t="shared" si="1"/>
        <v>0</v>
      </c>
    </row>
    <row r="52" spans="1:8" ht="72">
      <c r="A52" s="33"/>
      <c r="B52" s="33"/>
      <c r="C52" s="33"/>
      <c r="D52" s="36"/>
      <c r="E52" s="35" t="s">
        <v>177</v>
      </c>
      <c r="F52" s="49">
        <v>382905.94</v>
      </c>
      <c r="G52" s="49"/>
      <c r="H52" s="31">
        <f t="shared" si="1"/>
        <v>0</v>
      </c>
    </row>
    <row r="53" spans="1:8" ht="82.5" customHeight="1">
      <c r="A53" s="33"/>
      <c r="B53" s="33"/>
      <c r="C53" s="33"/>
      <c r="D53" s="36"/>
      <c r="E53" s="35" t="s">
        <v>92</v>
      </c>
      <c r="F53" s="49">
        <v>377779.54</v>
      </c>
      <c r="G53" s="49"/>
      <c r="H53" s="31">
        <f t="shared" si="1"/>
        <v>0</v>
      </c>
    </row>
    <row r="54" spans="1:8">
      <c r="A54" s="13" t="s">
        <v>56</v>
      </c>
      <c r="B54" s="13" t="s">
        <v>24</v>
      </c>
      <c r="C54" s="14" t="s">
        <v>25</v>
      </c>
      <c r="D54" s="15" t="s">
        <v>26</v>
      </c>
      <c r="E54" s="37" t="s">
        <v>31</v>
      </c>
      <c r="F54" s="47">
        <f>F55+F56+F57+F58+F59+F60+F61+F64</f>
        <v>6300845.5899999999</v>
      </c>
      <c r="G54" s="47">
        <f>G55+G56+G57+G58+G59+G60+G61+G64</f>
        <v>0</v>
      </c>
      <c r="H54" s="30">
        <f t="shared" si="1"/>
        <v>0</v>
      </c>
    </row>
    <row r="55" spans="1:8" ht="72">
      <c r="A55" s="33"/>
      <c r="B55" s="33"/>
      <c r="C55" s="33"/>
      <c r="D55" s="36"/>
      <c r="E55" s="32" t="s">
        <v>178</v>
      </c>
      <c r="F55" s="50">
        <v>4200000</v>
      </c>
      <c r="G55" s="50"/>
      <c r="H55" s="30">
        <f t="shared" si="1"/>
        <v>0</v>
      </c>
    </row>
    <row r="56" spans="1:8" ht="54">
      <c r="A56" s="33"/>
      <c r="B56" s="33"/>
      <c r="C56" s="33"/>
      <c r="D56" s="36"/>
      <c r="E56" s="39" t="s">
        <v>57</v>
      </c>
      <c r="F56" s="50">
        <v>210000</v>
      </c>
      <c r="G56" s="50"/>
      <c r="H56" s="30">
        <f t="shared" si="1"/>
        <v>0</v>
      </c>
    </row>
    <row r="57" spans="1:8" ht="90">
      <c r="A57" s="33"/>
      <c r="B57" s="33"/>
      <c r="C57" s="33"/>
      <c r="D57" s="36"/>
      <c r="E57" s="32" t="s">
        <v>62</v>
      </c>
      <c r="F57" s="50">
        <v>220000</v>
      </c>
      <c r="G57" s="50"/>
      <c r="H57" s="30">
        <f t="shared" si="1"/>
        <v>0</v>
      </c>
    </row>
    <row r="58" spans="1:8" ht="54">
      <c r="A58" s="33"/>
      <c r="B58" s="33"/>
      <c r="C58" s="33"/>
      <c r="D58" s="36"/>
      <c r="E58" s="32" t="s">
        <v>93</v>
      </c>
      <c r="F58" s="50">
        <v>50000</v>
      </c>
      <c r="G58" s="50"/>
      <c r="H58" s="30">
        <f t="shared" si="1"/>
        <v>0</v>
      </c>
    </row>
    <row r="59" spans="1:8" ht="72">
      <c r="A59" s="33"/>
      <c r="B59" s="33"/>
      <c r="C59" s="33"/>
      <c r="D59" s="36"/>
      <c r="E59" s="37" t="s">
        <v>179</v>
      </c>
      <c r="F59" s="47">
        <f>741099.08+49800+48600</f>
        <v>839499.08</v>
      </c>
      <c r="G59" s="47"/>
      <c r="H59" s="30">
        <f t="shared" si="1"/>
        <v>0</v>
      </c>
    </row>
    <row r="60" spans="1:8" ht="90">
      <c r="A60" s="33"/>
      <c r="B60" s="33"/>
      <c r="C60" s="33"/>
      <c r="D60" s="36"/>
      <c r="E60" s="37" t="s">
        <v>180</v>
      </c>
      <c r="F60" s="47">
        <v>456822.2</v>
      </c>
      <c r="G60" s="47"/>
      <c r="H60" s="30">
        <f t="shared" si="1"/>
        <v>0</v>
      </c>
    </row>
    <row r="61" spans="1:8" ht="108">
      <c r="A61" s="33"/>
      <c r="B61" s="33"/>
      <c r="C61" s="33"/>
      <c r="D61" s="36"/>
      <c r="E61" s="37" t="s">
        <v>174</v>
      </c>
      <c r="F61" s="47">
        <f>F62+F63</f>
        <v>223724.31</v>
      </c>
      <c r="G61" s="47">
        <f>G62+G63</f>
        <v>0</v>
      </c>
      <c r="H61" s="30">
        <f t="shared" si="1"/>
        <v>0</v>
      </c>
    </row>
    <row r="62" spans="1:8" ht="90">
      <c r="A62" s="33"/>
      <c r="B62" s="33"/>
      <c r="C62" s="33"/>
      <c r="D62" s="36"/>
      <c r="E62" s="35" t="s">
        <v>181</v>
      </c>
      <c r="F62" s="49">
        <v>34555.230000000003</v>
      </c>
      <c r="G62" s="49"/>
      <c r="H62" s="31">
        <f t="shared" si="1"/>
        <v>0</v>
      </c>
    </row>
    <row r="63" spans="1:8" ht="72">
      <c r="A63" s="33"/>
      <c r="B63" s="33"/>
      <c r="C63" s="33"/>
      <c r="D63" s="36"/>
      <c r="E63" s="35" t="s">
        <v>182</v>
      </c>
      <c r="F63" s="49">
        <v>189169.08</v>
      </c>
      <c r="G63" s="49"/>
      <c r="H63" s="31">
        <f t="shared" si="1"/>
        <v>0</v>
      </c>
    </row>
    <row r="64" spans="1:8" ht="36">
      <c r="A64" s="13"/>
      <c r="B64" s="13"/>
      <c r="C64" s="13"/>
      <c r="D64" s="16"/>
      <c r="E64" s="15" t="s">
        <v>183</v>
      </c>
      <c r="F64" s="50">
        <v>100800</v>
      </c>
      <c r="G64" s="50"/>
      <c r="H64" s="30">
        <f t="shared" si="1"/>
        <v>0</v>
      </c>
    </row>
    <row r="65" spans="1:8" ht="31.2" customHeight="1">
      <c r="A65" s="13">
        <v>1217640</v>
      </c>
      <c r="B65" s="14">
        <v>7640</v>
      </c>
      <c r="C65" s="15" t="s">
        <v>63</v>
      </c>
      <c r="D65" s="37" t="s">
        <v>64</v>
      </c>
      <c r="E65" s="37" t="s">
        <v>31</v>
      </c>
      <c r="F65" s="47">
        <f>F66</f>
        <v>24079.599999999999</v>
      </c>
      <c r="G65" s="47">
        <f>G66</f>
        <v>0</v>
      </c>
      <c r="H65" s="30">
        <f t="shared" si="1"/>
        <v>0</v>
      </c>
    </row>
    <row r="66" spans="1:8" ht="108">
      <c r="A66" s="33"/>
      <c r="B66" s="33"/>
      <c r="C66" s="33"/>
      <c r="D66" s="36"/>
      <c r="E66" s="37" t="s">
        <v>174</v>
      </c>
      <c r="F66" s="47">
        <f>F67</f>
        <v>24079.599999999999</v>
      </c>
      <c r="G66" s="47">
        <f>G67</f>
        <v>0</v>
      </c>
      <c r="H66" s="30">
        <f t="shared" si="1"/>
        <v>0</v>
      </c>
    </row>
    <row r="67" spans="1:8" ht="90">
      <c r="A67" s="33"/>
      <c r="B67" s="33"/>
      <c r="C67" s="33"/>
      <c r="D67" s="36"/>
      <c r="E67" s="38" t="s">
        <v>94</v>
      </c>
      <c r="F67" s="48">
        <v>24079.599999999999</v>
      </c>
      <c r="G67" s="48"/>
      <c r="H67" s="31">
        <f t="shared" si="1"/>
        <v>0</v>
      </c>
    </row>
    <row r="68" spans="1:8" ht="51" customHeight="1">
      <c r="A68" s="13">
        <v>1218110</v>
      </c>
      <c r="B68" s="14">
        <v>8110</v>
      </c>
      <c r="C68" s="15" t="s">
        <v>117</v>
      </c>
      <c r="D68" s="37" t="s">
        <v>112</v>
      </c>
      <c r="E68" s="37" t="s">
        <v>31</v>
      </c>
      <c r="F68" s="47">
        <f>F69+F70</f>
        <v>3809114.6</v>
      </c>
      <c r="G68" s="47">
        <f>G69+G70</f>
        <v>1448114.6</v>
      </c>
      <c r="H68" s="30">
        <f t="shared" si="1"/>
        <v>0.38017091950974646</v>
      </c>
    </row>
    <row r="69" spans="1:8" ht="162">
      <c r="A69" s="13"/>
      <c r="B69" s="13"/>
      <c r="C69" s="13"/>
      <c r="D69" s="16"/>
      <c r="E69" s="16" t="s">
        <v>184</v>
      </c>
      <c r="F69" s="47">
        <v>1170000</v>
      </c>
      <c r="G69" s="47"/>
      <c r="H69" s="30">
        <f t="shared" si="1"/>
        <v>0</v>
      </c>
    </row>
    <row r="70" spans="1:8" ht="72">
      <c r="A70" s="40"/>
      <c r="B70" s="40"/>
      <c r="C70" s="40"/>
      <c r="D70" s="41"/>
      <c r="E70" s="41" t="s">
        <v>185</v>
      </c>
      <c r="F70" s="51">
        <v>2639114.6</v>
      </c>
      <c r="G70" s="51">
        <f>1488888.49-40773.89</f>
        <v>1448114.6</v>
      </c>
      <c r="H70" s="30">
        <f t="shared" si="1"/>
        <v>0.54871228403647199</v>
      </c>
    </row>
    <row r="71" spans="1:8">
      <c r="A71" s="33"/>
      <c r="B71" s="33"/>
      <c r="C71" s="33"/>
      <c r="D71" s="36"/>
      <c r="E71" s="36" t="s">
        <v>186</v>
      </c>
      <c r="F71" s="48">
        <v>550000</v>
      </c>
      <c r="G71" s="48"/>
      <c r="H71" s="31">
        <f t="shared" si="1"/>
        <v>0</v>
      </c>
    </row>
    <row r="72" spans="1:8" ht="37.200000000000003" customHeight="1">
      <c r="A72" s="42" t="s">
        <v>69</v>
      </c>
      <c r="B72" s="43" t="s">
        <v>143</v>
      </c>
      <c r="C72" s="43" t="s">
        <v>143</v>
      </c>
      <c r="D72" s="66" t="s">
        <v>187</v>
      </c>
      <c r="E72" s="67"/>
      <c r="F72" s="52">
        <f>F73</f>
        <v>78102575.830000013</v>
      </c>
      <c r="G72" s="52">
        <f>G73</f>
        <v>6863919.4500000002</v>
      </c>
      <c r="H72" s="29">
        <f t="shared" si="1"/>
        <v>8.7883394075762317E-2</v>
      </c>
    </row>
    <row r="73" spans="1:8" ht="37.200000000000003" customHeight="1">
      <c r="A73" s="18" t="s">
        <v>70</v>
      </c>
      <c r="B73" s="19" t="s">
        <v>143</v>
      </c>
      <c r="C73" s="19" t="s">
        <v>143</v>
      </c>
      <c r="D73" s="64" t="s">
        <v>187</v>
      </c>
      <c r="E73" s="65"/>
      <c r="F73" s="46">
        <f>F74+F75+F76+F79+F118+F121+F122+F125+F137+F138+F144+F153</f>
        <v>78102575.830000013</v>
      </c>
      <c r="G73" s="46">
        <f>G74+G75+G76+G79+G118+G121+G122+G125+G137+G138+G144+G153</f>
        <v>6863919.4500000002</v>
      </c>
      <c r="H73" s="29">
        <f t="shared" si="1"/>
        <v>8.7883394075762317E-2</v>
      </c>
    </row>
    <row r="74" spans="1:8" ht="90">
      <c r="A74" s="13">
        <v>1510150</v>
      </c>
      <c r="B74" s="14">
        <v>150</v>
      </c>
      <c r="C74" s="15" t="s">
        <v>19</v>
      </c>
      <c r="D74" s="37" t="s">
        <v>20</v>
      </c>
      <c r="E74" s="37" t="s">
        <v>75</v>
      </c>
      <c r="F74" s="47">
        <v>550229.42000000004</v>
      </c>
      <c r="G74" s="47"/>
      <c r="H74" s="30">
        <f t="shared" si="1"/>
        <v>0</v>
      </c>
    </row>
    <row r="75" spans="1:8" ht="54">
      <c r="A75" s="13" t="s">
        <v>188</v>
      </c>
      <c r="B75" s="14" t="s">
        <v>126</v>
      </c>
      <c r="C75" s="15" t="s">
        <v>19</v>
      </c>
      <c r="D75" s="37" t="s">
        <v>127</v>
      </c>
      <c r="E75" s="37" t="s">
        <v>21</v>
      </c>
      <c r="F75" s="47">
        <v>69000</v>
      </c>
      <c r="G75" s="47"/>
      <c r="H75" s="30">
        <f t="shared" ref="H75:H138" si="2">G75/F75</f>
        <v>0</v>
      </c>
    </row>
    <row r="76" spans="1:8" ht="105" customHeight="1">
      <c r="A76" s="13">
        <v>1512010</v>
      </c>
      <c r="B76" s="14">
        <v>2010</v>
      </c>
      <c r="C76" s="15" t="s">
        <v>22</v>
      </c>
      <c r="D76" s="37" t="s">
        <v>23</v>
      </c>
      <c r="E76" s="37" t="s">
        <v>31</v>
      </c>
      <c r="F76" s="47">
        <f>F77+F78</f>
        <v>13568240.16</v>
      </c>
      <c r="G76" s="47">
        <f>G77+G78</f>
        <v>0</v>
      </c>
      <c r="H76" s="30">
        <f t="shared" si="2"/>
        <v>0</v>
      </c>
    </row>
    <row r="77" spans="1:8" ht="144">
      <c r="A77" s="13"/>
      <c r="B77" s="14"/>
      <c r="C77" s="15"/>
      <c r="D77" s="37"/>
      <c r="E77" s="37" t="s">
        <v>189</v>
      </c>
      <c r="F77" s="47">
        <v>11568240.16</v>
      </c>
      <c r="G77" s="47"/>
      <c r="H77" s="30">
        <f t="shared" si="2"/>
        <v>0</v>
      </c>
    </row>
    <row r="78" spans="1:8" ht="144">
      <c r="A78" s="13"/>
      <c r="B78" s="14"/>
      <c r="C78" s="15"/>
      <c r="D78" s="37"/>
      <c r="E78" s="37" t="s">
        <v>190</v>
      </c>
      <c r="F78" s="47">
        <v>2000000</v>
      </c>
      <c r="G78" s="47"/>
      <c r="H78" s="30">
        <f t="shared" si="2"/>
        <v>0</v>
      </c>
    </row>
    <row r="79" spans="1:8" ht="42" customHeight="1">
      <c r="A79" s="13" t="s">
        <v>101</v>
      </c>
      <c r="B79" s="14" t="s">
        <v>191</v>
      </c>
      <c r="C79" s="15" t="s">
        <v>32</v>
      </c>
      <c r="D79" s="37" t="s">
        <v>35</v>
      </c>
      <c r="E79" s="37" t="s">
        <v>31</v>
      </c>
      <c r="F79" s="47">
        <f>SUM(F80:F117)</f>
        <v>8450377.8000000007</v>
      </c>
      <c r="G79" s="47">
        <f>SUM(G80:G117)</f>
        <v>181794.91999999998</v>
      </c>
      <c r="H79" s="30">
        <f t="shared" si="2"/>
        <v>2.1513229858196394E-2</v>
      </c>
    </row>
    <row r="80" spans="1:8" ht="36">
      <c r="A80" s="33"/>
      <c r="B80" s="33"/>
      <c r="C80" s="33"/>
      <c r="D80" s="36"/>
      <c r="E80" s="17" t="s">
        <v>36</v>
      </c>
      <c r="F80" s="53">
        <v>138596</v>
      </c>
      <c r="G80" s="53"/>
      <c r="H80" s="30">
        <f t="shared" si="2"/>
        <v>0</v>
      </c>
    </row>
    <row r="81" spans="1:8" ht="36">
      <c r="A81" s="33"/>
      <c r="B81" s="33"/>
      <c r="C81" s="33"/>
      <c r="D81" s="36"/>
      <c r="E81" s="17" t="s">
        <v>37</v>
      </c>
      <c r="F81" s="53">
        <v>138596</v>
      </c>
      <c r="G81" s="53"/>
      <c r="H81" s="30">
        <f t="shared" si="2"/>
        <v>0</v>
      </c>
    </row>
    <row r="82" spans="1:8" ht="36">
      <c r="A82" s="33"/>
      <c r="B82" s="33"/>
      <c r="C82" s="33"/>
      <c r="D82" s="36"/>
      <c r="E82" s="17" t="s">
        <v>38</v>
      </c>
      <c r="F82" s="53">
        <v>150000</v>
      </c>
      <c r="G82" s="53"/>
      <c r="H82" s="30">
        <f t="shared" si="2"/>
        <v>0</v>
      </c>
    </row>
    <row r="83" spans="1:8" ht="36">
      <c r="A83" s="33"/>
      <c r="B83" s="33"/>
      <c r="C83" s="33"/>
      <c r="D83" s="36"/>
      <c r="E83" s="17" t="s">
        <v>39</v>
      </c>
      <c r="F83" s="53">
        <v>92033</v>
      </c>
      <c r="G83" s="53"/>
      <c r="H83" s="30">
        <f t="shared" si="2"/>
        <v>0</v>
      </c>
    </row>
    <row r="84" spans="1:8" ht="54">
      <c r="A84" s="33"/>
      <c r="B84" s="33"/>
      <c r="C84" s="33"/>
      <c r="D84" s="36"/>
      <c r="E84" s="17" t="s">
        <v>129</v>
      </c>
      <c r="F84" s="53">
        <v>100000</v>
      </c>
      <c r="G84" s="53"/>
      <c r="H84" s="30">
        <f t="shared" si="2"/>
        <v>0</v>
      </c>
    </row>
    <row r="85" spans="1:8" ht="54">
      <c r="A85" s="33"/>
      <c r="B85" s="33"/>
      <c r="C85" s="33"/>
      <c r="D85" s="36"/>
      <c r="E85" s="17" t="s">
        <v>130</v>
      </c>
      <c r="F85" s="53">
        <v>120000</v>
      </c>
      <c r="G85" s="53"/>
      <c r="H85" s="30">
        <f t="shared" si="2"/>
        <v>0</v>
      </c>
    </row>
    <row r="86" spans="1:8" ht="54">
      <c r="A86" s="33"/>
      <c r="B86" s="33"/>
      <c r="C86" s="33"/>
      <c r="D86" s="36"/>
      <c r="E86" s="17" t="s">
        <v>131</v>
      </c>
      <c r="F86" s="53">
        <v>230000</v>
      </c>
      <c r="G86" s="53"/>
      <c r="H86" s="30">
        <f t="shared" si="2"/>
        <v>0</v>
      </c>
    </row>
    <row r="87" spans="1:8" ht="54">
      <c r="A87" s="33"/>
      <c r="B87" s="33"/>
      <c r="C87" s="33"/>
      <c r="D87" s="36"/>
      <c r="E87" s="17" t="s">
        <v>74</v>
      </c>
      <c r="F87" s="53">
        <v>1521966.3</v>
      </c>
      <c r="G87" s="53"/>
      <c r="H87" s="30">
        <f t="shared" si="2"/>
        <v>0</v>
      </c>
    </row>
    <row r="88" spans="1:8" ht="72">
      <c r="A88" s="33"/>
      <c r="B88" s="33"/>
      <c r="C88" s="33"/>
      <c r="D88" s="36"/>
      <c r="E88" s="17" t="s">
        <v>102</v>
      </c>
      <c r="F88" s="53">
        <v>195577.45</v>
      </c>
      <c r="G88" s="53">
        <v>179141.3</v>
      </c>
      <c r="H88" s="30">
        <f t="shared" si="2"/>
        <v>0.9159609147169061</v>
      </c>
    </row>
    <row r="89" spans="1:8" ht="36">
      <c r="A89" s="33"/>
      <c r="B89" s="33"/>
      <c r="C89" s="33"/>
      <c r="D89" s="36"/>
      <c r="E89" s="17" t="s">
        <v>40</v>
      </c>
      <c r="F89" s="53">
        <v>89932</v>
      </c>
      <c r="G89" s="53"/>
      <c r="H89" s="30">
        <f t="shared" si="2"/>
        <v>0</v>
      </c>
    </row>
    <row r="90" spans="1:8" ht="36">
      <c r="A90" s="33"/>
      <c r="B90" s="33"/>
      <c r="C90" s="33"/>
      <c r="D90" s="36"/>
      <c r="E90" s="17" t="s">
        <v>192</v>
      </c>
      <c r="F90" s="53">
        <v>212796.55</v>
      </c>
      <c r="G90" s="53"/>
      <c r="H90" s="30">
        <f t="shared" si="2"/>
        <v>0</v>
      </c>
    </row>
    <row r="91" spans="1:8" ht="36">
      <c r="A91" s="33"/>
      <c r="B91" s="33"/>
      <c r="C91" s="33"/>
      <c r="D91" s="36"/>
      <c r="E91" s="17" t="s">
        <v>41</v>
      </c>
      <c r="F91" s="53">
        <v>50000</v>
      </c>
      <c r="G91" s="53"/>
      <c r="H91" s="30">
        <f t="shared" si="2"/>
        <v>0</v>
      </c>
    </row>
    <row r="92" spans="1:8" ht="54">
      <c r="A92" s="33"/>
      <c r="B92" s="33"/>
      <c r="C92" s="33"/>
      <c r="D92" s="36"/>
      <c r="E92" s="17" t="s">
        <v>132</v>
      </c>
      <c r="F92" s="53">
        <v>138190</v>
      </c>
      <c r="G92" s="53"/>
      <c r="H92" s="30">
        <f t="shared" si="2"/>
        <v>0</v>
      </c>
    </row>
    <row r="93" spans="1:8" ht="54">
      <c r="A93" s="33"/>
      <c r="B93" s="33"/>
      <c r="C93" s="33"/>
      <c r="D93" s="36"/>
      <c r="E93" s="17" t="s">
        <v>193</v>
      </c>
      <c r="F93" s="53">
        <v>903751.49</v>
      </c>
      <c r="G93" s="53"/>
      <c r="H93" s="30">
        <f t="shared" si="2"/>
        <v>0</v>
      </c>
    </row>
    <row r="94" spans="1:8" ht="72">
      <c r="A94" s="33"/>
      <c r="B94" s="33"/>
      <c r="C94" s="33"/>
      <c r="D94" s="36"/>
      <c r="E94" s="17" t="s">
        <v>80</v>
      </c>
      <c r="F94" s="53">
        <v>128577</v>
      </c>
      <c r="G94" s="53"/>
      <c r="H94" s="30">
        <f t="shared" si="2"/>
        <v>0</v>
      </c>
    </row>
    <row r="95" spans="1:8" ht="54">
      <c r="A95" s="33"/>
      <c r="B95" s="33"/>
      <c r="C95" s="33"/>
      <c r="D95" s="36"/>
      <c r="E95" s="17" t="s">
        <v>42</v>
      </c>
      <c r="F95" s="53">
        <v>371069</v>
      </c>
      <c r="G95" s="53"/>
      <c r="H95" s="30">
        <f t="shared" si="2"/>
        <v>0</v>
      </c>
    </row>
    <row r="96" spans="1:8" ht="54">
      <c r="A96" s="33"/>
      <c r="B96" s="33"/>
      <c r="C96" s="33"/>
      <c r="D96" s="36"/>
      <c r="E96" s="17" t="s">
        <v>133</v>
      </c>
      <c r="F96" s="53">
        <v>50000</v>
      </c>
      <c r="G96" s="53"/>
      <c r="H96" s="30">
        <f t="shared" si="2"/>
        <v>0</v>
      </c>
    </row>
    <row r="97" spans="1:8" ht="72">
      <c r="A97" s="33"/>
      <c r="B97" s="33"/>
      <c r="C97" s="33"/>
      <c r="D97" s="36"/>
      <c r="E97" s="17" t="s">
        <v>43</v>
      </c>
      <c r="F97" s="53">
        <v>287415</v>
      </c>
      <c r="G97" s="53"/>
      <c r="H97" s="30">
        <f t="shared" si="2"/>
        <v>0</v>
      </c>
    </row>
    <row r="98" spans="1:8" ht="72">
      <c r="A98" s="33"/>
      <c r="B98" s="33"/>
      <c r="C98" s="33"/>
      <c r="D98" s="36"/>
      <c r="E98" s="17" t="s">
        <v>73</v>
      </c>
      <c r="F98" s="53">
        <v>250000</v>
      </c>
      <c r="G98" s="53"/>
      <c r="H98" s="30">
        <f t="shared" si="2"/>
        <v>0</v>
      </c>
    </row>
    <row r="99" spans="1:8" ht="54">
      <c r="A99" s="33"/>
      <c r="B99" s="33"/>
      <c r="C99" s="33"/>
      <c r="D99" s="36"/>
      <c r="E99" s="17" t="s">
        <v>45</v>
      </c>
      <c r="F99" s="53">
        <v>50000</v>
      </c>
      <c r="G99" s="53"/>
      <c r="H99" s="30">
        <f t="shared" si="2"/>
        <v>0</v>
      </c>
    </row>
    <row r="100" spans="1:8" ht="54">
      <c r="A100" s="33"/>
      <c r="B100" s="33"/>
      <c r="C100" s="33"/>
      <c r="D100" s="36"/>
      <c r="E100" s="17" t="s">
        <v>134</v>
      </c>
      <c r="F100" s="53">
        <v>60000</v>
      </c>
      <c r="G100" s="53"/>
      <c r="H100" s="30">
        <f t="shared" si="2"/>
        <v>0</v>
      </c>
    </row>
    <row r="101" spans="1:8" ht="72">
      <c r="A101" s="33"/>
      <c r="B101" s="33"/>
      <c r="C101" s="33"/>
      <c r="D101" s="36"/>
      <c r="E101" s="17" t="s">
        <v>46</v>
      </c>
      <c r="F101" s="53">
        <v>150000</v>
      </c>
      <c r="G101" s="53"/>
      <c r="H101" s="30">
        <f t="shared" si="2"/>
        <v>0</v>
      </c>
    </row>
    <row r="102" spans="1:8" ht="54">
      <c r="A102" s="33"/>
      <c r="B102" s="33"/>
      <c r="C102" s="33"/>
      <c r="D102" s="36"/>
      <c r="E102" s="17" t="s">
        <v>103</v>
      </c>
      <c r="F102" s="53">
        <v>175000</v>
      </c>
      <c r="G102" s="53"/>
      <c r="H102" s="30">
        <f t="shared" si="2"/>
        <v>0</v>
      </c>
    </row>
    <row r="103" spans="1:8" ht="54">
      <c r="A103" s="33"/>
      <c r="B103" s="33"/>
      <c r="C103" s="33"/>
      <c r="D103" s="36"/>
      <c r="E103" s="17" t="s">
        <v>135</v>
      </c>
      <c r="F103" s="53">
        <v>300000</v>
      </c>
      <c r="G103" s="53"/>
      <c r="H103" s="30">
        <f t="shared" si="2"/>
        <v>0</v>
      </c>
    </row>
    <row r="104" spans="1:8" ht="36">
      <c r="A104" s="33"/>
      <c r="B104" s="33"/>
      <c r="C104" s="33"/>
      <c r="D104" s="36"/>
      <c r="E104" s="17" t="s">
        <v>47</v>
      </c>
      <c r="F104" s="53">
        <v>184898</v>
      </c>
      <c r="G104" s="53"/>
      <c r="H104" s="30">
        <f t="shared" si="2"/>
        <v>0</v>
      </c>
    </row>
    <row r="105" spans="1:8" ht="54">
      <c r="A105" s="33"/>
      <c r="B105" s="33"/>
      <c r="C105" s="33"/>
      <c r="D105" s="36"/>
      <c r="E105" s="17" t="s">
        <v>104</v>
      </c>
      <c r="F105" s="53">
        <v>50000</v>
      </c>
      <c r="G105" s="53"/>
      <c r="H105" s="30">
        <f t="shared" si="2"/>
        <v>0</v>
      </c>
    </row>
    <row r="106" spans="1:8" ht="54">
      <c r="A106" s="33"/>
      <c r="B106" s="33"/>
      <c r="C106" s="33"/>
      <c r="D106" s="36"/>
      <c r="E106" s="17" t="s">
        <v>81</v>
      </c>
      <c r="F106" s="53">
        <v>92033</v>
      </c>
      <c r="G106" s="53"/>
      <c r="H106" s="30">
        <f t="shared" si="2"/>
        <v>0</v>
      </c>
    </row>
    <row r="107" spans="1:8" ht="54">
      <c r="A107" s="33"/>
      <c r="B107" s="33"/>
      <c r="C107" s="33"/>
      <c r="D107" s="36"/>
      <c r="E107" s="17" t="s">
        <v>105</v>
      </c>
      <c r="F107" s="53">
        <v>100000</v>
      </c>
      <c r="G107" s="53"/>
      <c r="H107" s="30">
        <f t="shared" si="2"/>
        <v>0</v>
      </c>
    </row>
    <row r="108" spans="1:8" ht="54">
      <c r="A108" s="33"/>
      <c r="B108" s="33"/>
      <c r="C108" s="33"/>
      <c r="D108" s="36"/>
      <c r="E108" s="17" t="s">
        <v>82</v>
      </c>
      <c r="F108" s="53">
        <v>89932</v>
      </c>
      <c r="G108" s="53"/>
      <c r="H108" s="30">
        <f t="shared" si="2"/>
        <v>0</v>
      </c>
    </row>
    <row r="109" spans="1:8" ht="54">
      <c r="A109" s="33"/>
      <c r="B109" s="33"/>
      <c r="C109" s="33"/>
      <c r="D109" s="36"/>
      <c r="E109" s="17" t="s">
        <v>136</v>
      </c>
      <c r="F109" s="53">
        <v>238190</v>
      </c>
      <c r="G109" s="53"/>
      <c r="H109" s="30">
        <f t="shared" si="2"/>
        <v>0</v>
      </c>
    </row>
    <row r="110" spans="1:8" ht="54">
      <c r="A110" s="33"/>
      <c r="B110" s="33"/>
      <c r="C110" s="33"/>
      <c r="D110" s="36"/>
      <c r="E110" s="17" t="s">
        <v>194</v>
      </c>
      <c r="F110" s="53">
        <v>2784.01</v>
      </c>
      <c r="G110" s="53">
        <v>2653.62</v>
      </c>
      <c r="H110" s="30">
        <f t="shared" si="2"/>
        <v>0.95316467972456986</v>
      </c>
    </row>
    <row r="111" spans="1:8" ht="90">
      <c r="A111" s="33"/>
      <c r="B111" s="33"/>
      <c r="C111" s="33"/>
      <c r="D111" s="36"/>
      <c r="E111" s="17" t="s">
        <v>83</v>
      </c>
      <c r="F111" s="53">
        <v>319069</v>
      </c>
      <c r="G111" s="53"/>
      <c r="H111" s="30">
        <f t="shared" si="2"/>
        <v>0</v>
      </c>
    </row>
    <row r="112" spans="1:8" ht="54">
      <c r="A112" s="33"/>
      <c r="B112" s="33"/>
      <c r="C112" s="33"/>
      <c r="D112" s="36"/>
      <c r="E112" s="17" t="s">
        <v>106</v>
      </c>
      <c r="F112" s="53">
        <v>127802</v>
      </c>
      <c r="G112" s="53"/>
      <c r="H112" s="30">
        <f t="shared" si="2"/>
        <v>0</v>
      </c>
    </row>
    <row r="113" spans="1:8" ht="54">
      <c r="A113" s="33"/>
      <c r="B113" s="33"/>
      <c r="C113" s="33"/>
      <c r="D113" s="36"/>
      <c r="E113" s="17" t="s">
        <v>49</v>
      </c>
      <c r="F113" s="53">
        <v>375100</v>
      </c>
      <c r="G113" s="53"/>
      <c r="H113" s="30">
        <f t="shared" si="2"/>
        <v>0</v>
      </c>
    </row>
    <row r="114" spans="1:8" ht="54">
      <c r="A114" s="33"/>
      <c r="B114" s="33"/>
      <c r="C114" s="33"/>
      <c r="D114" s="36"/>
      <c r="E114" s="17" t="s">
        <v>78</v>
      </c>
      <c r="F114" s="53">
        <v>139158</v>
      </c>
      <c r="G114" s="53"/>
      <c r="H114" s="30">
        <f t="shared" si="2"/>
        <v>0</v>
      </c>
    </row>
    <row r="115" spans="1:8" ht="54">
      <c r="A115" s="33"/>
      <c r="B115" s="33"/>
      <c r="C115" s="33"/>
      <c r="D115" s="36"/>
      <c r="E115" s="17" t="s">
        <v>84</v>
      </c>
      <c r="F115" s="53">
        <v>403724</v>
      </c>
      <c r="G115" s="53"/>
      <c r="H115" s="30">
        <f t="shared" si="2"/>
        <v>0</v>
      </c>
    </row>
    <row r="116" spans="1:8" ht="54">
      <c r="A116" s="33"/>
      <c r="B116" s="33"/>
      <c r="C116" s="33"/>
      <c r="D116" s="36"/>
      <c r="E116" s="17" t="s">
        <v>85</v>
      </c>
      <c r="F116" s="53">
        <v>186580</v>
      </c>
      <c r="G116" s="53"/>
      <c r="H116" s="30">
        <f t="shared" si="2"/>
        <v>0</v>
      </c>
    </row>
    <row r="117" spans="1:8" ht="72">
      <c r="A117" s="33"/>
      <c r="B117" s="33"/>
      <c r="C117" s="33"/>
      <c r="D117" s="36"/>
      <c r="E117" s="17" t="s">
        <v>86</v>
      </c>
      <c r="F117" s="53">
        <v>237608</v>
      </c>
      <c r="G117" s="53"/>
      <c r="H117" s="30">
        <f t="shared" si="2"/>
        <v>0</v>
      </c>
    </row>
    <row r="118" spans="1:8" ht="54">
      <c r="A118" s="13" t="s">
        <v>195</v>
      </c>
      <c r="B118" s="14" t="s">
        <v>196</v>
      </c>
      <c r="C118" s="15" t="s">
        <v>25</v>
      </c>
      <c r="D118" s="37" t="s">
        <v>197</v>
      </c>
      <c r="E118" s="37" t="s">
        <v>31</v>
      </c>
      <c r="F118" s="54">
        <f>F119+F120</f>
        <v>16360000</v>
      </c>
      <c r="G118" s="54">
        <f>G119+G120</f>
        <v>0</v>
      </c>
      <c r="H118" s="30">
        <f t="shared" si="2"/>
        <v>0</v>
      </c>
    </row>
    <row r="119" spans="1:8" ht="54">
      <c r="A119" s="13"/>
      <c r="B119" s="13"/>
      <c r="C119" s="13"/>
      <c r="D119" s="16"/>
      <c r="E119" s="15" t="s">
        <v>198</v>
      </c>
      <c r="F119" s="53">
        <v>13360000</v>
      </c>
      <c r="G119" s="53"/>
      <c r="H119" s="30">
        <f t="shared" si="2"/>
        <v>0</v>
      </c>
    </row>
    <row r="120" spans="1:8" ht="54">
      <c r="A120" s="13"/>
      <c r="B120" s="13"/>
      <c r="C120" s="13"/>
      <c r="D120" s="16"/>
      <c r="E120" s="15" t="s">
        <v>199</v>
      </c>
      <c r="F120" s="53">
        <v>3000000</v>
      </c>
      <c r="G120" s="53"/>
      <c r="H120" s="30">
        <f t="shared" si="2"/>
        <v>0</v>
      </c>
    </row>
    <row r="121" spans="1:8" ht="72">
      <c r="A121" s="13" t="s">
        <v>200</v>
      </c>
      <c r="B121" s="14" t="s">
        <v>201</v>
      </c>
      <c r="C121" s="15" t="s">
        <v>25</v>
      </c>
      <c r="D121" s="37" t="s">
        <v>52</v>
      </c>
      <c r="E121" s="15" t="s">
        <v>71</v>
      </c>
      <c r="F121" s="54">
        <v>1700210</v>
      </c>
      <c r="G121" s="54"/>
      <c r="H121" s="30">
        <f t="shared" si="2"/>
        <v>0</v>
      </c>
    </row>
    <row r="122" spans="1:8" ht="36">
      <c r="A122" s="13" t="s">
        <v>202</v>
      </c>
      <c r="B122" s="14" t="s">
        <v>54</v>
      </c>
      <c r="C122" s="15" t="s">
        <v>25</v>
      </c>
      <c r="D122" s="37" t="s">
        <v>55</v>
      </c>
      <c r="E122" s="37" t="s">
        <v>31</v>
      </c>
      <c r="F122" s="47">
        <f>F123+F124</f>
        <v>2200038.56</v>
      </c>
      <c r="G122" s="47">
        <f>G123+G124</f>
        <v>0</v>
      </c>
      <c r="H122" s="30">
        <f t="shared" si="2"/>
        <v>0</v>
      </c>
    </row>
    <row r="123" spans="1:8" ht="36">
      <c r="A123" s="33"/>
      <c r="B123" s="33"/>
      <c r="C123" s="33"/>
      <c r="D123" s="36"/>
      <c r="E123" s="17" t="s">
        <v>96</v>
      </c>
      <c r="F123" s="54">
        <v>1100019.28</v>
      </c>
      <c r="G123" s="54"/>
      <c r="H123" s="30">
        <f t="shared" si="2"/>
        <v>0</v>
      </c>
    </row>
    <row r="124" spans="1:8" ht="36">
      <c r="A124" s="33"/>
      <c r="B124" s="33"/>
      <c r="C124" s="33"/>
      <c r="D124" s="36"/>
      <c r="E124" s="17" t="s">
        <v>95</v>
      </c>
      <c r="F124" s="54">
        <v>1100019.28</v>
      </c>
      <c r="G124" s="54"/>
      <c r="H124" s="30">
        <f t="shared" si="2"/>
        <v>0</v>
      </c>
    </row>
    <row r="125" spans="1:8">
      <c r="A125" s="13" t="s">
        <v>203</v>
      </c>
      <c r="B125" s="14" t="s">
        <v>24</v>
      </c>
      <c r="C125" s="15" t="s">
        <v>25</v>
      </c>
      <c r="D125" s="37" t="s">
        <v>26</v>
      </c>
      <c r="E125" s="37" t="s">
        <v>31</v>
      </c>
      <c r="F125" s="47">
        <f>SUM(F126:F136)</f>
        <v>6061951.1600000001</v>
      </c>
      <c r="G125" s="47">
        <f>SUM(G126:G136)</f>
        <v>25000</v>
      </c>
      <c r="H125" s="30">
        <f t="shared" si="2"/>
        <v>4.1240846948691024E-3</v>
      </c>
    </row>
    <row r="126" spans="1:8" ht="108">
      <c r="A126" s="13"/>
      <c r="B126" s="13"/>
      <c r="C126" s="13"/>
      <c r="D126" s="16"/>
      <c r="E126" s="17" t="s">
        <v>97</v>
      </c>
      <c r="F126" s="55">
        <v>350000</v>
      </c>
      <c r="G126" s="55">
        <v>25000</v>
      </c>
      <c r="H126" s="30">
        <f t="shared" si="2"/>
        <v>7.1428571428571425E-2</v>
      </c>
    </row>
    <row r="127" spans="1:8" ht="72">
      <c r="A127" s="13"/>
      <c r="B127" s="13"/>
      <c r="C127" s="13"/>
      <c r="D127" s="16"/>
      <c r="E127" s="17" t="s">
        <v>108</v>
      </c>
      <c r="F127" s="55">
        <v>105735.81</v>
      </c>
      <c r="G127" s="55"/>
      <c r="H127" s="30">
        <f t="shared" si="2"/>
        <v>0</v>
      </c>
    </row>
    <row r="128" spans="1:8" ht="90">
      <c r="A128" s="13"/>
      <c r="B128" s="13"/>
      <c r="C128" s="13"/>
      <c r="D128" s="16"/>
      <c r="E128" s="17" t="s">
        <v>58</v>
      </c>
      <c r="F128" s="55">
        <v>91093.37</v>
      </c>
      <c r="G128" s="55"/>
      <c r="H128" s="30">
        <f t="shared" si="2"/>
        <v>0</v>
      </c>
    </row>
    <row r="129" spans="1:8" ht="72">
      <c r="A129" s="13"/>
      <c r="B129" s="13"/>
      <c r="C129" s="13"/>
      <c r="D129" s="16"/>
      <c r="E129" s="17" t="s">
        <v>59</v>
      </c>
      <c r="F129" s="55">
        <v>148644</v>
      </c>
      <c r="G129" s="55"/>
      <c r="H129" s="30">
        <f t="shared" si="2"/>
        <v>0</v>
      </c>
    </row>
    <row r="130" spans="1:8" ht="54">
      <c r="A130" s="13"/>
      <c r="B130" s="13"/>
      <c r="C130" s="13"/>
      <c r="D130" s="16"/>
      <c r="E130" s="17" t="s">
        <v>60</v>
      </c>
      <c r="F130" s="55">
        <v>329491.84000000003</v>
      </c>
      <c r="G130" s="55"/>
      <c r="H130" s="30">
        <f t="shared" si="2"/>
        <v>0</v>
      </c>
    </row>
    <row r="131" spans="1:8" ht="54">
      <c r="A131" s="13"/>
      <c r="B131" s="13"/>
      <c r="C131" s="13"/>
      <c r="D131" s="16"/>
      <c r="E131" s="17" t="s">
        <v>61</v>
      </c>
      <c r="F131" s="55">
        <v>186640.05</v>
      </c>
      <c r="G131" s="55"/>
      <c r="H131" s="30">
        <f t="shared" si="2"/>
        <v>0</v>
      </c>
    </row>
    <row r="132" spans="1:8" ht="72">
      <c r="A132" s="13"/>
      <c r="B132" s="13"/>
      <c r="C132" s="13"/>
      <c r="D132" s="16"/>
      <c r="E132" s="17" t="s">
        <v>204</v>
      </c>
      <c r="F132" s="55">
        <v>458427.97</v>
      </c>
      <c r="G132" s="55"/>
      <c r="H132" s="30">
        <f t="shared" si="2"/>
        <v>0</v>
      </c>
    </row>
    <row r="133" spans="1:8" ht="90">
      <c r="A133" s="13"/>
      <c r="B133" s="13"/>
      <c r="C133" s="13"/>
      <c r="D133" s="16"/>
      <c r="E133" s="17" t="s">
        <v>109</v>
      </c>
      <c r="F133" s="55">
        <v>188769.9</v>
      </c>
      <c r="G133" s="55"/>
      <c r="H133" s="30">
        <f t="shared" si="2"/>
        <v>0</v>
      </c>
    </row>
    <row r="134" spans="1:8" ht="90">
      <c r="A134" s="13"/>
      <c r="B134" s="13"/>
      <c r="C134" s="13"/>
      <c r="D134" s="16"/>
      <c r="E134" s="17" t="s">
        <v>107</v>
      </c>
      <c r="F134" s="55">
        <v>3130168.22</v>
      </c>
      <c r="G134" s="55"/>
      <c r="H134" s="30">
        <f t="shared" si="2"/>
        <v>0</v>
      </c>
    </row>
    <row r="135" spans="1:8" ht="126">
      <c r="A135" s="13"/>
      <c r="B135" s="13"/>
      <c r="C135" s="13"/>
      <c r="D135" s="16"/>
      <c r="E135" s="17" t="s">
        <v>205</v>
      </c>
      <c r="F135" s="55">
        <v>1015720</v>
      </c>
      <c r="G135" s="55"/>
      <c r="H135" s="30">
        <f t="shared" si="2"/>
        <v>0</v>
      </c>
    </row>
    <row r="136" spans="1:8" ht="54">
      <c r="A136" s="13"/>
      <c r="B136" s="13"/>
      <c r="C136" s="13"/>
      <c r="D136" s="16"/>
      <c r="E136" s="17" t="s">
        <v>79</v>
      </c>
      <c r="F136" s="55">
        <v>57260</v>
      </c>
      <c r="G136" s="55"/>
      <c r="H136" s="30">
        <f t="shared" si="2"/>
        <v>0</v>
      </c>
    </row>
    <row r="137" spans="1:8" ht="72">
      <c r="A137" s="13" t="s">
        <v>206</v>
      </c>
      <c r="B137" s="14" t="s">
        <v>207</v>
      </c>
      <c r="C137" s="15" t="s">
        <v>72</v>
      </c>
      <c r="D137" s="37" t="s">
        <v>208</v>
      </c>
      <c r="E137" s="32" t="s">
        <v>209</v>
      </c>
      <c r="F137" s="54">
        <v>1188551</v>
      </c>
      <c r="G137" s="54"/>
      <c r="H137" s="30">
        <f t="shared" si="2"/>
        <v>0</v>
      </c>
    </row>
    <row r="138" spans="1:8" ht="36">
      <c r="A138" s="13" t="s">
        <v>210</v>
      </c>
      <c r="B138" s="14" t="s">
        <v>211</v>
      </c>
      <c r="C138" s="15" t="s">
        <v>27</v>
      </c>
      <c r="D138" s="37" t="s">
        <v>76</v>
      </c>
      <c r="E138" s="37" t="s">
        <v>31</v>
      </c>
      <c r="F138" s="47">
        <f>F139+F140+F141+F142+F143</f>
        <v>6662961.8499999996</v>
      </c>
      <c r="G138" s="47">
        <f>G139+G140+G141+G142+G143</f>
        <v>0</v>
      </c>
      <c r="H138" s="30">
        <f t="shared" si="2"/>
        <v>0</v>
      </c>
    </row>
    <row r="139" spans="1:8" ht="54">
      <c r="A139" s="13"/>
      <c r="B139" s="13"/>
      <c r="C139" s="13"/>
      <c r="D139" s="16"/>
      <c r="E139" s="17" t="s">
        <v>77</v>
      </c>
      <c r="F139" s="47">
        <v>5730254.8499999996</v>
      </c>
      <c r="G139" s="47"/>
      <c r="H139" s="30">
        <f t="shared" ref="H139:H171" si="3">G139/F139</f>
        <v>0</v>
      </c>
    </row>
    <row r="140" spans="1:8" ht="36">
      <c r="A140" s="13"/>
      <c r="B140" s="13"/>
      <c r="C140" s="13"/>
      <c r="D140" s="16"/>
      <c r="E140" s="17" t="s">
        <v>212</v>
      </c>
      <c r="F140" s="47">
        <v>37107</v>
      </c>
      <c r="G140" s="47"/>
      <c r="H140" s="30">
        <f t="shared" si="3"/>
        <v>0</v>
      </c>
    </row>
    <row r="141" spans="1:8" ht="72">
      <c r="A141" s="13"/>
      <c r="B141" s="13"/>
      <c r="C141" s="13"/>
      <c r="D141" s="16"/>
      <c r="E141" s="37" t="s">
        <v>98</v>
      </c>
      <c r="F141" s="47">
        <v>350000</v>
      </c>
      <c r="G141" s="47"/>
      <c r="H141" s="30">
        <f t="shared" si="3"/>
        <v>0</v>
      </c>
    </row>
    <row r="142" spans="1:8" ht="72">
      <c r="A142" s="13"/>
      <c r="B142" s="13"/>
      <c r="C142" s="13"/>
      <c r="D142" s="16"/>
      <c r="E142" s="17" t="s">
        <v>213</v>
      </c>
      <c r="F142" s="47">
        <v>300000</v>
      </c>
      <c r="G142" s="47"/>
      <c r="H142" s="30">
        <f t="shared" si="3"/>
        <v>0</v>
      </c>
    </row>
    <row r="143" spans="1:8" ht="108">
      <c r="A143" s="13"/>
      <c r="B143" s="13"/>
      <c r="C143" s="13"/>
      <c r="D143" s="16"/>
      <c r="E143" s="44" t="s">
        <v>214</v>
      </c>
      <c r="F143" s="47">
        <v>245600</v>
      </c>
      <c r="G143" s="47"/>
      <c r="H143" s="30">
        <f t="shared" si="3"/>
        <v>0</v>
      </c>
    </row>
    <row r="144" spans="1:8">
      <c r="A144" s="13" t="s">
        <v>215</v>
      </c>
      <c r="B144" s="14" t="s">
        <v>216</v>
      </c>
      <c r="C144" s="15" t="s">
        <v>63</v>
      </c>
      <c r="D144" s="37" t="s">
        <v>64</v>
      </c>
      <c r="E144" s="37" t="s">
        <v>31</v>
      </c>
      <c r="F144" s="47">
        <f>F145+F146+F147+F148+F149+F150+F151+F152</f>
        <v>6867868.9800000004</v>
      </c>
      <c r="G144" s="47">
        <f>G145+G146+G147+G148+G149+G150+G151+G152</f>
        <v>0</v>
      </c>
      <c r="H144" s="30">
        <f t="shared" si="3"/>
        <v>0</v>
      </c>
    </row>
    <row r="145" spans="1:8" ht="54">
      <c r="A145" s="33"/>
      <c r="B145" s="33"/>
      <c r="C145" s="33"/>
      <c r="D145" s="36"/>
      <c r="E145" s="17" t="s">
        <v>99</v>
      </c>
      <c r="F145" s="53">
        <f>477515.88+992484.12</f>
        <v>1470000</v>
      </c>
      <c r="G145" s="53"/>
      <c r="H145" s="30">
        <f t="shared" si="3"/>
        <v>0</v>
      </c>
    </row>
    <row r="146" spans="1:8" ht="54">
      <c r="A146" s="33"/>
      <c r="B146" s="33"/>
      <c r="C146" s="33"/>
      <c r="D146" s="36"/>
      <c r="E146" s="17" t="s">
        <v>65</v>
      </c>
      <c r="F146" s="53">
        <v>356325</v>
      </c>
      <c r="G146" s="53"/>
      <c r="H146" s="30">
        <f t="shared" si="3"/>
        <v>0</v>
      </c>
    </row>
    <row r="147" spans="1:8" ht="54">
      <c r="A147" s="33"/>
      <c r="B147" s="33"/>
      <c r="C147" s="33"/>
      <c r="D147" s="36"/>
      <c r="E147" s="17" t="s">
        <v>66</v>
      </c>
      <c r="F147" s="53">
        <v>675427</v>
      </c>
      <c r="G147" s="53"/>
      <c r="H147" s="30">
        <f t="shared" si="3"/>
        <v>0</v>
      </c>
    </row>
    <row r="148" spans="1:8" ht="54">
      <c r="A148" s="33"/>
      <c r="B148" s="33"/>
      <c r="C148" s="33"/>
      <c r="D148" s="36"/>
      <c r="E148" s="17" t="s">
        <v>67</v>
      </c>
      <c r="F148" s="53">
        <v>99306.77</v>
      </c>
      <c r="G148" s="53"/>
      <c r="H148" s="30">
        <f t="shared" si="3"/>
        <v>0</v>
      </c>
    </row>
    <row r="149" spans="1:8" ht="54">
      <c r="A149" s="33"/>
      <c r="B149" s="33"/>
      <c r="C149" s="33"/>
      <c r="D149" s="36"/>
      <c r="E149" s="17" t="s">
        <v>68</v>
      </c>
      <c r="F149" s="53">
        <v>284410.21000000002</v>
      </c>
      <c r="G149" s="53"/>
      <c r="H149" s="30">
        <f t="shared" si="3"/>
        <v>0</v>
      </c>
    </row>
    <row r="150" spans="1:8" ht="90">
      <c r="A150" s="33"/>
      <c r="B150" s="33"/>
      <c r="C150" s="33"/>
      <c r="D150" s="36"/>
      <c r="E150" s="32" t="s">
        <v>217</v>
      </c>
      <c r="F150" s="53">
        <v>100000</v>
      </c>
      <c r="G150" s="53"/>
      <c r="H150" s="30">
        <f t="shared" si="3"/>
        <v>0</v>
      </c>
    </row>
    <row r="151" spans="1:8" ht="90">
      <c r="A151" s="33"/>
      <c r="B151" s="33"/>
      <c r="C151" s="33"/>
      <c r="D151" s="36"/>
      <c r="E151" s="32" t="s">
        <v>218</v>
      </c>
      <c r="F151" s="53">
        <v>100000</v>
      </c>
      <c r="G151" s="53"/>
      <c r="H151" s="30">
        <f t="shared" si="3"/>
        <v>0</v>
      </c>
    </row>
    <row r="152" spans="1:8" ht="54">
      <c r="A152" s="33"/>
      <c r="B152" s="33"/>
      <c r="C152" s="33"/>
      <c r="D152" s="36"/>
      <c r="E152" s="32" t="s">
        <v>219</v>
      </c>
      <c r="F152" s="53">
        <v>3782400</v>
      </c>
      <c r="G152" s="53"/>
      <c r="H152" s="30">
        <f t="shared" si="3"/>
        <v>0</v>
      </c>
    </row>
    <row r="153" spans="1:8" ht="54">
      <c r="A153" s="13" t="s">
        <v>110</v>
      </c>
      <c r="B153" s="14" t="s">
        <v>111</v>
      </c>
      <c r="C153" s="15" t="s">
        <v>117</v>
      </c>
      <c r="D153" s="37" t="s">
        <v>112</v>
      </c>
      <c r="E153" s="37" t="s">
        <v>31</v>
      </c>
      <c r="F153" s="47">
        <f>F154+F155+F156+F157+F158+F159+F160+F161</f>
        <v>14423146.9</v>
      </c>
      <c r="G153" s="47">
        <f>G154+G155+G156+G157+G158+G159+G160+G161</f>
        <v>6657124.5300000003</v>
      </c>
      <c r="H153" s="30">
        <f t="shared" si="3"/>
        <v>0.46155839472175103</v>
      </c>
    </row>
    <row r="154" spans="1:8" ht="108">
      <c r="A154" s="33"/>
      <c r="B154" s="33"/>
      <c r="C154" s="33"/>
      <c r="D154" s="36"/>
      <c r="E154" s="17" t="s">
        <v>120</v>
      </c>
      <c r="F154" s="54">
        <f>3265655.66+200000</f>
        <v>3465655.66</v>
      </c>
      <c r="G154" s="54">
        <f>1649351.72</f>
        <v>1649351.72</v>
      </c>
      <c r="H154" s="30">
        <f t="shared" si="3"/>
        <v>0.47591332833106675</v>
      </c>
    </row>
    <row r="155" spans="1:8" ht="54">
      <c r="A155" s="33"/>
      <c r="B155" s="33"/>
      <c r="C155" s="33"/>
      <c r="D155" s="36"/>
      <c r="E155" s="17" t="s">
        <v>220</v>
      </c>
      <c r="F155" s="54">
        <f>620518+500000</f>
        <v>1120518</v>
      </c>
      <c r="G155" s="54"/>
      <c r="H155" s="30">
        <f t="shared" si="3"/>
        <v>0</v>
      </c>
    </row>
    <row r="156" spans="1:8" ht="90">
      <c r="A156" s="33"/>
      <c r="B156" s="33"/>
      <c r="C156" s="33"/>
      <c r="D156" s="36"/>
      <c r="E156" s="15" t="s">
        <v>113</v>
      </c>
      <c r="F156" s="54">
        <v>1004292.24</v>
      </c>
      <c r="G156" s="54">
        <f>996979.81</f>
        <v>996979.81</v>
      </c>
      <c r="H156" s="30">
        <f t="shared" si="3"/>
        <v>0.9927188225610506</v>
      </c>
    </row>
    <row r="157" spans="1:8" ht="162">
      <c r="A157" s="33"/>
      <c r="B157" s="33"/>
      <c r="C157" s="33"/>
      <c r="D157" s="36"/>
      <c r="E157" s="15" t="s">
        <v>128</v>
      </c>
      <c r="F157" s="54">
        <f>10141431-6130638</f>
        <v>4010793</v>
      </c>
      <c r="G157" s="54">
        <v>4010793</v>
      </c>
      <c r="H157" s="30">
        <f t="shared" si="3"/>
        <v>1</v>
      </c>
    </row>
    <row r="158" spans="1:8" ht="126">
      <c r="A158" s="33"/>
      <c r="B158" s="33"/>
      <c r="C158" s="33"/>
      <c r="D158" s="45"/>
      <c r="E158" s="32" t="s">
        <v>221</v>
      </c>
      <c r="F158" s="54">
        <v>200000</v>
      </c>
      <c r="G158" s="54"/>
      <c r="H158" s="30">
        <f t="shared" si="3"/>
        <v>0</v>
      </c>
    </row>
    <row r="159" spans="1:8" ht="108">
      <c r="A159" s="33"/>
      <c r="B159" s="33"/>
      <c r="C159" s="33"/>
      <c r="D159" s="45"/>
      <c r="E159" s="32" t="s">
        <v>222</v>
      </c>
      <c r="F159" s="54">
        <v>100000</v>
      </c>
      <c r="G159" s="54"/>
      <c r="H159" s="30">
        <f t="shared" si="3"/>
        <v>0</v>
      </c>
    </row>
    <row r="160" spans="1:8" ht="108">
      <c r="A160" s="33"/>
      <c r="B160" s="33"/>
      <c r="C160" s="33"/>
      <c r="D160" s="45"/>
      <c r="E160" s="32" t="s">
        <v>223</v>
      </c>
      <c r="F160" s="54">
        <v>245400</v>
      </c>
      <c r="G160" s="54"/>
      <c r="H160" s="30">
        <f t="shared" si="3"/>
        <v>0</v>
      </c>
    </row>
    <row r="161" spans="1:8" ht="198">
      <c r="A161" s="33"/>
      <c r="B161" s="33"/>
      <c r="C161" s="33"/>
      <c r="D161" s="45"/>
      <c r="E161" s="15" t="s">
        <v>224</v>
      </c>
      <c r="F161" s="54">
        <v>4276488</v>
      </c>
      <c r="G161" s="54"/>
      <c r="H161" s="30">
        <f t="shared" si="3"/>
        <v>0</v>
      </c>
    </row>
    <row r="162" spans="1:8" ht="37.200000000000003" customHeight="1">
      <c r="A162" s="18" t="s">
        <v>225</v>
      </c>
      <c r="B162" s="19" t="s">
        <v>143</v>
      </c>
      <c r="C162" s="19" t="s">
        <v>143</v>
      </c>
      <c r="D162" s="64" t="s">
        <v>226</v>
      </c>
      <c r="E162" s="65"/>
      <c r="F162" s="46">
        <f>F163</f>
        <v>580000</v>
      </c>
      <c r="G162" s="46">
        <f>G163</f>
        <v>0</v>
      </c>
      <c r="H162" s="29">
        <f t="shared" si="3"/>
        <v>0</v>
      </c>
    </row>
    <row r="163" spans="1:8" ht="37.200000000000003" customHeight="1">
      <c r="A163" s="18" t="s">
        <v>227</v>
      </c>
      <c r="B163" s="19" t="s">
        <v>143</v>
      </c>
      <c r="C163" s="19" t="s">
        <v>143</v>
      </c>
      <c r="D163" s="64" t="s">
        <v>226</v>
      </c>
      <c r="E163" s="65"/>
      <c r="F163" s="46">
        <f>F164+F165</f>
        <v>580000</v>
      </c>
      <c r="G163" s="46">
        <f>G164+G165</f>
        <v>0</v>
      </c>
      <c r="H163" s="29">
        <f t="shared" si="3"/>
        <v>0</v>
      </c>
    </row>
    <row r="164" spans="1:8" ht="54">
      <c r="A164" s="13" t="s">
        <v>228</v>
      </c>
      <c r="B164" s="14" t="s">
        <v>126</v>
      </c>
      <c r="C164" s="15" t="s">
        <v>19</v>
      </c>
      <c r="D164" s="37" t="s">
        <v>127</v>
      </c>
      <c r="E164" s="37" t="s">
        <v>21</v>
      </c>
      <c r="F164" s="47">
        <v>30000</v>
      </c>
      <c r="G164" s="47"/>
      <c r="H164" s="30">
        <f t="shared" si="3"/>
        <v>0</v>
      </c>
    </row>
    <row r="165" spans="1:8" ht="40.200000000000003" customHeight="1">
      <c r="A165" s="13" t="s">
        <v>229</v>
      </c>
      <c r="B165" s="14" t="s">
        <v>230</v>
      </c>
      <c r="C165" s="15" t="s">
        <v>27</v>
      </c>
      <c r="D165" s="37" t="s">
        <v>231</v>
      </c>
      <c r="E165" s="37" t="s">
        <v>21</v>
      </c>
      <c r="F165" s="47">
        <v>550000</v>
      </c>
      <c r="G165" s="47"/>
      <c r="H165" s="30">
        <f t="shared" si="3"/>
        <v>0</v>
      </c>
    </row>
    <row r="166" spans="1:8">
      <c r="A166" s="18" t="s">
        <v>9</v>
      </c>
      <c r="B166" s="19" t="s">
        <v>143</v>
      </c>
      <c r="C166" s="19" t="s">
        <v>143</v>
      </c>
      <c r="D166" s="64" t="s">
        <v>232</v>
      </c>
      <c r="E166" s="65"/>
      <c r="F166" s="46">
        <f>F167</f>
        <v>790250</v>
      </c>
      <c r="G166" s="46">
        <f>G167</f>
        <v>790250</v>
      </c>
      <c r="H166" s="29">
        <f t="shared" si="3"/>
        <v>1</v>
      </c>
    </row>
    <row r="167" spans="1:8">
      <c r="A167" s="18" t="s">
        <v>10</v>
      </c>
      <c r="B167" s="19" t="s">
        <v>143</v>
      </c>
      <c r="C167" s="19" t="s">
        <v>143</v>
      </c>
      <c r="D167" s="64" t="s">
        <v>232</v>
      </c>
      <c r="E167" s="65"/>
      <c r="F167" s="46">
        <f>F168</f>
        <v>790250</v>
      </c>
      <c r="G167" s="46">
        <f>G168</f>
        <v>790250</v>
      </c>
      <c r="H167" s="29">
        <f t="shared" si="3"/>
        <v>1</v>
      </c>
    </row>
    <row r="168" spans="1:8" ht="63.75" customHeight="1">
      <c r="A168" s="13" t="s">
        <v>233</v>
      </c>
      <c r="B168" s="14" t="s">
        <v>234</v>
      </c>
      <c r="C168" s="15" t="s">
        <v>11</v>
      </c>
      <c r="D168" s="37" t="s">
        <v>114</v>
      </c>
      <c r="E168" s="37" t="s">
        <v>31</v>
      </c>
      <c r="F168" s="47">
        <f>F169+F170</f>
        <v>790250</v>
      </c>
      <c r="G168" s="47">
        <f>G169+G170</f>
        <v>790250</v>
      </c>
      <c r="H168" s="30">
        <f t="shared" si="3"/>
        <v>1</v>
      </c>
    </row>
    <row r="169" spans="1:8" ht="54">
      <c r="A169" s="33"/>
      <c r="B169" s="33"/>
      <c r="C169" s="33"/>
      <c r="D169" s="36"/>
      <c r="E169" s="37" t="s">
        <v>121</v>
      </c>
      <c r="F169" s="47">
        <v>365250</v>
      </c>
      <c r="G169" s="47">
        <v>365250</v>
      </c>
      <c r="H169" s="30">
        <f t="shared" si="3"/>
        <v>1</v>
      </c>
    </row>
    <row r="170" spans="1:8" ht="72">
      <c r="A170" s="33"/>
      <c r="B170" s="33"/>
      <c r="C170" s="33"/>
      <c r="D170" s="36"/>
      <c r="E170" s="37" t="s">
        <v>235</v>
      </c>
      <c r="F170" s="47">
        <v>425000</v>
      </c>
      <c r="G170" s="47">
        <v>425000</v>
      </c>
      <c r="H170" s="30">
        <f t="shared" si="3"/>
        <v>1</v>
      </c>
    </row>
    <row r="171" spans="1:8">
      <c r="A171" s="12"/>
      <c r="B171" s="19"/>
      <c r="C171" s="19"/>
      <c r="D171" s="20"/>
      <c r="E171" s="21" t="s">
        <v>12</v>
      </c>
      <c r="F171" s="56">
        <f>F10+F16+F19+F25+F29+F32+F72+F162+F166</f>
        <v>100921264.71000001</v>
      </c>
      <c r="G171" s="56">
        <f>G10+G16+G19+G25+G29+G32+G72+G162+G166</f>
        <v>9711125.4700000007</v>
      </c>
      <c r="H171" s="30">
        <f t="shared" si="3"/>
        <v>9.6224769853064995E-2</v>
      </c>
    </row>
    <row r="172" spans="1:8">
      <c r="A172" s="57"/>
      <c r="B172" s="58"/>
      <c r="C172" s="58"/>
      <c r="D172" s="59"/>
      <c r="E172" s="60"/>
      <c r="F172" s="61"/>
      <c r="G172" s="61"/>
      <c r="H172" s="62"/>
    </row>
    <row r="173" spans="1:8">
      <c r="D173" s="1" t="s">
        <v>115</v>
      </c>
      <c r="F173" s="1" t="s">
        <v>116</v>
      </c>
    </row>
  </sheetData>
  <customSheetViews>
    <customSheetView guid="{02AC496F-F7D9-465B-9A66-D319977CD4A2}" scale="80" showPageBreaks="1" printArea="1" view="pageBreakPreview" topLeftCell="A88">
      <selection activeCell="K94" sqref="K94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1"/>
    </customSheetView>
    <customSheetView guid="{9D5EF3DD-3431-45D7-BCA1-2268CCD9FD10}" scale="80" showPageBreaks="1" printArea="1" view="pageBreakPreview">
      <selection activeCell="G407" sqref="G407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2"/>
    </customSheetView>
    <customSheetView guid="{71B4C162-96A9-4CA7-B3F0-0C57B820C4BA}" scale="80" showPageBreaks="1" printArea="1" view="pageBreakPreview" topLeftCell="A48">
      <selection activeCell="G35" sqref="G35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3"/>
    </customSheetView>
    <customSheetView guid="{6174BFC3-8EFC-491A-B8A3-28DB8186A904}" scale="80" showPageBreaks="1" fitToPage="1" printArea="1" view="pageBreakPreview">
      <selection activeCell="G142" sqref="G142"/>
      <rowBreaks count="1" manualBreakCount="1">
        <brk id="101" max="7" man="1"/>
      </rowBreaks>
      <pageMargins left="0.19685039370078741" right="0.19685039370078741" top="0.19685039370078741" bottom="0.19685039370078741" header="0.19685039370078741" footer="0.19685039370078741"/>
      <pageSetup paperSize="9" scale="47" fitToHeight="36" orientation="portrait" r:id="rId4"/>
    </customSheetView>
  </customSheetViews>
  <mergeCells count="23">
    <mergeCell ref="D72:E72"/>
    <mergeCell ref="D73:E73"/>
    <mergeCell ref="A6:B6"/>
    <mergeCell ref="A5:H5"/>
    <mergeCell ref="G1:H1"/>
    <mergeCell ref="G4:H4"/>
    <mergeCell ref="G3:H3"/>
    <mergeCell ref="D162:E162"/>
    <mergeCell ref="D163:E163"/>
    <mergeCell ref="D167:E167"/>
    <mergeCell ref="D29:E29"/>
    <mergeCell ref="D10:E10"/>
    <mergeCell ref="D11:E11"/>
    <mergeCell ref="D16:E16"/>
    <mergeCell ref="D17:E17"/>
    <mergeCell ref="D19:E19"/>
    <mergeCell ref="D20:E20"/>
    <mergeCell ref="D25:E25"/>
    <mergeCell ref="D26:E26"/>
    <mergeCell ref="D166:E166"/>
    <mergeCell ref="D30:E30"/>
    <mergeCell ref="D32:E32"/>
    <mergeCell ref="D33:E33"/>
  </mergeCells>
  <pageMargins left="0.19685039370078741" right="0.19685039370078741" top="0.39370078740157483" bottom="0.39370078740157483" header="0.19685039370078741" footer="0.19685039370078741"/>
  <pageSetup paperSize="9" scale="47" fitToHeight="37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2023-04-24T08:31:26Z</cp:lastPrinted>
  <dcterms:created xsi:type="dcterms:W3CDTF">2019-04-10T18:00:09Z</dcterms:created>
  <dcterms:modified xsi:type="dcterms:W3CDTF">2023-05-22T06:48:02Z</dcterms:modified>
</cp:coreProperties>
</file>