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1 сесія 19.05.2023\№362 Виконання бюджету 1 кв 23 р\"/>
    </mc:Choice>
  </mc:AlternateContent>
  <xr:revisionPtr revIDLastSave="0" documentId="13_ncr:1_{EE21DCD4-2793-4215-9E15-87AD3B6A4A2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G30" i="1" l="1"/>
  <c r="G27" i="1"/>
  <c r="G28" i="1"/>
  <c r="I29" i="1"/>
  <c r="I30" i="1"/>
  <c r="I20" i="1"/>
  <c r="I27" i="1" s="1"/>
  <c r="I21" i="1"/>
  <c r="G19" i="1"/>
  <c r="G14" i="1" s="1"/>
  <c r="G23" i="1" s="1"/>
  <c r="I12" i="1"/>
  <c r="G12" i="1"/>
  <c r="G26" i="1" s="1"/>
  <c r="G25" i="1" s="1"/>
  <c r="G31" i="1" s="1"/>
  <c r="K21" i="1"/>
  <c r="K22" i="1"/>
  <c r="K30" i="1" s="1"/>
  <c r="J21" i="1"/>
  <c r="J28" i="1" s="1"/>
  <c r="J22" i="1"/>
  <c r="J30" i="1" s="1"/>
  <c r="J20" i="1"/>
  <c r="J27" i="1" s="1"/>
  <c r="K17" i="1"/>
  <c r="K18" i="1"/>
  <c r="K29" i="1" s="1"/>
  <c r="K16" i="1"/>
  <c r="K11" i="1"/>
  <c r="K10" i="1"/>
  <c r="J11" i="1"/>
  <c r="J10" i="1"/>
  <c r="J12" i="1" s="1"/>
  <c r="F30" i="1"/>
  <c r="F28" i="1"/>
  <c r="F27" i="1"/>
  <c r="D30" i="1"/>
  <c r="D28" i="1"/>
  <c r="D27" i="1"/>
  <c r="F19" i="1"/>
  <c r="F14" i="1" s="1"/>
  <c r="F23" i="1" s="1"/>
  <c r="D19" i="1"/>
  <c r="D14" i="1" s="1"/>
  <c r="D23" i="1" s="1"/>
  <c r="K12" i="1" l="1"/>
  <c r="I19" i="1"/>
  <c r="I14" i="1" s="1"/>
  <c r="I23" i="1" s="1"/>
  <c r="I28" i="1"/>
  <c r="I26" i="1" s="1"/>
  <c r="I25" i="1" s="1"/>
  <c r="I31" i="1" s="1"/>
  <c r="J26" i="1"/>
  <c r="J25" i="1" s="1"/>
  <c r="J31" i="1" s="1"/>
  <c r="K28" i="1"/>
  <c r="J19" i="1"/>
  <c r="J14" i="1" s="1"/>
  <c r="J23" i="1" s="1"/>
  <c r="K15" i="1"/>
  <c r="H19" i="1" l="1"/>
  <c r="H30" i="1"/>
  <c r="H29" i="1"/>
  <c r="H28" i="1"/>
  <c r="E29" i="1"/>
  <c r="E28" i="1"/>
  <c r="E30" i="1"/>
  <c r="H20" i="1"/>
  <c r="E20" i="1"/>
  <c r="E15" i="1"/>
  <c r="H15" i="1"/>
  <c r="F12" i="1"/>
  <c r="F26" i="1" s="1"/>
  <c r="F25" i="1" s="1"/>
  <c r="F31" i="1" s="1"/>
  <c r="D12" i="1"/>
  <c r="D26" i="1" s="1"/>
  <c r="D25" i="1" s="1"/>
  <c r="D31" i="1" s="1"/>
  <c r="H12" i="1"/>
  <c r="E12" i="1"/>
  <c r="E19" i="1" l="1"/>
  <c r="E14" i="1" s="1"/>
  <c r="E23" i="1" s="1"/>
  <c r="K20" i="1"/>
  <c r="H14" i="1"/>
  <c r="H23" i="1" s="1"/>
  <c r="H27" i="1"/>
  <c r="H26" i="1" s="1"/>
  <c r="H25" i="1" s="1"/>
  <c r="H31" i="1" s="1"/>
  <c r="E27" i="1"/>
  <c r="E26" i="1" s="1"/>
  <c r="E25" i="1" s="1"/>
  <c r="E31" i="1" s="1"/>
  <c r="K27" i="1" l="1"/>
  <c r="K26" i="1" s="1"/>
  <c r="K25" i="1" s="1"/>
  <c r="K31" i="1" s="1"/>
  <c r="K19" i="1"/>
  <c r="K14" i="1" s="1"/>
  <c r="K23" i="1" s="1"/>
</calcChain>
</file>

<file path=xl/sharedStrings.xml><?xml version="1.0" encoding="utf-8"?>
<sst xmlns="http://schemas.openxmlformats.org/spreadsheetml/2006/main" count="62" uniqueCount="50">
  <si>
    <t>Показники</t>
  </si>
  <si>
    <t>1.</t>
  </si>
  <si>
    <t>2.</t>
  </si>
  <si>
    <t>3.</t>
  </si>
  <si>
    <t>4.</t>
  </si>
  <si>
    <t>5.</t>
  </si>
  <si>
    <t>5.1.</t>
  </si>
  <si>
    <t>5.1.1.</t>
  </si>
  <si>
    <t>5.1.2.</t>
  </si>
  <si>
    <t>№ з/п</t>
  </si>
  <si>
    <t>Загальний фонд</t>
  </si>
  <si>
    <t>план</t>
  </si>
  <si>
    <t>факт
січень - березень</t>
  </si>
  <si>
    <t>Доходи</t>
  </si>
  <si>
    <t>Видатки</t>
  </si>
  <si>
    <t>Спеціальний фонд</t>
  </si>
  <si>
    <t>4.1.</t>
  </si>
  <si>
    <t>4.1.1.</t>
  </si>
  <si>
    <t>4.1.2.</t>
  </si>
  <si>
    <t>4.2.</t>
  </si>
  <si>
    <t>4.2.2.</t>
  </si>
  <si>
    <t>Дефіцит (-)/профіцит (+)</t>
  </si>
  <si>
    <t>4.1.3.</t>
  </si>
  <si>
    <t>Інші розрахунки</t>
  </si>
  <si>
    <t>Код бюджетної класифікації</t>
  </si>
  <si>
    <t>Внутрішнє фінансування</t>
  </si>
  <si>
    <t>4.2.3.</t>
  </si>
  <si>
    <t>4.2.4.</t>
  </si>
  <si>
    <t>Кошти, що передаються із загального фонду бюджету до бюджету розвитку (спеціального фонду)</t>
  </si>
  <si>
    <t>Фінансування за рахунок залишків коштів на рахунках бюджетних установ</t>
  </si>
  <si>
    <t>Фінансування за рахунок зміни залишків коштів бюджету</t>
  </si>
  <si>
    <t>Фінансування за активними операціями</t>
  </si>
  <si>
    <t>На початок періоду</t>
  </si>
  <si>
    <t>На кінець періоду</t>
  </si>
  <si>
    <t>5.1.3.</t>
  </si>
  <si>
    <t>Зміни обсягів бюджетних коштів</t>
  </si>
  <si>
    <t>Одеського району Одеської області</t>
  </si>
  <si>
    <t>Начальник фінансового управління</t>
  </si>
  <si>
    <t>Ольга ЯКОВЕНКО</t>
  </si>
  <si>
    <t>РАЗОМ</t>
  </si>
  <si>
    <t>грн.</t>
  </si>
  <si>
    <t>Фінансування за типом кредитора</t>
  </si>
  <si>
    <t>Фінансування за типом боргового зобов'язання</t>
  </si>
  <si>
    <t>Загальне фінансування</t>
  </si>
  <si>
    <t>у т.ч. бюджет розвитку</t>
  </si>
  <si>
    <t>Додаток 2</t>
  </si>
  <si>
    <t>5.1.4.</t>
  </si>
  <si>
    <t>до рішення Чорноморської міської ради</t>
  </si>
  <si>
    <t>Звіт 
про виконання показників фінансування бюджету Чорноморської міської територіальної громади за 1 квартал 2023 року</t>
  </si>
  <si>
    <t>від   19.05.  2023  №    362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</si>
</sst>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1" fillId="0" borderId="1" xfId="0" applyNumberFormat="1" applyFont="1" applyBorder="1"/>
    <xf numFmtId="4" fontId="1" fillId="0" borderId="0" xfId="0" applyNumberFormat="1" applyFont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2" fillId="0" borderId="0" xfId="0" applyFont="1"/>
    <xf numFmtId="16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/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4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/>
    <xf numFmtId="16" fontId="2" fillId="0" borderId="2" xfId="0" applyNumberFormat="1" applyFont="1" applyBorder="1" applyAlignment="1">
      <alignment horizontal="right"/>
    </xf>
    <xf numFmtId="0" fontId="2" fillId="0" borderId="6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" fontId="2" fillId="0" borderId="2" xfId="0" applyNumberFormat="1" applyFont="1" applyBorder="1" applyAlignment="1">
      <alignment horizontal="center"/>
    </xf>
    <xf numFmtId="16" fontId="2" fillId="0" borderId="6" xfId="0" applyNumberFormat="1" applyFont="1" applyBorder="1" applyAlignment="1">
      <alignment horizontal="center"/>
    </xf>
    <xf numFmtId="16" fontId="2" fillId="0" borderId="3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5"/>
  <sheetViews>
    <sheetView tabSelected="1" workbookViewId="0">
      <selection activeCell="I4" sqref="I4:K4"/>
    </sheetView>
  </sheetViews>
  <sheetFormatPr defaultRowHeight="15.6" x14ac:dyDescent="0.3"/>
  <cols>
    <col min="1" max="1" width="7" style="1" customWidth="1"/>
    <col min="2" max="2" width="30.109375" style="2" customWidth="1"/>
    <col min="3" max="3" width="10.21875" style="2" customWidth="1"/>
    <col min="4" max="4" width="16" style="2" customWidth="1"/>
    <col min="5" max="5" width="16.5546875" style="1" customWidth="1"/>
    <col min="6" max="7" width="16.109375" style="1" customWidth="1"/>
    <col min="8" max="8" width="13.88671875" style="1" bestFit="1" customWidth="1"/>
    <col min="9" max="9" width="13.88671875" style="1" customWidth="1"/>
    <col min="10" max="10" width="16.6640625" style="1" customWidth="1"/>
    <col min="11" max="11" width="16.44140625" style="1" customWidth="1"/>
    <col min="12" max="12" width="8.88671875" style="1"/>
    <col min="13" max="13" width="14.44140625" style="1" customWidth="1"/>
    <col min="14" max="16384" width="8.88671875" style="1"/>
  </cols>
  <sheetData>
    <row r="1" spans="1:13" x14ac:dyDescent="0.3">
      <c r="H1" s="22"/>
      <c r="I1" s="42" t="s">
        <v>45</v>
      </c>
      <c r="J1" s="42"/>
      <c r="K1" s="42"/>
    </row>
    <row r="2" spans="1:13" x14ac:dyDescent="0.3">
      <c r="H2" s="22"/>
      <c r="I2" s="42" t="s">
        <v>47</v>
      </c>
      <c r="J2" s="42"/>
      <c r="K2" s="42"/>
    </row>
    <row r="3" spans="1:13" x14ac:dyDescent="0.3">
      <c r="H3" s="22"/>
      <c r="I3" s="42" t="s">
        <v>36</v>
      </c>
      <c r="J3" s="42"/>
      <c r="K3" s="42"/>
    </row>
    <row r="4" spans="1:13" x14ac:dyDescent="0.3">
      <c r="H4" s="22"/>
      <c r="I4" s="45" t="s">
        <v>49</v>
      </c>
      <c r="J4" s="45"/>
      <c r="K4" s="45"/>
    </row>
    <row r="5" spans="1:13" x14ac:dyDescent="0.3">
      <c r="H5" s="22"/>
      <c r="I5" s="22"/>
    </row>
    <row r="6" spans="1:13" ht="35.4" customHeight="1" x14ac:dyDescent="0.3">
      <c r="A6" s="43" t="s">
        <v>48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3" x14ac:dyDescent="0.3">
      <c r="K7" s="22" t="s">
        <v>40</v>
      </c>
    </row>
    <row r="8" spans="1:13" x14ac:dyDescent="0.3">
      <c r="A8" s="40" t="s">
        <v>9</v>
      </c>
      <c r="B8" s="38" t="s">
        <v>0</v>
      </c>
      <c r="C8" s="38" t="s">
        <v>24</v>
      </c>
      <c r="D8" s="36" t="s">
        <v>10</v>
      </c>
      <c r="E8" s="37"/>
      <c r="F8" s="33" t="s">
        <v>15</v>
      </c>
      <c r="G8" s="34"/>
      <c r="H8" s="34"/>
      <c r="I8" s="35"/>
      <c r="J8" s="33" t="s">
        <v>39</v>
      </c>
      <c r="K8" s="35"/>
    </row>
    <row r="9" spans="1:13" ht="46.8" x14ac:dyDescent="0.3">
      <c r="A9" s="41"/>
      <c r="B9" s="39"/>
      <c r="C9" s="39"/>
      <c r="D9" s="3" t="s">
        <v>11</v>
      </c>
      <c r="E9" s="3" t="s">
        <v>12</v>
      </c>
      <c r="F9" s="3" t="s">
        <v>11</v>
      </c>
      <c r="G9" s="3" t="s">
        <v>44</v>
      </c>
      <c r="H9" s="3" t="s">
        <v>12</v>
      </c>
      <c r="I9" s="3" t="s">
        <v>44</v>
      </c>
      <c r="J9" s="3" t="s">
        <v>11</v>
      </c>
      <c r="K9" s="3" t="s">
        <v>12</v>
      </c>
    </row>
    <row r="10" spans="1:13" x14ac:dyDescent="0.3">
      <c r="A10" s="4" t="s">
        <v>1</v>
      </c>
      <c r="B10" s="5" t="s">
        <v>13</v>
      </c>
      <c r="C10" s="19"/>
      <c r="D10" s="6">
        <v>880644418</v>
      </c>
      <c r="E10" s="7">
        <v>261476721.09999999</v>
      </c>
      <c r="F10" s="7">
        <v>13697743.16</v>
      </c>
      <c r="G10" s="7">
        <v>5600000</v>
      </c>
      <c r="H10" s="7">
        <v>6015465.1500000004</v>
      </c>
      <c r="I10" s="7">
        <v>1400300</v>
      </c>
      <c r="J10" s="7">
        <f>D10+F10</f>
        <v>894342161.15999997</v>
      </c>
      <c r="K10" s="7">
        <f>E10+H10</f>
        <v>267492186.25</v>
      </c>
      <c r="M10" s="8"/>
    </row>
    <row r="11" spans="1:13" x14ac:dyDescent="0.3">
      <c r="A11" s="4" t="s">
        <v>2</v>
      </c>
      <c r="B11" s="5" t="s">
        <v>14</v>
      </c>
      <c r="C11" s="19"/>
      <c r="D11" s="6">
        <v>933415015.95000005</v>
      </c>
      <c r="E11" s="7">
        <v>198597843.88999999</v>
      </c>
      <c r="F11" s="7">
        <v>153933676.78</v>
      </c>
      <c r="G11" s="7">
        <v>131139784.48999999</v>
      </c>
      <c r="H11" s="7">
        <v>14383077.279999999</v>
      </c>
      <c r="I11" s="7">
        <v>10096623.73</v>
      </c>
      <c r="J11" s="7">
        <f>D11+F11</f>
        <v>1087348692.73</v>
      </c>
      <c r="K11" s="7">
        <f>E11+H11</f>
        <v>212980921.16999999</v>
      </c>
    </row>
    <row r="12" spans="1:13" s="13" customFormat="1" x14ac:dyDescent="0.3">
      <c r="A12" s="9" t="s">
        <v>3</v>
      </c>
      <c r="B12" s="10" t="s">
        <v>21</v>
      </c>
      <c r="C12" s="20"/>
      <c r="D12" s="11">
        <f t="shared" ref="D12:K12" si="0">D10-D11</f>
        <v>-52770597.950000048</v>
      </c>
      <c r="E12" s="12">
        <f t="shared" si="0"/>
        <v>62878877.210000008</v>
      </c>
      <c r="F12" s="12">
        <f t="shared" si="0"/>
        <v>-140235933.62</v>
      </c>
      <c r="G12" s="12">
        <f t="shared" si="0"/>
        <v>-125539784.48999999</v>
      </c>
      <c r="H12" s="12">
        <f t="shared" si="0"/>
        <v>-8367612.129999999</v>
      </c>
      <c r="I12" s="12">
        <f t="shared" si="0"/>
        <v>-8696323.7300000004</v>
      </c>
      <c r="J12" s="12">
        <f t="shared" si="0"/>
        <v>-193006531.57000005</v>
      </c>
      <c r="K12" s="12">
        <f t="shared" si="0"/>
        <v>54511265.080000013</v>
      </c>
    </row>
    <row r="13" spans="1:13" s="13" customFormat="1" x14ac:dyDescent="0.3">
      <c r="A13" s="27" t="s">
        <v>41</v>
      </c>
      <c r="B13" s="28"/>
      <c r="C13" s="28"/>
      <c r="D13" s="28"/>
      <c r="E13" s="28"/>
      <c r="F13" s="28"/>
      <c r="G13" s="28"/>
      <c r="H13" s="28"/>
      <c r="I13" s="28"/>
      <c r="J13" s="28"/>
      <c r="K13" s="29"/>
    </row>
    <row r="14" spans="1:13" s="13" customFormat="1" x14ac:dyDescent="0.3">
      <c r="A14" s="9" t="s">
        <v>4</v>
      </c>
      <c r="B14" s="10" t="s">
        <v>25</v>
      </c>
      <c r="C14" s="20">
        <v>200000</v>
      </c>
      <c r="D14" s="11">
        <f>D15+D19</f>
        <v>52770597.950000003</v>
      </c>
      <c r="E14" s="12">
        <f>E15+E19</f>
        <v>-62878877.210000016</v>
      </c>
      <c r="F14" s="12">
        <f>F15+F19</f>
        <v>140235933.62</v>
      </c>
      <c r="G14" s="12">
        <f>G15+G19</f>
        <v>125539784.49000001</v>
      </c>
      <c r="H14" s="12">
        <f t="shared" ref="H14:I14" si="1">H15+H19</f>
        <v>8367612.1300000036</v>
      </c>
      <c r="I14" s="12">
        <f t="shared" si="1"/>
        <v>8696323.7300000004</v>
      </c>
      <c r="J14" s="12">
        <f>J15+J19</f>
        <v>193006531.56999999</v>
      </c>
      <c r="K14" s="12">
        <f>K15+K19</f>
        <v>-54511265.080000006</v>
      </c>
    </row>
    <row r="15" spans="1:13" ht="46.8" x14ac:dyDescent="0.3">
      <c r="A15" s="4" t="s">
        <v>16</v>
      </c>
      <c r="B15" s="5" t="s">
        <v>29</v>
      </c>
      <c r="C15" s="19">
        <v>205000</v>
      </c>
      <c r="D15" s="6"/>
      <c r="E15" s="7">
        <f>E16-E17+E18</f>
        <v>-1141599.8600000001</v>
      </c>
      <c r="F15" s="7"/>
      <c r="G15" s="7"/>
      <c r="H15" s="7">
        <f>H16-H17+H18</f>
        <v>-1384350.8500000006</v>
      </c>
      <c r="I15" s="7">
        <f>I16-I17+I18</f>
        <v>-1076797.1200000001</v>
      </c>
      <c r="J15" s="7"/>
      <c r="K15" s="7">
        <f>K16-K17+K18</f>
        <v>-2525950.7100000009</v>
      </c>
    </row>
    <row r="16" spans="1:13" s="18" customFormat="1" x14ac:dyDescent="0.3">
      <c r="A16" s="14" t="s">
        <v>17</v>
      </c>
      <c r="B16" s="15" t="s">
        <v>32</v>
      </c>
      <c r="C16" s="21">
        <v>205100</v>
      </c>
      <c r="D16" s="16"/>
      <c r="E16" s="17">
        <v>0</v>
      </c>
      <c r="F16" s="17"/>
      <c r="G16" s="17"/>
      <c r="H16" s="17">
        <v>4622086.59</v>
      </c>
      <c r="I16" s="24">
        <v>0</v>
      </c>
      <c r="J16" s="17"/>
      <c r="K16" s="17">
        <f>E16+H16</f>
        <v>4622086.59</v>
      </c>
    </row>
    <row r="17" spans="1:11" s="18" customFormat="1" x14ac:dyDescent="0.3">
      <c r="A17" s="14" t="s">
        <v>18</v>
      </c>
      <c r="B17" s="15" t="s">
        <v>33</v>
      </c>
      <c r="C17" s="21">
        <v>205200</v>
      </c>
      <c r="D17" s="16"/>
      <c r="E17" s="17">
        <v>1141599.8600000001</v>
      </c>
      <c r="F17" s="17"/>
      <c r="G17" s="17"/>
      <c r="H17" s="17">
        <v>5670300.2300000004</v>
      </c>
      <c r="I17" s="24">
        <v>1076797.1200000001</v>
      </c>
      <c r="J17" s="17"/>
      <c r="K17" s="17">
        <f t="shared" ref="K17:K18" si="2">E17+H17</f>
        <v>6811900.0900000008</v>
      </c>
    </row>
    <row r="18" spans="1:11" s="18" customFormat="1" x14ac:dyDescent="0.3">
      <c r="A18" s="14" t="s">
        <v>22</v>
      </c>
      <c r="B18" s="15" t="s">
        <v>23</v>
      </c>
      <c r="C18" s="21">
        <v>205300</v>
      </c>
      <c r="D18" s="16"/>
      <c r="E18" s="17">
        <v>0</v>
      </c>
      <c r="F18" s="17"/>
      <c r="G18" s="17"/>
      <c r="H18" s="17">
        <v>-336137.21</v>
      </c>
      <c r="I18" s="24">
        <v>0</v>
      </c>
      <c r="J18" s="17"/>
      <c r="K18" s="17">
        <f t="shared" si="2"/>
        <v>-336137.21</v>
      </c>
    </row>
    <row r="19" spans="1:11" ht="46.8" x14ac:dyDescent="0.3">
      <c r="A19" s="4" t="s">
        <v>19</v>
      </c>
      <c r="B19" s="5" t="s">
        <v>30</v>
      </c>
      <c r="C19" s="19">
        <v>208000</v>
      </c>
      <c r="D19" s="7">
        <f t="shared" ref="D19:K19" si="3">D20-D21+D22</f>
        <v>52770597.950000003</v>
      </c>
      <c r="E19" s="7">
        <f t="shared" si="3"/>
        <v>-61737277.350000016</v>
      </c>
      <c r="F19" s="7">
        <f t="shared" si="3"/>
        <v>140235933.62</v>
      </c>
      <c r="G19" s="7">
        <f t="shared" si="3"/>
        <v>125539784.49000001</v>
      </c>
      <c r="H19" s="7">
        <f t="shared" si="3"/>
        <v>9751962.9800000042</v>
      </c>
      <c r="I19" s="7">
        <f t="shared" si="3"/>
        <v>9773120.8499999996</v>
      </c>
      <c r="J19" s="7">
        <f t="shared" si="3"/>
        <v>193006531.56999999</v>
      </c>
      <c r="K19" s="7">
        <f t="shared" si="3"/>
        <v>-51985314.370000005</v>
      </c>
    </row>
    <row r="20" spans="1:11" s="18" customFormat="1" x14ac:dyDescent="0.3">
      <c r="A20" s="14" t="s">
        <v>20</v>
      </c>
      <c r="B20" s="15" t="s">
        <v>32</v>
      </c>
      <c r="C20" s="21">
        <v>208100</v>
      </c>
      <c r="D20" s="16">
        <v>166853560.24000001</v>
      </c>
      <c r="E20" s="17">
        <f>198633785.17+46204.14</f>
        <v>198679989.30999997</v>
      </c>
      <c r="F20" s="17">
        <v>27152971.329999998</v>
      </c>
      <c r="G20" s="17">
        <v>12456822.199999999</v>
      </c>
      <c r="H20" s="17">
        <f>456954+12009109.82+13532291.71+1176809.17+9654.75</f>
        <v>27184819.450000003</v>
      </c>
      <c r="I20" s="17">
        <f>456954+12009109.82</f>
        <v>12466063.82</v>
      </c>
      <c r="J20" s="17">
        <f>D20+F20</f>
        <v>194006531.56999999</v>
      </c>
      <c r="K20" s="17">
        <f>E20+H20</f>
        <v>225864808.75999999</v>
      </c>
    </row>
    <row r="21" spans="1:11" s="18" customFormat="1" x14ac:dyDescent="0.3">
      <c r="A21" s="14" t="s">
        <v>26</v>
      </c>
      <c r="B21" s="15" t="s">
        <v>33</v>
      </c>
      <c r="C21" s="21">
        <v>208200</v>
      </c>
      <c r="D21" s="16">
        <v>1000000</v>
      </c>
      <c r="E21" s="17">
        <v>253814000.22999999</v>
      </c>
      <c r="F21" s="17"/>
      <c r="G21" s="17"/>
      <c r="H21" s="17">
        <v>24036122.899999999</v>
      </c>
      <c r="I21" s="17">
        <f>456954+8839255.4</f>
        <v>9296209.4000000004</v>
      </c>
      <c r="J21" s="17">
        <f t="shared" ref="J21:J22" si="4">D21+F21</f>
        <v>1000000</v>
      </c>
      <c r="K21" s="17">
        <f t="shared" ref="K21:K22" si="5">E21+H21</f>
        <v>277850123.13</v>
      </c>
    </row>
    <row r="22" spans="1:11" s="18" customFormat="1" ht="62.4" x14ac:dyDescent="0.3">
      <c r="A22" s="14" t="s">
        <v>27</v>
      </c>
      <c r="B22" s="15" t="s">
        <v>28</v>
      </c>
      <c r="C22" s="21">
        <v>208400</v>
      </c>
      <c r="D22" s="16">
        <v>-113082962.29000001</v>
      </c>
      <c r="E22" s="17">
        <v>-6603266.4299999997</v>
      </c>
      <c r="F22" s="17">
        <v>113082962.29000001</v>
      </c>
      <c r="G22" s="17">
        <v>113082962.29000001</v>
      </c>
      <c r="H22" s="17">
        <v>6603266.4299999997</v>
      </c>
      <c r="I22" s="17">
        <v>6603266.4299999997</v>
      </c>
      <c r="J22" s="17">
        <f t="shared" si="4"/>
        <v>0</v>
      </c>
      <c r="K22" s="17">
        <f t="shared" si="5"/>
        <v>0</v>
      </c>
    </row>
    <row r="23" spans="1:11" s="13" customFormat="1" x14ac:dyDescent="0.3">
      <c r="A23" s="25"/>
      <c r="B23" s="26" t="s">
        <v>43</v>
      </c>
      <c r="C23" s="20"/>
      <c r="D23" s="11">
        <f>D14</f>
        <v>52770597.950000003</v>
      </c>
      <c r="E23" s="11">
        <f t="shared" ref="E23:K23" si="6">E14</f>
        <v>-62878877.210000016</v>
      </c>
      <c r="F23" s="11">
        <f t="shared" si="6"/>
        <v>140235933.62</v>
      </c>
      <c r="G23" s="11">
        <f t="shared" si="6"/>
        <v>125539784.49000001</v>
      </c>
      <c r="H23" s="11">
        <f t="shared" si="6"/>
        <v>8367612.1300000036</v>
      </c>
      <c r="I23" s="11">
        <f t="shared" si="6"/>
        <v>8696323.7300000004</v>
      </c>
      <c r="J23" s="11">
        <f t="shared" si="6"/>
        <v>193006531.56999999</v>
      </c>
      <c r="K23" s="11">
        <f t="shared" si="6"/>
        <v>-54511265.080000006</v>
      </c>
    </row>
    <row r="24" spans="1:11" s="18" customFormat="1" x14ac:dyDescent="0.3">
      <c r="A24" s="30" t="s">
        <v>42</v>
      </c>
      <c r="B24" s="31"/>
      <c r="C24" s="31"/>
      <c r="D24" s="31"/>
      <c r="E24" s="31"/>
      <c r="F24" s="31"/>
      <c r="G24" s="31"/>
      <c r="H24" s="31"/>
      <c r="I24" s="31"/>
      <c r="J24" s="31"/>
      <c r="K24" s="32"/>
    </row>
    <row r="25" spans="1:11" s="13" customFormat="1" ht="31.2" x14ac:dyDescent="0.3">
      <c r="A25" s="9" t="s">
        <v>5</v>
      </c>
      <c r="B25" s="10" t="s">
        <v>31</v>
      </c>
      <c r="C25" s="20">
        <v>600000</v>
      </c>
      <c r="D25" s="11">
        <f t="shared" ref="D25:K25" si="7">D26</f>
        <v>52770597.950000048</v>
      </c>
      <c r="E25" s="12">
        <f t="shared" si="7"/>
        <v>-62878877.210000031</v>
      </c>
      <c r="F25" s="11">
        <f t="shared" si="7"/>
        <v>140235933.62</v>
      </c>
      <c r="G25" s="11">
        <f t="shared" si="7"/>
        <v>125539784.48999999</v>
      </c>
      <c r="H25" s="12">
        <f t="shared" si="7"/>
        <v>8367612.1300000036</v>
      </c>
      <c r="I25" s="12">
        <f t="shared" si="7"/>
        <v>8696323.7300000004</v>
      </c>
      <c r="J25" s="11">
        <f t="shared" si="7"/>
        <v>193006531.57000005</v>
      </c>
      <c r="K25" s="12">
        <f t="shared" si="7"/>
        <v>-54511265.079999976</v>
      </c>
    </row>
    <row r="26" spans="1:11" ht="31.2" x14ac:dyDescent="0.3">
      <c r="A26" s="4" t="s">
        <v>6</v>
      </c>
      <c r="B26" s="5" t="s">
        <v>35</v>
      </c>
      <c r="C26" s="19">
        <v>602000</v>
      </c>
      <c r="D26" s="6">
        <f>-D12</f>
        <v>52770597.950000048</v>
      </c>
      <c r="E26" s="7">
        <f>E27-E28+E29+E30</f>
        <v>-62878877.210000031</v>
      </c>
      <c r="F26" s="6">
        <f>-F12</f>
        <v>140235933.62</v>
      </c>
      <c r="G26" s="6">
        <f>-G12</f>
        <v>125539784.48999999</v>
      </c>
      <c r="H26" s="7">
        <f>H27-H28+H29+H30</f>
        <v>8367612.1300000036</v>
      </c>
      <c r="I26" s="7">
        <f>I27-I28+I29+I30</f>
        <v>8696323.7300000004</v>
      </c>
      <c r="J26" s="6">
        <f>-J12</f>
        <v>193006531.57000005</v>
      </c>
      <c r="K26" s="7">
        <f>K27-K28+K29+K30</f>
        <v>-54511265.079999976</v>
      </c>
    </row>
    <row r="27" spans="1:11" s="18" customFormat="1" x14ac:dyDescent="0.3">
      <c r="A27" s="14" t="s">
        <v>7</v>
      </c>
      <c r="B27" s="15" t="s">
        <v>32</v>
      </c>
      <c r="C27" s="21">
        <v>602100</v>
      </c>
      <c r="D27" s="23">
        <f>D20</f>
        <v>166853560.24000001</v>
      </c>
      <c r="E27" s="24">
        <f>E16+E20</f>
        <v>198679989.30999997</v>
      </c>
      <c r="F27" s="24">
        <f>F20</f>
        <v>27152971.329999998</v>
      </c>
      <c r="G27" s="24">
        <f>G20</f>
        <v>12456822.199999999</v>
      </c>
      <c r="H27" s="17">
        <f>H16+H20</f>
        <v>31806906.040000003</v>
      </c>
      <c r="I27" s="17">
        <f>I16+I20</f>
        <v>12466063.82</v>
      </c>
      <c r="J27" s="24">
        <f>J20</f>
        <v>194006531.56999999</v>
      </c>
      <c r="K27" s="17">
        <f>K16+K20</f>
        <v>230486895.34999999</v>
      </c>
    </row>
    <row r="28" spans="1:11" s="18" customFormat="1" x14ac:dyDescent="0.3">
      <c r="A28" s="14" t="s">
        <v>8</v>
      </c>
      <c r="B28" s="15" t="s">
        <v>33</v>
      </c>
      <c r="C28" s="21">
        <v>602200</v>
      </c>
      <c r="D28" s="23">
        <f>D21</f>
        <v>1000000</v>
      </c>
      <c r="E28" s="24">
        <f>E17+E21</f>
        <v>254955600.09</v>
      </c>
      <c r="F28" s="24">
        <f>F21</f>
        <v>0</v>
      </c>
      <c r="G28" s="24">
        <f>G21</f>
        <v>0</v>
      </c>
      <c r="H28" s="17">
        <f>H17+H21</f>
        <v>29706423.129999999</v>
      </c>
      <c r="I28" s="17">
        <f>I17+I21</f>
        <v>10373006.52</v>
      </c>
      <c r="J28" s="24">
        <f>J21</f>
        <v>1000000</v>
      </c>
      <c r="K28" s="17">
        <f>K17+K21</f>
        <v>284662023.21999997</v>
      </c>
    </row>
    <row r="29" spans="1:11" s="18" customFormat="1" x14ac:dyDescent="0.3">
      <c r="A29" s="14" t="s">
        <v>34</v>
      </c>
      <c r="B29" s="15" t="s">
        <v>23</v>
      </c>
      <c r="C29" s="21">
        <v>602300</v>
      </c>
      <c r="D29" s="23"/>
      <c r="E29" s="17">
        <f>E18</f>
        <v>0</v>
      </c>
      <c r="F29" s="17"/>
      <c r="G29" s="17"/>
      <c r="H29" s="17">
        <f>H18</f>
        <v>-336137.21</v>
      </c>
      <c r="I29" s="17">
        <f>I18</f>
        <v>0</v>
      </c>
      <c r="J29" s="17"/>
      <c r="K29" s="17">
        <f>K18</f>
        <v>-336137.21</v>
      </c>
    </row>
    <row r="30" spans="1:11" s="18" customFormat="1" ht="62.4" x14ac:dyDescent="0.3">
      <c r="A30" s="14" t="s">
        <v>46</v>
      </c>
      <c r="B30" s="15" t="s">
        <v>28</v>
      </c>
      <c r="C30" s="21">
        <v>602400</v>
      </c>
      <c r="D30" s="16">
        <f t="shared" ref="D30:K30" si="8">D22</f>
        <v>-113082962.29000001</v>
      </c>
      <c r="E30" s="17">
        <f t="shared" si="8"/>
        <v>-6603266.4299999997</v>
      </c>
      <c r="F30" s="17">
        <f t="shared" si="8"/>
        <v>113082962.29000001</v>
      </c>
      <c r="G30" s="17">
        <f t="shared" si="8"/>
        <v>113082962.29000001</v>
      </c>
      <c r="H30" s="17">
        <f t="shared" si="8"/>
        <v>6603266.4299999997</v>
      </c>
      <c r="I30" s="17">
        <f t="shared" si="8"/>
        <v>6603266.4299999997</v>
      </c>
      <c r="J30" s="17">
        <f t="shared" si="8"/>
        <v>0</v>
      </c>
      <c r="K30" s="17">
        <f t="shared" si="8"/>
        <v>0</v>
      </c>
    </row>
    <row r="31" spans="1:11" s="13" customFormat="1" x14ac:dyDescent="0.3">
      <c r="A31" s="25"/>
      <c r="B31" s="26" t="s">
        <v>43</v>
      </c>
      <c r="C31" s="20"/>
      <c r="D31" s="11">
        <f>D25</f>
        <v>52770597.950000048</v>
      </c>
      <c r="E31" s="11">
        <f t="shared" ref="E31:K31" si="9">E25</f>
        <v>-62878877.210000031</v>
      </c>
      <c r="F31" s="11">
        <f t="shared" si="9"/>
        <v>140235933.62</v>
      </c>
      <c r="G31" s="11">
        <f t="shared" si="9"/>
        <v>125539784.48999999</v>
      </c>
      <c r="H31" s="11">
        <f t="shared" si="9"/>
        <v>8367612.1300000036</v>
      </c>
      <c r="I31" s="11">
        <f t="shared" ref="I31" si="10">I25</f>
        <v>8696323.7300000004</v>
      </c>
      <c r="J31" s="11">
        <f t="shared" si="9"/>
        <v>193006531.57000005</v>
      </c>
      <c r="K31" s="11">
        <f t="shared" si="9"/>
        <v>-54511265.079999976</v>
      </c>
    </row>
    <row r="33" spans="2:9" x14ac:dyDescent="0.3">
      <c r="B33" s="1" t="s">
        <v>37</v>
      </c>
      <c r="H33" s="1" t="s">
        <v>38</v>
      </c>
    </row>
    <row r="35" spans="2:9" x14ac:dyDescent="0.3">
      <c r="E35" s="8"/>
      <c r="H35" s="8"/>
      <c r="I35" s="8"/>
    </row>
  </sheetData>
  <mergeCells count="13">
    <mergeCell ref="I1:K1"/>
    <mergeCell ref="I2:K2"/>
    <mergeCell ref="I3:K3"/>
    <mergeCell ref="I4:K4"/>
    <mergeCell ref="J8:K8"/>
    <mergeCell ref="A6:K6"/>
    <mergeCell ref="A13:K13"/>
    <mergeCell ref="A24:K24"/>
    <mergeCell ref="F8:I8"/>
    <mergeCell ref="D8:E8"/>
    <mergeCell ref="B8:B9"/>
    <mergeCell ref="A8:A9"/>
    <mergeCell ref="C8:C9"/>
  </mergeCells>
  <pageMargins left="0.78740157480314965" right="0.19685039370078741" top="0.19685039370078741" bottom="0.19685039370078741" header="0.31496062992125984" footer="0.31496062992125984"/>
  <pageSetup paperSize="9" scale="7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Admin</cp:lastModifiedBy>
  <cp:lastPrinted>2023-04-25T09:03:54Z</cp:lastPrinted>
  <dcterms:created xsi:type="dcterms:W3CDTF">2023-04-20T06:03:00Z</dcterms:created>
  <dcterms:modified xsi:type="dcterms:W3CDTF">2023-05-22T06:44:12Z</dcterms:modified>
</cp:coreProperties>
</file>