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Cесія листопад з НУШ\"/>
    </mc:Choice>
  </mc:AlternateContent>
  <bookViews>
    <workbookView xWindow="240" yWindow="105" windowWidth="20055" windowHeight="10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31" i="1" l="1"/>
  <c r="H33" i="1"/>
  <c r="G31" i="1" l="1"/>
  <c r="I31" i="1"/>
  <c r="J31" i="1"/>
  <c r="G36" i="1"/>
  <c r="H16" i="1" l="1"/>
  <c r="H19" i="1"/>
  <c r="H23" i="1"/>
  <c r="H29" i="1"/>
  <c r="G16" i="1" l="1"/>
  <c r="I16" i="1" l="1"/>
  <c r="J16" i="1"/>
  <c r="G18" i="1"/>
  <c r="G47" i="1" l="1"/>
  <c r="H47" i="1"/>
  <c r="G50" i="1"/>
  <c r="H44" i="1"/>
  <c r="G33" i="1"/>
  <c r="H21" i="1"/>
  <c r="G21" i="1" s="1"/>
  <c r="H20" i="1"/>
  <c r="H48" i="1"/>
  <c r="G48" i="1" s="1"/>
  <c r="H42" i="1"/>
  <c r="H32" i="1"/>
  <c r="G32" i="1" s="1"/>
  <c r="J41" i="1"/>
  <c r="I42" i="1"/>
  <c r="I41" i="1" s="1"/>
  <c r="H41" i="1"/>
  <c r="I30" i="1"/>
  <c r="G44" i="1"/>
  <c r="G17" i="1"/>
  <c r="J30" i="1"/>
  <c r="G49" i="1"/>
  <c r="G45" i="1"/>
  <c r="G43" i="1"/>
  <c r="G34" i="1"/>
  <c r="G35" i="1"/>
  <c r="G37" i="1"/>
  <c r="G38" i="1"/>
  <c r="G39" i="1"/>
  <c r="G40" i="1"/>
  <c r="G19" i="1"/>
  <c r="G20" i="1"/>
  <c r="G22" i="1"/>
  <c r="G23" i="1"/>
  <c r="G24" i="1"/>
  <c r="G25" i="1"/>
  <c r="G26" i="1"/>
  <c r="G27" i="1"/>
  <c r="G28" i="1"/>
  <c r="G29" i="1"/>
  <c r="J51" i="1"/>
  <c r="I15" i="1"/>
  <c r="J15" i="1"/>
  <c r="H15" i="1" l="1"/>
  <c r="G15" i="1" s="1"/>
  <c r="H46" i="1"/>
  <c r="G46" i="1" s="1"/>
  <c r="I51" i="1"/>
  <c r="G42" i="1"/>
  <c r="G41" i="1" s="1"/>
  <c r="H30" i="1" l="1"/>
  <c r="G30" i="1" s="1"/>
  <c r="H51" i="1" l="1"/>
  <c r="G51" i="1" s="1"/>
</calcChain>
</file>

<file path=xl/sharedStrings.xml><?xml version="1.0" encoding="utf-8"?>
<sst xmlns="http://schemas.openxmlformats.org/spreadsheetml/2006/main" count="239" uniqueCount="150">
  <si>
    <t>Додаток 7</t>
  </si>
  <si>
    <t>Розподіл витрат місцевого бюджету на реалізацію місцевих/регіональних програм у 2023 році</t>
  </si>
  <si>
    <t>1454700000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</si>
  <si>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</si>
  <si>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</si>
  <si>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</si>
  <si>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</si>
  <si>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</si>
  <si>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</si>
  <si>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</si>
  <si>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</si>
  <si>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</si>
  <si>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</si>
  <si>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</si>
  <si>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</si>
  <si>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</si>
  <si>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</si>
  <si>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Костянтинiвська сiльська рада</t>
  </si>
  <si>
    <t>0110000</t>
  </si>
  <si>
    <t>0116013</t>
  </si>
  <si>
    <t>6013</t>
  </si>
  <si>
    <t>0620</t>
  </si>
  <si>
    <t>Забезпечення діяльності водопровідно-каналізаційного господарства</t>
  </si>
  <si>
    <t>Програма соціально-економічного розвитку Костянтинівської сільської територіальної громади на 2023-2025 роки</t>
  </si>
  <si>
    <t>Рішення сесії № 3 від 18.11.2022 р.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</si>
  <si>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</si>
  <si>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</si>
  <si>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</si>
  <si>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Місцева цільова Програма фінансової підтримки комунальних підприємств Костянтинівської сільської ради на 2021-2025 роки</t>
  </si>
  <si>
    <t>Рішення сесії № 2  від 16.04.2021р.</t>
  </si>
  <si>
    <t>0116030</t>
  </si>
  <si>
    <t>6030</t>
  </si>
  <si>
    <t>Організація благоустрою населених пунктів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</si>
  <si>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</si>
  <si>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</si>
  <si>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</si>
  <si>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</si>
  <si>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</si>
  <si>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7680</t>
  </si>
  <si>
    <t>0490</t>
  </si>
  <si>
    <t>Членські внески до асоціацій органів місцевого самоврядування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</si>
  <si>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</si>
  <si>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</si>
  <si>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</si>
  <si>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</si>
  <si>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Цільова програма захисту населення від надзвичайних ситуацій техногенного та природного характеру Костянтинівської сільської ради на 2021-2025 роки</t>
  </si>
  <si>
    <t>Рішення сесії № 10 від 26.02.2021 р.</t>
  </si>
  <si>
    <t>0118130</t>
  </si>
  <si>
    <t>8130</t>
  </si>
  <si>
    <t>Забезпечення діяльності місцевої та добровільної пожежної охорони</t>
  </si>
  <si>
    <t>0118240</t>
  </si>
  <si>
    <t>8240</t>
  </si>
  <si>
    <t>0380</t>
  </si>
  <si>
    <t>Заходи та роботи з територіальної оборони</t>
  </si>
  <si>
    <t>Місцева Цільова програма територіальної оборони Костянтинівської територіальної громади на 2022-2026 роки.</t>
  </si>
  <si>
    <t>Рішення виконкому № 18 від 24.04.2022 р.</t>
  </si>
  <si>
    <t>0119800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</si>
  <si>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</si>
  <si>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</si>
  <si>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</si>
  <si>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</si>
  <si>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освіти, культури, молоді та спорту Костянтинівської сільської ради</t>
  </si>
  <si>
    <t>0610000</t>
  </si>
  <si>
    <t>0611010</t>
  </si>
  <si>
    <t>1010</t>
  </si>
  <si>
    <t>0910</t>
  </si>
  <si>
    <t>Надання дошкільної освіти</t>
  </si>
  <si>
    <t>Цільова соціальна програма розвитку освіти Костянтинівської сільської ради на 2022-2025 роки</t>
  </si>
  <si>
    <t>Рішення сесії № 5 від 21.12.2021 р.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</si>
  <si>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</si>
  <si>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</si>
  <si>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</si>
  <si>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</si>
  <si>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</si>
  <si>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</si>
  <si>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</si>
  <si>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</si>
  <si>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</si>
  <si>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</si>
  <si>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</si>
  <si>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0614030</t>
  </si>
  <si>
    <t>4030</t>
  </si>
  <si>
    <t>0824</t>
  </si>
  <si>
    <t>Забезпечення діяльності бібліотек</t>
  </si>
  <si>
    <t>Програма розвитку культури по Костянтинівській сільській раді на 2021-2025 роки</t>
  </si>
  <si>
    <t>Рішення сесії № 3 від 08.10.2021 року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</si>
  <si>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</si>
  <si>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</si>
  <si>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</si>
  <si>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</si>
  <si>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0614082</t>
  </si>
  <si>
    <t>4082</t>
  </si>
  <si>
    <t>0829</t>
  </si>
  <si>
    <t>Інші заходи в галузі культури і мистецтва</t>
  </si>
  <si>
    <t>0615061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</si>
  <si>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</si>
  <si>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</si>
  <si>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</si>
  <si>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Програма розвитку фізичної культури і спорту Костянтинівської сільської ради на 2021-2025 роки.</t>
  </si>
  <si>
    <t>Рішення сесії № 5 від 08.10.2021 року</t>
  </si>
  <si>
    <t>0800000</t>
  </si>
  <si>
    <t>Відділ соціального захисту населення та охорони здоров'я Костянтинівської сільської ради</t>
  </si>
  <si>
    <t>0810000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</si>
  <si>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</si>
  <si>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</si>
  <si>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</si>
  <si>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Комплексна програма соціального захисту населення "Турбота"  Костянтинівської сільської ради - об'єднаної територіальної громади на 2021-2023 роки</t>
  </si>
  <si>
    <t>рішення сесії № 3 від 24.12.2020р.</t>
  </si>
  <si>
    <t>0813242</t>
  </si>
  <si>
    <t>3242</t>
  </si>
  <si>
    <t>1090</t>
  </si>
  <si>
    <t>Інші заходи у сфері соціального захисту і соціального забезпечення</t>
  </si>
  <si>
    <t>3700000</t>
  </si>
  <si>
    <t>Фінансовий відділ Костянтинівської сільської ради</t>
  </si>
  <si>
    <t>3710000</t>
  </si>
  <si>
    <t>3719770</t>
  </si>
  <si>
    <t>9770</t>
  </si>
  <si>
    <t>Інші субвенції з місцевого бюджету</t>
  </si>
  <si>
    <t>Цільова програма забезпечення підготовки та проведення призову громадян Костянтинівської територіальної громади на строкову військову службу та військову службу за контрактом на 2021- 2023 роки</t>
  </si>
  <si>
    <t>рішення сесії № 6 від 26.02.2021р.</t>
  </si>
  <si>
    <t>УСЬОГО</t>
  </si>
  <si>
    <t>X</t>
  </si>
  <si>
    <t>до рішення сесії Костянтинівської сільської ради</t>
  </si>
  <si>
    <t>"Про внесення змін до бюджету Костянтинівської</t>
  </si>
  <si>
    <t>сільської територіальної громади на 2023 рік"</t>
  </si>
  <si>
    <t>Дата і номер документа, яким затверджено місцеву регіональну програму</t>
  </si>
  <si>
    <t>0119770</t>
  </si>
  <si>
    <t>0117130</t>
  </si>
  <si>
    <t>Здійснення заходів із землеустрою</t>
  </si>
  <si>
    <t>0421</t>
  </si>
  <si>
    <t>Програма розвитку земельних відносин Костянтинівської сільської ради на 2022-2025 роки</t>
  </si>
  <si>
    <t>Рішення сесії № 11 від 21.01.2022 р.</t>
  </si>
  <si>
    <t>-</t>
  </si>
  <si>
    <t>0110180</t>
  </si>
  <si>
    <t>0133</t>
  </si>
  <si>
    <t>Інша діяльність у сфері державного управління</t>
  </si>
  <si>
    <t>0813241</t>
  </si>
  <si>
    <t>Забезпечення діяльності інших закладів у сфері соціального захисту і соціального забезпечення</t>
  </si>
  <si>
    <t xml:space="preserve"> </t>
  </si>
  <si>
    <t>В.о. начальника  фінансового відділу</t>
  </si>
  <si>
    <t>Інна МИЧКО</t>
  </si>
  <si>
    <t>рішення сесії № 11 від 26.02.2021р.</t>
  </si>
  <si>
    <t>Програма "Безбар'єрна громада" Костянтинівської сільської ради на 2021-2025 роки</t>
  </si>
  <si>
    <t>0113210</t>
  </si>
  <si>
    <t>3210</t>
  </si>
  <si>
    <t>1050</t>
  </si>
  <si>
    <t>Організація та проведення громадських робіт</t>
  </si>
  <si>
    <t>від  17.11.2023р.  № 1</t>
  </si>
  <si>
    <t xml:space="preserve"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 </t>
  </si>
  <si>
    <t>0611271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</si>
</sst>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.00_ ;\-#,##0.00\ "/>
  </numFmts>
  <fonts count="9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right" vertical="center"/>
    </xf>
    <xf numFmtId="164" fontId="0" fillId="0" borderId="0" xfId="0" applyNumberFormat="1"/>
    <xf numFmtId="0" fontId="7" fillId="0" borderId="0" xfId="0" applyFont="1"/>
    <xf numFmtId="164" fontId="0" fillId="2" borderId="1" xfId="0" applyNumberFormat="1" applyFont="1" applyFill="1" applyBorder="1" applyAlignment="1">
      <alignment horizontal="right" vertical="center"/>
    </xf>
    <xf numFmtId="165" fontId="0" fillId="0" borderId="0" xfId="0" applyNumberFormat="1"/>
    <xf numFmtId="164" fontId="0" fillId="0" borderId="1" xfId="0" applyNumberFormat="1" applyFill="1" applyBorder="1" applyAlignment="1">
      <alignment horizontal="right" vertical="center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0" xfId="0" applyFont="1"/>
    <xf numFmtId="49" fontId="0" fillId="0" borderId="1" xfId="0" applyNumberForma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topLeftCell="A43" zoomScale="91" zoomScaleNormal="91" workbookViewId="0">
      <selection activeCell="J31" sqref="J31"/>
    </sheetView>
  </sheetViews>
  <sheetFormatPr defaultRowHeight="12.75" x14ac:dyDescent="0.2"/>
  <cols>
    <col min="1" max="3" width="12" customWidth="1"/>
    <col min="4" max="4" width="45" customWidth="1"/>
    <col min="5" max="5" width="46.5703125" customWidth="1"/>
    <col min="6" max="6" width="33.5703125" customWidth="1"/>
    <col min="7" max="8" width="15.7109375" customWidth="1"/>
    <col min="9" max="9" width="15.140625" customWidth="1"/>
    <col min="10" max="10" width="13.85546875" customWidth="1"/>
    <col min="11" max="11" width="13.5703125" bestFit="1" customWidth="1"/>
  </cols>
  <sheetData>
    <row r="1" spans="1:10" x14ac:dyDescent="0.2">
      <c r="H1" t="s">
        <v>0</v>
      </c>
    </row>
    <row r="2" spans="1:10" x14ac:dyDescent="0.2">
      <c r="H2" t="s">
        <v>122</v>
      </c>
    </row>
    <row r="3" spans="1:10" x14ac:dyDescent="0.2">
      <c r="H3" t="s">
        <v>123</v>
      </c>
    </row>
    <row r="4" spans="1:10" x14ac:dyDescent="0.2">
      <c r="H4" t="s">
        <v>124</v>
      </c>
    </row>
    <row r="5" spans="1:10" x14ac:dyDescent="0.2">
      <c r="H5" t="s">
        <v>147</v>
      </c>
    </row>
    <row r="6" spans="1:10" ht="7.5" customHeight="1" x14ac:dyDescent="0.2"/>
    <row r="7" spans="1:10" ht="15.75" x14ac:dyDescent="0.25">
      <c r="A7" s="32" t="s">
        <v>1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1.5" customHeight="1" x14ac:dyDescent="0.2"/>
    <row r="9" spans="1:10" x14ac:dyDescent="0.2">
      <c r="D9" s="1"/>
      <c r="E9" s="37" t="s">
        <v>2</v>
      </c>
      <c r="F9" s="37"/>
    </row>
    <row r="10" spans="1:10" x14ac:dyDescent="0.2">
      <c r="A10" s="1"/>
      <c r="E10" s="38" t="s">
        <v>3</v>
      </c>
      <c r="F10" s="38"/>
    </row>
    <row r="11" spans="1:10" x14ac:dyDescent="0.2">
      <c r="J11" s="2" t="s">
        <v>4</v>
      </c>
    </row>
    <row r="12" spans="1:10" x14ac:dyDescent="0.2">
      <c r="A12" s="34" t="s">
        <v>5</v>
      </c>
      <c r="B12" s="34" t="s">
        <v>6</v>
      </c>
      <c r="C12" s="34" t="s">
        <v>7</v>
      </c>
      <c r="D12" s="35" t="s">
        <v>8</v>
      </c>
      <c r="E12" s="35" t="s">
        <v>9</v>
      </c>
      <c r="F12" s="34" t="s">
        <v>125</v>
      </c>
      <c r="G12" s="36" t="s">
        <v>10</v>
      </c>
      <c r="H12" s="35" t="s">
        <v>11</v>
      </c>
      <c r="I12" s="35" t="s">
        <v>12</v>
      </c>
      <c r="J12" s="35"/>
    </row>
    <row r="13" spans="1:10" ht="68.099999999999994" customHeight="1" x14ac:dyDescent="0.2">
      <c r="A13" s="35"/>
      <c r="B13" s="35"/>
      <c r="C13" s="35"/>
      <c r="D13" s="35"/>
      <c r="E13" s="35"/>
      <c r="F13" s="35"/>
      <c r="G13" s="36"/>
      <c r="H13" s="35"/>
      <c r="I13" s="3" t="s">
        <v>13</v>
      </c>
      <c r="J13" s="3" t="s">
        <v>14</v>
      </c>
    </row>
    <row r="14" spans="1:10" x14ac:dyDescent="0.2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4">
        <v>7</v>
      </c>
      <c r="H14" s="3">
        <v>8</v>
      </c>
      <c r="I14" s="5">
        <v>9</v>
      </c>
      <c r="J14" s="5">
        <v>10</v>
      </c>
    </row>
    <row r="15" spans="1:10" ht="21" customHeight="1" x14ac:dyDescent="0.2">
      <c r="A15" s="6" t="s">
        <v>15</v>
      </c>
      <c r="B15" s="6" t="s">
        <v>16</v>
      </c>
      <c r="C15" s="6" t="s">
        <v>16</v>
      </c>
      <c r="D15" s="7" t="s">
        <v>17</v>
      </c>
      <c r="E15" s="7" t="s">
        <v>16</v>
      </c>
      <c r="F15" s="7" t="s">
        <v>16</v>
      </c>
      <c r="G15" s="8">
        <f>H15+I15</f>
        <v>15270330.32</v>
      </c>
      <c r="H15" s="9">
        <f>H16</f>
        <v>15014308</v>
      </c>
      <c r="I15" s="9">
        <f t="shared" ref="I15:J15" si="0">I16</f>
        <v>256022.32</v>
      </c>
      <c r="J15" s="9">
        <f t="shared" si="0"/>
        <v>250000</v>
      </c>
    </row>
    <row r="16" spans="1:10" ht="20.25" customHeight="1" x14ac:dyDescent="0.2">
      <c r="A16" s="6" t="s">
        <v>18</v>
      </c>
      <c r="B16" s="6" t="s">
        <v>16</v>
      </c>
      <c r="C16" s="6" t="s">
        <v>16</v>
      </c>
      <c r="D16" s="7" t="s">
        <v>17</v>
      </c>
      <c r="E16" s="7" t="s">
        <v>16</v>
      </c>
      <c r="F16" s="7" t="s">
        <v>16</v>
      </c>
      <c r="G16" s="8">
        <f>H16+I16</f>
        <v>15270330.32</v>
      </c>
      <c r="H16" s="9">
        <f>H17+H18+H19+H20+H21+H22+H23+H24+H25+H26+H27+H29+H28</f>
        <v>15014308</v>
      </c>
      <c r="I16" s="9">
        <f t="shared" ref="I16:J16" si="1">I19+I20+I21+I22+I23+I24+I25+I26+I27+I29+I28</f>
        <v>256022.32</v>
      </c>
      <c r="J16" s="9">
        <f t="shared" si="1"/>
        <v>250000</v>
      </c>
    </row>
    <row r="17" spans="1:11" s="29" customFormat="1" ht="45.75" customHeight="1" x14ac:dyDescent="0.2">
      <c r="A17" s="24" t="s">
        <v>133</v>
      </c>
      <c r="B17" s="24" t="s">
        <v>58</v>
      </c>
      <c r="C17" s="24" t="s">
        <v>134</v>
      </c>
      <c r="D17" s="25" t="s">
        <v>135</v>
      </c>
      <c r="E17" s="26" t="s">
        <v>23</v>
      </c>
      <c r="F17" s="26" t="s">
        <v>24</v>
      </c>
      <c r="G17" s="27">
        <f>H17</f>
        <v>149828</v>
      </c>
      <c r="H17" s="28">
        <v>149828</v>
      </c>
      <c r="I17" s="28" t="s">
        <v>132</v>
      </c>
      <c r="J17" s="28" t="s">
        <v>132</v>
      </c>
    </row>
    <row r="18" spans="1:11" s="29" customFormat="1" ht="45.75" customHeight="1" x14ac:dyDescent="0.2">
      <c r="A18" s="24" t="s">
        <v>143</v>
      </c>
      <c r="B18" s="24" t="s">
        <v>144</v>
      </c>
      <c r="C18" s="24" t="s">
        <v>145</v>
      </c>
      <c r="D18" s="25" t="s">
        <v>146</v>
      </c>
      <c r="E18" s="26" t="s">
        <v>23</v>
      </c>
      <c r="F18" s="26" t="s">
        <v>24</v>
      </c>
      <c r="G18" s="27">
        <f>H18</f>
        <v>47000</v>
      </c>
      <c r="H18" s="28">
        <v>47000</v>
      </c>
      <c r="I18" s="28"/>
      <c r="J18" s="28"/>
    </row>
    <row r="19" spans="1:11" ht="38.25" x14ac:dyDescent="0.2">
      <c r="A19" s="10" t="s">
        <v>19</v>
      </c>
      <c r="B19" s="10" t="s">
        <v>20</v>
      </c>
      <c r="C19" s="10" t="s">
        <v>21</v>
      </c>
      <c r="D19" s="11" t="s">
        <v>22</v>
      </c>
      <c r="E19" s="11" t="s">
        <v>23</v>
      </c>
      <c r="F19" s="11" t="s">
        <v>24</v>
      </c>
      <c r="G19" s="21">
        <f t="shared" ref="G19:G29" si="2">H19+I19</f>
        <v>500000</v>
      </c>
      <c r="H19" s="13">
        <f>300000+200000</f>
        <v>500000</v>
      </c>
      <c r="I19" s="13">
        <v>0</v>
      </c>
      <c r="J19" s="13">
        <v>0</v>
      </c>
    </row>
    <row r="20" spans="1:11" ht="46.5" customHeight="1" x14ac:dyDescent="0.2">
      <c r="A20" s="10" t="s">
        <v>25</v>
      </c>
      <c r="B20" s="10" t="s">
        <v>26</v>
      </c>
      <c r="C20" s="10" t="s">
        <v>21</v>
      </c>
      <c r="D20" s="11" t="s">
        <v>27</v>
      </c>
      <c r="E20" s="11" t="s">
        <v>28</v>
      </c>
      <c r="F20" s="11" t="s">
        <v>29</v>
      </c>
      <c r="G20" s="21">
        <f t="shared" si="2"/>
        <v>2231240</v>
      </c>
      <c r="H20" s="28">
        <f>1781240+200000</f>
        <v>1981240</v>
      </c>
      <c r="I20" s="13">
        <v>250000</v>
      </c>
      <c r="J20" s="13">
        <v>250000</v>
      </c>
    </row>
    <row r="21" spans="1:11" ht="42" customHeight="1" x14ac:dyDescent="0.2">
      <c r="A21" s="10" t="s">
        <v>30</v>
      </c>
      <c r="B21" s="10" t="s">
        <v>31</v>
      </c>
      <c r="C21" s="10" t="s">
        <v>21</v>
      </c>
      <c r="D21" s="11" t="s">
        <v>32</v>
      </c>
      <c r="E21" s="11" t="s">
        <v>23</v>
      </c>
      <c r="F21" s="11" t="s">
        <v>24</v>
      </c>
      <c r="G21" s="21">
        <f t="shared" si="2"/>
        <v>150000</v>
      </c>
      <c r="H21" s="28">
        <f>450000-300000</f>
        <v>150000</v>
      </c>
      <c r="I21" s="13">
        <v>0</v>
      </c>
      <c r="J21" s="13">
        <v>0</v>
      </c>
    </row>
    <row r="22" spans="1:11" ht="33" customHeight="1" x14ac:dyDescent="0.2">
      <c r="A22" s="16" t="s">
        <v>127</v>
      </c>
      <c r="B22" s="17">
        <v>7130</v>
      </c>
      <c r="C22" s="16" t="s">
        <v>129</v>
      </c>
      <c r="D22" s="10" t="s">
        <v>128</v>
      </c>
      <c r="E22" s="10" t="s">
        <v>130</v>
      </c>
      <c r="F22" s="11" t="s">
        <v>131</v>
      </c>
      <c r="G22" s="21">
        <f t="shared" si="2"/>
        <v>6022.32</v>
      </c>
      <c r="H22" s="18">
        <v>0</v>
      </c>
      <c r="I22" s="13">
        <v>6022.32</v>
      </c>
      <c r="J22" s="13">
        <v>0</v>
      </c>
    </row>
    <row r="23" spans="1:11" ht="45.75" customHeight="1" x14ac:dyDescent="0.2">
      <c r="A23" s="10" t="s">
        <v>33</v>
      </c>
      <c r="B23" s="10" t="s">
        <v>34</v>
      </c>
      <c r="C23" s="10" t="s">
        <v>35</v>
      </c>
      <c r="D23" s="11" t="s">
        <v>36</v>
      </c>
      <c r="E23" s="11" t="s">
        <v>23</v>
      </c>
      <c r="F23" s="11" t="s">
        <v>24</v>
      </c>
      <c r="G23" s="21">
        <f t="shared" si="2"/>
        <v>5300000</v>
      </c>
      <c r="H23" s="13">
        <f>5500000-200000</f>
        <v>5300000</v>
      </c>
      <c r="I23" s="13">
        <v>0</v>
      </c>
      <c r="J23" s="13">
        <v>0</v>
      </c>
    </row>
    <row r="24" spans="1:11" ht="46.5" customHeight="1" x14ac:dyDescent="0.2">
      <c r="A24" s="10" t="s">
        <v>37</v>
      </c>
      <c r="B24" s="10" t="s">
        <v>38</v>
      </c>
      <c r="C24" s="10" t="s">
        <v>39</v>
      </c>
      <c r="D24" s="11" t="s">
        <v>40</v>
      </c>
      <c r="E24" s="11" t="s">
        <v>23</v>
      </c>
      <c r="F24" s="11" t="s">
        <v>24</v>
      </c>
      <c r="G24" s="21">
        <f t="shared" si="2"/>
        <v>25400</v>
      </c>
      <c r="H24" s="13">
        <v>25400</v>
      </c>
      <c r="I24" s="13">
        <v>0</v>
      </c>
      <c r="J24" s="13">
        <v>0</v>
      </c>
    </row>
    <row r="25" spans="1:11" ht="54.75" customHeight="1" x14ac:dyDescent="0.2">
      <c r="A25" s="10" t="s">
        <v>41</v>
      </c>
      <c r="B25" s="10" t="s">
        <v>42</v>
      </c>
      <c r="C25" s="10" t="s">
        <v>43</v>
      </c>
      <c r="D25" s="11" t="s">
        <v>44</v>
      </c>
      <c r="E25" s="11" t="s">
        <v>45</v>
      </c>
      <c r="F25" s="11" t="s">
        <v>46</v>
      </c>
      <c r="G25" s="21">
        <f t="shared" si="2"/>
        <v>200000</v>
      </c>
      <c r="H25" s="13">
        <v>200000</v>
      </c>
      <c r="I25" s="13">
        <v>0</v>
      </c>
      <c r="J25" s="13">
        <v>0</v>
      </c>
    </row>
    <row r="26" spans="1:11" ht="44.25" customHeight="1" x14ac:dyDescent="0.2">
      <c r="A26" s="10" t="s">
        <v>47</v>
      </c>
      <c r="B26" s="10" t="s">
        <v>48</v>
      </c>
      <c r="C26" s="10" t="s">
        <v>43</v>
      </c>
      <c r="D26" s="11" t="s">
        <v>49</v>
      </c>
      <c r="E26" s="11" t="s">
        <v>23</v>
      </c>
      <c r="F26" s="11" t="s">
        <v>24</v>
      </c>
      <c r="G26" s="21">
        <f t="shared" si="2"/>
        <v>1530840</v>
      </c>
      <c r="H26" s="13">
        <v>1530840</v>
      </c>
      <c r="I26" s="13">
        <v>0</v>
      </c>
      <c r="J26" s="13">
        <v>0</v>
      </c>
    </row>
    <row r="27" spans="1:11" ht="39.75" customHeight="1" x14ac:dyDescent="0.2">
      <c r="A27" s="10" t="s">
        <v>50</v>
      </c>
      <c r="B27" s="10" t="s">
        <v>51</v>
      </c>
      <c r="C27" s="10" t="s">
        <v>52</v>
      </c>
      <c r="D27" s="11" t="s">
        <v>53</v>
      </c>
      <c r="E27" s="11" t="s">
        <v>54</v>
      </c>
      <c r="F27" s="11" t="s">
        <v>55</v>
      </c>
      <c r="G27" s="21">
        <f t="shared" si="2"/>
        <v>200000</v>
      </c>
      <c r="H27" s="13">
        <v>200000</v>
      </c>
      <c r="I27" s="13">
        <v>0</v>
      </c>
      <c r="J27" s="13">
        <v>0</v>
      </c>
    </row>
    <row r="28" spans="1:11" ht="38.25" x14ac:dyDescent="0.2">
      <c r="A28" s="16" t="s">
        <v>126</v>
      </c>
      <c r="B28" s="17">
        <v>9770</v>
      </c>
      <c r="C28" s="16" t="s">
        <v>58</v>
      </c>
      <c r="D28" s="11" t="s">
        <v>117</v>
      </c>
      <c r="E28" s="11" t="s">
        <v>23</v>
      </c>
      <c r="F28" s="11" t="s">
        <v>24</v>
      </c>
      <c r="G28" s="21">
        <f t="shared" si="2"/>
        <v>160000</v>
      </c>
      <c r="H28" s="28">
        <v>160000</v>
      </c>
      <c r="I28" s="13"/>
      <c r="J28" s="13"/>
    </row>
    <row r="29" spans="1:11" ht="48" customHeight="1" x14ac:dyDescent="0.2">
      <c r="A29" s="10" t="s">
        <v>56</v>
      </c>
      <c r="B29" s="10" t="s">
        <v>57</v>
      </c>
      <c r="C29" s="10" t="s">
        <v>58</v>
      </c>
      <c r="D29" s="11" t="s">
        <v>59</v>
      </c>
      <c r="E29" s="11" t="s">
        <v>23</v>
      </c>
      <c r="F29" s="11" t="s">
        <v>24</v>
      </c>
      <c r="G29" s="21">
        <f t="shared" si="2"/>
        <v>4770000</v>
      </c>
      <c r="H29" s="23">
        <f>4520000+250000</f>
        <v>4770000</v>
      </c>
      <c r="I29" s="13">
        <v>0</v>
      </c>
      <c r="J29" s="13">
        <v>0</v>
      </c>
    </row>
    <row r="30" spans="1:11" ht="25.5" x14ac:dyDescent="0.2">
      <c r="A30" s="6" t="s">
        <v>60</v>
      </c>
      <c r="B30" s="6" t="s">
        <v>16</v>
      </c>
      <c r="C30" s="6" t="s">
        <v>16</v>
      </c>
      <c r="D30" s="7" t="s">
        <v>61</v>
      </c>
      <c r="E30" s="7" t="s">
        <v>16</v>
      </c>
      <c r="F30" s="7" t="s">
        <v>16</v>
      </c>
      <c r="G30" s="8">
        <f>H30+I30</f>
        <v>42592045</v>
      </c>
      <c r="H30" s="9">
        <f>H31</f>
        <v>39101843</v>
      </c>
      <c r="I30" s="9">
        <f>I31</f>
        <v>3490202</v>
      </c>
      <c r="J30" s="9">
        <f>J31</f>
        <v>2407202</v>
      </c>
    </row>
    <row r="31" spans="1:11" ht="30.75" customHeight="1" x14ac:dyDescent="0.2">
      <c r="A31" s="6" t="s">
        <v>62</v>
      </c>
      <c r="B31" s="6" t="s">
        <v>16</v>
      </c>
      <c r="C31" s="6" t="s">
        <v>16</v>
      </c>
      <c r="D31" s="7" t="s">
        <v>61</v>
      </c>
      <c r="E31" s="7" t="s">
        <v>16</v>
      </c>
      <c r="F31" s="7" t="s">
        <v>16</v>
      </c>
      <c r="G31" s="8">
        <f>H31+I31</f>
        <v>42592045</v>
      </c>
      <c r="H31" s="9">
        <f>H32+H33+H34+H35+H37+H38+H39+H40+H36</f>
        <v>39101843</v>
      </c>
      <c r="I31" s="9">
        <f>I32+I33+I34+I35+I37+I38+I39+I40+I36</f>
        <v>3490202</v>
      </c>
      <c r="J31" s="9">
        <f>J32+J33+J34+J35+J37+J38+J39+J40+J36</f>
        <v>2407202</v>
      </c>
      <c r="K31" s="19"/>
    </row>
    <row r="32" spans="1:11" ht="33.75" customHeight="1" x14ac:dyDescent="0.2">
      <c r="A32" s="10" t="s">
        <v>63</v>
      </c>
      <c r="B32" s="10" t="s">
        <v>64</v>
      </c>
      <c r="C32" s="10" t="s">
        <v>65</v>
      </c>
      <c r="D32" s="11" t="s">
        <v>66</v>
      </c>
      <c r="E32" s="11" t="s">
        <v>67</v>
      </c>
      <c r="F32" s="11" t="s">
        <v>68</v>
      </c>
      <c r="G32" s="21">
        <f t="shared" ref="G32:G40" si="3">H32+I32</f>
        <v>16027734</v>
      </c>
      <c r="H32" s="13">
        <f>15425110+102624</f>
        <v>15527734</v>
      </c>
      <c r="I32" s="13">
        <v>500000</v>
      </c>
      <c r="J32" s="13">
        <v>0</v>
      </c>
    </row>
    <row r="33" spans="1:11" s="29" customFormat="1" ht="45.75" customHeight="1" x14ac:dyDescent="0.2">
      <c r="A33" s="25" t="s">
        <v>69</v>
      </c>
      <c r="B33" s="25" t="s">
        <v>70</v>
      </c>
      <c r="C33" s="25" t="s">
        <v>71</v>
      </c>
      <c r="D33" s="26" t="s">
        <v>72</v>
      </c>
      <c r="E33" s="26" t="s">
        <v>67</v>
      </c>
      <c r="F33" s="26" t="s">
        <v>68</v>
      </c>
      <c r="G33" s="27">
        <f t="shared" si="3"/>
        <v>21400026</v>
      </c>
      <c r="H33" s="28">
        <f>17997885+539343-33000-47000-7202</f>
        <v>18450026</v>
      </c>
      <c r="I33" s="28">
        <v>2950000</v>
      </c>
      <c r="J33" s="28">
        <v>2400000</v>
      </c>
    </row>
    <row r="34" spans="1:11" s="29" customFormat="1" ht="31.5" customHeight="1" x14ac:dyDescent="0.2">
      <c r="A34" s="25" t="s">
        <v>73</v>
      </c>
      <c r="B34" s="25" t="s">
        <v>74</v>
      </c>
      <c r="C34" s="25" t="s">
        <v>75</v>
      </c>
      <c r="D34" s="26" t="s">
        <v>76</v>
      </c>
      <c r="E34" s="26" t="s">
        <v>67</v>
      </c>
      <c r="F34" s="26" t="s">
        <v>68</v>
      </c>
      <c r="G34" s="27">
        <f t="shared" si="3"/>
        <v>2314420</v>
      </c>
      <c r="H34" s="28">
        <v>2314420</v>
      </c>
      <c r="I34" s="28">
        <v>0</v>
      </c>
      <c r="J34" s="28">
        <v>0</v>
      </c>
    </row>
    <row r="35" spans="1:11" s="29" customFormat="1" ht="33.75" customHeight="1" x14ac:dyDescent="0.2">
      <c r="A35" s="25" t="s">
        <v>77</v>
      </c>
      <c r="B35" s="25" t="s">
        <v>78</v>
      </c>
      <c r="C35" s="25" t="s">
        <v>75</v>
      </c>
      <c r="D35" s="26" t="s">
        <v>79</v>
      </c>
      <c r="E35" s="26" t="s">
        <v>67</v>
      </c>
      <c r="F35" s="26" t="s">
        <v>68</v>
      </c>
      <c r="G35" s="27">
        <f t="shared" si="3"/>
        <v>7240</v>
      </c>
      <c r="H35" s="28">
        <v>7240</v>
      </c>
      <c r="I35" s="28">
        <v>0</v>
      </c>
      <c r="J35" s="28">
        <v>0</v>
      </c>
    </row>
    <row r="36" spans="1:11" s="29" customFormat="1" ht="48.75" customHeight="1" x14ac:dyDescent="0.2">
      <c r="A36" s="24" t="s">
        <v>149</v>
      </c>
      <c r="B36" s="39">
        <v>1271</v>
      </c>
      <c r="C36" s="39">
        <v>990</v>
      </c>
      <c r="D36" s="26" t="s">
        <v>148</v>
      </c>
      <c r="E36" s="26" t="s">
        <v>67</v>
      </c>
      <c r="F36" s="26" t="s">
        <v>68</v>
      </c>
      <c r="G36" s="27">
        <f t="shared" si="3"/>
        <v>7202</v>
      </c>
      <c r="H36" s="28">
        <v>0</v>
      </c>
      <c r="I36" s="28">
        <v>7202</v>
      </c>
      <c r="J36" s="28">
        <v>7202</v>
      </c>
    </row>
    <row r="37" spans="1:11" ht="27.75" customHeight="1" x14ac:dyDescent="0.2">
      <c r="A37" s="10" t="s">
        <v>80</v>
      </c>
      <c r="B37" s="10" t="s">
        <v>81</v>
      </c>
      <c r="C37" s="10" t="s">
        <v>82</v>
      </c>
      <c r="D37" s="11" t="s">
        <v>83</v>
      </c>
      <c r="E37" s="11" t="s">
        <v>84</v>
      </c>
      <c r="F37" s="11" t="s">
        <v>85</v>
      </c>
      <c r="G37" s="21">
        <f t="shared" si="3"/>
        <v>747414</v>
      </c>
      <c r="H37" s="13">
        <v>747414</v>
      </c>
      <c r="I37" s="13">
        <v>0</v>
      </c>
      <c r="J37" s="13">
        <v>0</v>
      </c>
    </row>
    <row r="38" spans="1:11" ht="42.75" customHeight="1" x14ac:dyDescent="0.2">
      <c r="A38" s="10" t="s">
        <v>86</v>
      </c>
      <c r="B38" s="10" t="s">
        <v>87</v>
      </c>
      <c r="C38" s="10" t="s">
        <v>88</v>
      </c>
      <c r="D38" s="11" t="s">
        <v>89</v>
      </c>
      <c r="E38" s="11" t="s">
        <v>84</v>
      </c>
      <c r="F38" s="11" t="s">
        <v>85</v>
      </c>
      <c r="G38" s="21">
        <f t="shared" si="3"/>
        <v>2018009</v>
      </c>
      <c r="H38" s="13">
        <v>1985009</v>
      </c>
      <c r="I38" s="13">
        <v>33000</v>
      </c>
      <c r="J38" s="13">
        <v>0</v>
      </c>
    </row>
    <row r="39" spans="1:11" ht="34.5" customHeight="1" x14ac:dyDescent="0.2">
      <c r="A39" s="10" t="s">
        <v>90</v>
      </c>
      <c r="B39" s="10" t="s">
        <v>91</v>
      </c>
      <c r="C39" s="10" t="s">
        <v>92</v>
      </c>
      <c r="D39" s="11" t="s">
        <v>93</v>
      </c>
      <c r="E39" s="11" t="s">
        <v>84</v>
      </c>
      <c r="F39" s="11" t="s">
        <v>85</v>
      </c>
      <c r="G39" s="21">
        <f t="shared" si="3"/>
        <v>40000</v>
      </c>
      <c r="H39" s="13">
        <v>40000</v>
      </c>
      <c r="I39" s="13">
        <v>0</v>
      </c>
      <c r="J39" s="13">
        <v>0</v>
      </c>
    </row>
    <row r="40" spans="1:11" ht="54.75" customHeight="1" x14ac:dyDescent="0.2">
      <c r="A40" s="10" t="s">
        <v>94</v>
      </c>
      <c r="B40" s="10" t="s">
        <v>95</v>
      </c>
      <c r="C40" s="10" t="s">
        <v>96</v>
      </c>
      <c r="D40" s="11" t="s">
        <v>97</v>
      </c>
      <c r="E40" s="11" t="s">
        <v>98</v>
      </c>
      <c r="F40" s="11" t="s">
        <v>99</v>
      </c>
      <c r="G40" s="21">
        <f t="shared" si="3"/>
        <v>30000</v>
      </c>
      <c r="H40" s="13">
        <v>30000</v>
      </c>
      <c r="I40" s="13">
        <v>0</v>
      </c>
      <c r="J40" s="13">
        <v>0</v>
      </c>
    </row>
    <row r="41" spans="1:11" ht="32.25" customHeight="1" x14ac:dyDescent="0.2">
      <c r="A41" s="6" t="s">
        <v>100</v>
      </c>
      <c r="B41" s="6" t="s">
        <v>16</v>
      </c>
      <c r="C41" s="6" t="s">
        <v>16</v>
      </c>
      <c r="D41" s="7" t="s">
        <v>101</v>
      </c>
      <c r="E41" s="7" t="s">
        <v>16</v>
      </c>
      <c r="F41" s="7" t="s">
        <v>16</v>
      </c>
      <c r="G41" s="8">
        <f>G42</f>
        <v>2021057</v>
      </c>
      <c r="H41" s="9">
        <f>H42</f>
        <v>2021057</v>
      </c>
      <c r="I41" s="9">
        <f t="shared" ref="I41:J41" si="4">I42</f>
        <v>0</v>
      </c>
      <c r="J41" s="9">
        <f t="shared" si="4"/>
        <v>0</v>
      </c>
    </row>
    <row r="42" spans="1:11" ht="28.5" customHeight="1" x14ac:dyDescent="0.2">
      <c r="A42" s="6" t="s">
        <v>102</v>
      </c>
      <c r="B42" s="6" t="s">
        <v>16</v>
      </c>
      <c r="C42" s="6" t="s">
        <v>16</v>
      </c>
      <c r="D42" s="7" t="s">
        <v>101</v>
      </c>
      <c r="E42" s="7" t="s">
        <v>16</v>
      </c>
      <c r="F42" s="7" t="s">
        <v>16</v>
      </c>
      <c r="G42" s="8">
        <f>H42+I42</f>
        <v>2021057</v>
      </c>
      <c r="H42" s="9">
        <f>H43+H44+H45</f>
        <v>2021057</v>
      </c>
      <c r="I42" s="9">
        <f>I43+I44+I45</f>
        <v>0</v>
      </c>
      <c r="J42" s="9">
        <v>0</v>
      </c>
    </row>
    <row r="43" spans="1:11" ht="69.75" customHeight="1" x14ac:dyDescent="0.2">
      <c r="A43" s="10" t="s">
        <v>103</v>
      </c>
      <c r="B43" s="10" t="s">
        <v>104</v>
      </c>
      <c r="C43" s="10" t="s">
        <v>64</v>
      </c>
      <c r="D43" s="11" t="s">
        <v>105</v>
      </c>
      <c r="E43" s="11" t="s">
        <v>106</v>
      </c>
      <c r="F43" s="11" t="s">
        <v>107</v>
      </c>
      <c r="G43" s="12">
        <f>H43+I43</f>
        <v>200000</v>
      </c>
      <c r="H43" s="13">
        <v>200000</v>
      </c>
      <c r="I43" s="13">
        <v>0</v>
      </c>
      <c r="J43" s="13">
        <v>0</v>
      </c>
    </row>
    <row r="44" spans="1:11" ht="58.5" customHeight="1" x14ac:dyDescent="0.2">
      <c r="A44" s="16" t="s">
        <v>136</v>
      </c>
      <c r="B44" s="17">
        <v>3241</v>
      </c>
      <c r="C44" s="17">
        <v>1090</v>
      </c>
      <c r="D44" s="10" t="s">
        <v>137</v>
      </c>
      <c r="E44" s="11" t="s">
        <v>106</v>
      </c>
      <c r="F44" s="11" t="s">
        <v>107</v>
      </c>
      <c r="G44" s="12">
        <f>H44+I44</f>
        <v>1541057</v>
      </c>
      <c r="H44" s="28">
        <f>1582537-41480</f>
        <v>1541057</v>
      </c>
      <c r="I44" s="13"/>
      <c r="J44" s="13"/>
    </row>
    <row r="45" spans="1:11" ht="53.25" customHeight="1" x14ac:dyDescent="0.2">
      <c r="A45" s="10" t="s">
        <v>108</v>
      </c>
      <c r="B45" s="10" t="s">
        <v>109</v>
      </c>
      <c r="C45" s="10" t="s">
        <v>110</v>
      </c>
      <c r="D45" s="11" t="s">
        <v>111</v>
      </c>
      <c r="E45" s="11" t="s">
        <v>106</v>
      </c>
      <c r="F45" s="11" t="s">
        <v>107</v>
      </c>
      <c r="G45" s="12">
        <f>H45+I45</f>
        <v>280000</v>
      </c>
      <c r="H45" s="13">
        <v>280000</v>
      </c>
      <c r="I45" s="13">
        <v>0</v>
      </c>
      <c r="J45" s="13">
        <v>0</v>
      </c>
    </row>
    <row r="46" spans="1:11" ht="23.25" customHeight="1" x14ac:dyDescent="0.2">
      <c r="A46" s="6" t="s">
        <v>112</v>
      </c>
      <c r="B46" s="6" t="s">
        <v>16</v>
      </c>
      <c r="C46" s="6" t="s">
        <v>16</v>
      </c>
      <c r="D46" s="7" t="s">
        <v>113</v>
      </c>
      <c r="E46" s="7" t="s">
        <v>16</v>
      </c>
      <c r="F46" s="7" t="s">
        <v>16</v>
      </c>
      <c r="G46" s="8">
        <f>H46</f>
        <v>1559605</v>
      </c>
      <c r="H46" s="9">
        <f>H47</f>
        <v>1559605</v>
      </c>
      <c r="I46" s="9">
        <v>0</v>
      </c>
      <c r="J46" s="9">
        <v>0</v>
      </c>
    </row>
    <row r="47" spans="1:11" ht="19.5" customHeight="1" x14ac:dyDescent="0.2">
      <c r="A47" s="6" t="s">
        <v>114</v>
      </c>
      <c r="B47" s="6" t="s">
        <v>16</v>
      </c>
      <c r="C47" s="6" t="s">
        <v>16</v>
      </c>
      <c r="D47" s="7" t="s">
        <v>113</v>
      </c>
      <c r="E47" s="7" t="s">
        <v>16</v>
      </c>
      <c r="F47" s="7" t="s">
        <v>16</v>
      </c>
      <c r="G47" s="8">
        <f>G48+G49+G50</f>
        <v>1559605</v>
      </c>
      <c r="H47" s="9">
        <f>H48+H49+H50</f>
        <v>1559605</v>
      </c>
      <c r="I47" s="9">
        <v>0</v>
      </c>
      <c r="J47" s="9">
        <v>0</v>
      </c>
      <c r="K47" s="22"/>
    </row>
    <row r="48" spans="1:11" ht="38.25" x14ac:dyDescent="0.2">
      <c r="A48" s="10" t="s">
        <v>115</v>
      </c>
      <c r="B48" s="10" t="s">
        <v>116</v>
      </c>
      <c r="C48" s="10" t="s">
        <v>58</v>
      </c>
      <c r="D48" s="11" t="s">
        <v>117</v>
      </c>
      <c r="E48" s="11" t="s">
        <v>23</v>
      </c>
      <c r="F48" s="11" t="s">
        <v>24</v>
      </c>
      <c r="G48" s="12">
        <f>H48+I48</f>
        <v>1269605</v>
      </c>
      <c r="H48" s="13">
        <f>1131605+138000</f>
        <v>1269605</v>
      </c>
      <c r="I48" s="13">
        <v>0</v>
      </c>
      <c r="J48" s="13">
        <v>0</v>
      </c>
    </row>
    <row r="49" spans="1:11" ht="67.5" customHeight="1" x14ac:dyDescent="0.2">
      <c r="A49" s="10" t="s">
        <v>115</v>
      </c>
      <c r="B49" s="10" t="s">
        <v>116</v>
      </c>
      <c r="C49" s="10" t="s">
        <v>58</v>
      </c>
      <c r="D49" s="11" t="s">
        <v>117</v>
      </c>
      <c r="E49" s="11" t="s">
        <v>118</v>
      </c>
      <c r="F49" s="11" t="s">
        <v>119</v>
      </c>
      <c r="G49" s="12">
        <f>H49+I49</f>
        <v>250000</v>
      </c>
      <c r="H49" s="13">
        <v>250000</v>
      </c>
      <c r="I49" s="13">
        <v>0</v>
      </c>
      <c r="J49" s="13">
        <v>0</v>
      </c>
    </row>
    <row r="50" spans="1:11" ht="35.25" customHeight="1" x14ac:dyDescent="0.2">
      <c r="A50" s="17">
        <v>3719770</v>
      </c>
      <c r="B50" s="17">
        <v>9770</v>
      </c>
      <c r="C50" s="30" t="s">
        <v>58</v>
      </c>
      <c r="D50" s="11" t="s">
        <v>117</v>
      </c>
      <c r="E50" s="11" t="s">
        <v>142</v>
      </c>
      <c r="F50" s="11" t="s">
        <v>141</v>
      </c>
      <c r="G50" s="12">
        <f>H50</f>
        <v>40000</v>
      </c>
      <c r="H50" s="13">
        <v>40000</v>
      </c>
      <c r="I50" s="13" t="s">
        <v>138</v>
      </c>
      <c r="J50" s="13"/>
    </row>
    <row r="51" spans="1:11" ht="24.75" customHeight="1" x14ac:dyDescent="0.2">
      <c r="A51" s="14" t="s">
        <v>121</v>
      </c>
      <c r="B51" s="14" t="s">
        <v>121</v>
      </c>
      <c r="C51" s="14" t="s">
        <v>121</v>
      </c>
      <c r="D51" s="15" t="s">
        <v>120</v>
      </c>
      <c r="E51" s="15" t="s">
        <v>121</v>
      </c>
      <c r="F51" s="15" t="s">
        <v>121</v>
      </c>
      <c r="G51" s="8">
        <f>H51+I51</f>
        <v>61443037.32</v>
      </c>
      <c r="H51" s="8">
        <f>H47+H41+H30+H15</f>
        <v>57696813</v>
      </c>
      <c r="I51" s="8">
        <f>I15+I30+I41+I46</f>
        <v>3746224.32</v>
      </c>
      <c r="J51" s="8">
        <f>J20+J32+J33</f>
        <v>2650000</v>
      </c>
      <c r="K51" s="22"/>
    </row>
    <row r="52" spans="1:11" ht="8.25" customHeight="1" x14ac:dyDescent="0.2"/>
    <row r="53" spans="1:11" hidden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1" hidden="1" x14ac:dyDescent="0.2"/>
    <row r="55" spans="1:11" ht="3.75" customHeight="1" x14ac:dyDescent="0.2">
      <c r="H55" s="19"/>
    </row>
    <row r="56" spans="1:11" hidden="1" x14ac:dyDescent="0.2"/>
    <row r="59" spans="1:11" s="20" customFormat="1" ht="15.75" x14ac:dyDescent="0.25">
      <c r="D59" s="20" t="s">
        <v>139</v>
      </c>
      <c r="F59" s="20" t="s">
        <v>140</v>
      </c>
    </row>
  </sheetData>
  <mergeCells count="13">
    <mergeCell ref="A53:J53"/>
    <mergeCell ref="A7:J7"/>
    <mergeCell ref="A12:A13"/>
    <mergeCell ref="B12:B13"/>
    <mergeCell ref="C12:C13"/>
    <mergeCell ref="D12:D13"/>
    <mergeCell ref="E12:E13"/>
    <mergeCell ref="F12:F13"/>
    <mergeCell ref="G12:G13"/>
    <mergeCell ref="H12:H13"/>
    <mergeCell ref="I12:J12"/>
    <mergeCell ref="E9:F9"/>
    <mergeCell ref="E10:F10"/>
  </mergeCells>
  <pageMargins left="0.19685039370078741" right="0.19685039370078741" top="0.39370078740157483" bottom="0.39370078740157483" header="0" footer="0"/>
  <pageSetup paperSize="9" scale="72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AsRock</cp:lastModifiedBy>
  <cp:lastPrinted>2023-11-14T14:13:23Z</cp:lastPrinted>
  <dcterms:created xsi:type="dcterms:W3CDTF">2023-02-14T09:11:33Z</dcterms:created>
  <dcterms:modified xsi:type="dcterms:W3CDTF">2023-11-14T14:14:42Z</dcterms:modified>
</cp:coreProperties>
</file>