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102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/>
  <c r="H55"/>
  <c r="H56"/>
  <c r="H57"/>
  <c r="H58"/>
  <c r="H52"/>
  <c r="H53"/>
  <c r="H54"/>
  <c r="H51"/>
  <c r="H32"/>
  <c r="H41"/>
  <c r="H42"/>
  <c r="H43"/>
  <c r="H44"/>
  <c r="H45"/>
  <c r="H46"/>
  <c r="H47"/>
  <c r="H48"/>
  <c r="H49"/>
  <c r="H34"/>
  <c r="H35"/>
  <c r="H36"/>
  <c r="H37"/>
  <c r="H38"/>
  <c r="H39"/>
  <c r="H40"/>
  <c r="H33"/>
  <c r="H29"/>
  <c r="H30"/>
  <c r="H31"/>
  <c r="H20"/>
  <c r="H21"/>
  <c r="H22"/>
  <c r="H23"/>
  <c r="H24"/>
  <c r="H25"/>
  <c r="H26"/>
  <c r="H27"/>
  <c r="H28"/>
  <c r="H19"/>
  <c r="H17"/>
  <c r="H50" l="1"/>
  <c r="F79"/>
  <c r="F66"/>
  <c r="F67"/>
  <c r="F68"/>
  <c r="F69"/>
  <c r="F70"/>
  <c r="E73"/>
  <c r="E74"/>
  <c r="E75"/>
  <c r="E76"/>
  <c r="E77"/>
  <c r="E78"/>
  <c r="E79"/>
  <c r="E66"/>
  <c r="E67"/>
  <c r="E68"/>
  <c r="E69"/>
  <c r="E70"/>
  <c r="F17"/>
  <c r="D17"/>
  <c r="E17"/>
  <c r="G17"/>
  <c r="I17"/>
  <c r="C17"/>
  <c r="E61"/>
  <c r="E52"/>
  <c r="E53"/>
  <c r="E54"/>
  <c r="E55"/>
  <c r="E56"/>
  <c r="E57"/>
  <c r="E58"/>
  <c r="E34"/>
  <c r="E35"/>
  <c r="E36"/>
  <c r="E37"/>
  <c r="E38"/>
  <c r="E39"/>
  <c r="E40"/>
  <c r="E41"/>
  <c r="E42"/>
  <c r="E43"/>
  <c r="E44"/>
  <c r="E45"/>
  <c r="E46"/>
  <c r="E47"/>
  <c r="E48"/>
  <c r="E49"/>
  <c r="E18"/>
  <c r="E19"/>
  <c r="E20"/>
  <c r="E21"/>
  <c r="E22"/>
  <c r="E23"/>
  <c r="E24"/>
  <c r="E25"/>
  <c r="E26"/>
  <c r="E27"/>
  <c r="E28"/>
  <c r="E29"/>
  <c r="E30"/>
  <c r="E31"/>
  <c r="D32"/>
  <c r="F32" s="1"/>
  <c r="G32"/>
  <c r="C32"/>
  <c r="H73" l="1"/>
  <c r="H74"/>
  <c r="H75"/>
  <c r="H71" s="1"/>
  <c r="H76"/>
  <c r="H77"/>
  <c r="H78"/>
  <c r="H79"/>
  <c r="H72"/>
  <c r="E72"/>
  <c r="D71"/>
  <c r="G71"/>
  <c r="C71"/>
  <c r="H66"/>
  <c r="H67"/>
  <c r="H68"/>
  <c r="H69"/>
  <c r="H70"/>
  <c r="H65"/>
  <c r="G64"/>
  <c r="G80" s="1"/>
  <c r="F65"/>
  <c r="E65"/>
  <c r="D64"/>
  <c r="D80" s="1"/>
  <c r="C64"/>
  <c r="D50"/>
  <c r="H18"/>
  <c r="F78"/>
  <c r="F77"/>
  <c r="F73"/>
  <c r="F72"/>
  <c r="I71"/>
  <c r="I64"/>
  <c r="I80" s="1"/>
  <c r="F80" l="1"/>
  <c r="F71"/>
  <c r="C80"/>
  <c r="E64"/>
  <c r="H64"/>
  <c r="H80" s="1"/>
  <c r="E71"/>
  <c r="F64"/>
  <c r="I32"/>
  <c r="G50"/>
  <c r="H60"/>
  <c r="E80" l="1"/>
  <c r="I62"/>
  <c r="G59"/>
  <c r="G62" s="1"/>
  <c r="G81" s="1"/>
  <c r="H59"/>
  <c r="F33"/>
  <c r="F34"/>
  <c r="F35"/>
  <c r="F36"/>
  <c r="F38"/>
  <c r="F39"/>
  <c r="F40"/>
  <c r="F41"/>
  <c r="F42"/>
  <c r="F43"/>
  <c r="F44"/>
  <c r="F45"/>
  <c r="F46"/>
  <c r="F51"/>
  <c r="F52"/>
  <c r="F53"/>
  <c r="F54"/>
  <c r="F55"/>
  <c r="F56"/>
  <c r="F57"/>
  <c r="F58"/>
  <c r="F60"/>
  <c r="F61"/>
  <c r="F19"/>
  <c r="F20"/>
  <c r="F21"/>
  <c r="F22"/>
  <c r="F23"/>
  <c r="F24"/>
  <c r="F25"/>
  <c r="F26"/>
  <c r="F27"/>
  <c r="F28"/>
  <c r="F29"/>
  <c r="F30"/>
  <c r="F31"/>
  <c r="F18"/>
  <c r="E60"/>
  <c r="E51"/>
  <c r="E33"/>
  <c r="E32" s="1"/>
  <c r="D59"/>
  <c r="C59"/>
  <c r="C50"/>
  <c r="C62" l="1"/>
  <c r="C81" s="1"/>
  <c r="F50"/>
  <c r="F59"/>
  <c r="E50"/>
  <c r="E59"/>
  <c r="H62"/>
  <c r="H81" s="1"/>
  <c r="D62"/>
  <c r="D81" s="1"/>
  <c r="F81" l="1"/>
  <c r="F62"/>
  <c r="E62"/>
  <c r="E81" s="1"/>
</calcChain>
</file>

<file path=xl/sharedStrings.xml><?xml version="1.0" encoding="utf-8"?>
<sst xmlns="http://schemas.openxmlformats.org/spreadsheetml/2006/main" count="139" uniqueCount="107">
  <si>
    <t>(грн.)</t>
  </si>
  <si>
    <t>Загальний фонд</t>
  </si>
  <si>
    <t>Спеціальний фонд</t>
  </si>
  <si>
    <t>Костянтинівська сільська рада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</si>
  <si>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</si>
  <si>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</si>
  <si>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0180</t>
  </si>
  <si>
    <t>Інша діяльність у сфері державного управління</t>
  </si>
  <si>
    <t>3210</t>
  </si>
  <si>
    <t>Організація та проведення громадських робіт</t>
  </si>
  <si>
    <t>6013</t>
  </si>
  <si>
    <t>Забезпечення діяльності водопровідно-каналізаційного господарства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</si>
  <si>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</si>
  <si>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</si>
  <si>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</si>
  <si>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</si>
  <si>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7130</t>
  </si>
  <si>
    <t>Здійснення заходів із землеустрою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</si>
  <si>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</si>
  <si>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</si>
  <si>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7680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</si>
  <si>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</si>
  <si>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</si>
  <si>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</si>
  <si>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8130</t>
  </si>
  <si>
    <t>Забезпечення діяльності місцевої та добровільної пожежної охорони</t>
  </si>
  <si>
    <t>8240</t>
  </si>
  <si>
    <t>Заходи та роботи з територіальної оборони</t>
  </si>
  <si>
    <t>8710</t>
  </si>
  <si>
    <t>Резервний фонд місцевого бюджету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</si>
  <si>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</si>
  <si>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</si>
  <si>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</si>
  <si>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</si>
  <si>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Орган з питань освіти і науки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</si>
  <si>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</si>
  <si>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</si>
  <si>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</si>
  <si>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</si>
  <si>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</si>
  <si>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</si>
  <si>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</si>
  <si>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</si>
  <si>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1141</t>
  </si>
  <si>
    <t>Забезпечення діяльності інших закладів у сфері освіти</t>
  </si>
  <si>
    <t>1142</t>
  </si>
  <si>
    <t>Інші програми та заходи у сфері освіти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</si>
  <si>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</si>
  <si>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</si>
  <si>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</si>
  <si>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</si>
  <si>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</si>
  <si>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</si>
  <si>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</si>
  <si>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</si>
  <si>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</si>
  <si>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</si>
  <si>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</si>
  <si>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</si>
  <si>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4082</t>
  </si>
  <si>
    <t>Інші заходи в галузі культури і мистецтва</t>
  </si>
  <si>
    <t>5049</t>
  </si>
  <si>
    <t>Виконання окремих заходів з реалізації соціального проекту `Активні парки - локації здорової України`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</si>
  <si>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</si>
  <si>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</si>
  <si>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</si>
  <si>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</si>
  <si>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Орган з питань праці та соціального захисту населення</t>
  </si>
  <si>
    <t>3050</t>
  </si>
  <si>
    <t>Пільгове медичне обслуговування осіб, які постраждали внаслідок Чорнобильської катастрофи</t>
  </si>
  <si>
    <t>3090</t>
  </si>
  <si>
    <t>Видатки на поховання учасників бойових дій та осіб з інвалідністю внаслідок війни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</si>
  <si>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</si>
  <si>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</si>
  <si>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</si>
  <si>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</si>
  <si>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3191</t>
  </si>
  <si>
    <t>Інші видатки на соціальний захист ветеранів війни та праці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</si>
  <si>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</si>
  <si>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</si>
  <si>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</si>
  <si>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</si>
  <si>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Орган з питань фінансів</t>
  </si>
  <si>
    <t>X</t>
  </si>
  <si>
    <t>В.о. начальника фінансового відділу</t>
  </si>
  <si>
    <t>Додаток 2</t>
  </si>
  <si>
    <t>Код</t>
  </si>
  <si>
    <t>Показник</t>
  </si>
  <si>
    <t>Затверджений план на 2023 рік</t>
  </si>
  <si>
    <t>Фактичні видатки за 2023 рік</t>
  </si>
  <si>
    <t>+/- факт до плану</t>
  </si>
  <si>
    <t>Фактичні видатки за 2022 рік</t>
  </si>
  <si>
    <t>% виконання за 2023 рік</t>
  </si>
  <si>
    <t>Інна МИЧКО</t>
  </si>
  <si>
    <t>+/- факт 2023 до факту 2022 року</t>
  </si>
  <si>
    <t>Капітальні трансферти органам державного управління інших рівнів</t>
  </si>
  <si>
    <t xml:space="preserve">Надання загальної середньої освіти закладами загальної середньої освіти </t>
  </si>
  <si>
    <t>Звіт про виконання видаткової частини бюджету</t>
  </si>
  <si>
    <t>Костянтинівської сільської територіальної громади за 2023 рік</t>
  </si>
  <si>
    <t>Усього по загальному фонду</t>
  </si>
  <si>
    <t>Усього по спеціальному фонду</t>
  </si>
  <si>
    <t>РАЗОМ</t>
  </si>
  <si>
    <t>до рішення сесії Костянтиніської сільської ради</t>
  </si>
  <si>
    <t>Про затвердження звіту про виконання бюджету</t>
  </si>
  <si>
    <t>Костянтинівської сільської територіальної громади</t>
  </si>
  <si>
    <t>за 2023 рік"</t>
  </si>
  <si>
    <t>від 15.03.2024р. № 1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</si>
</sst>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0" xfId="0" applyAlignment="1"/>
    <xf numFmtId="0" fontId="4" fillId="0" borderId="0" xfId="0" applyFont="1"/>
    <xf numFmtId="0" fontId="0" fillId="0" borderId="1" xfId="0" quotePrefix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quotePrefix="1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7" fillId="0" borderId="0" xfId="0" applyFont="1"/>
    <xf numFmtId="0" fontId="8" fillId="0" borderId="0" xfId="0" applyFont="1"/>
    <xf numFmtId="4" fontId="0" fillId="0" borderId="1" xfId="0" applyNumberFormat="1" applyFont="1" applyBorder="1" applyAlignment="1">
      <alignment vertical="center" wrapText="1"/>
    </xf>
    <xf numFmtId="4" fontId="8" fillId="0" borderId="0" xfId="0" applyNumberFormat="1" applyFont="1"/>
    <xf numFmtId="0" fontId="3" fillId="5" borderId="1" xfId="0" quotePrefix="1" applyFont="1" applyFill="1" applyBorder="1" applyAlignment="1">
      <alignment horizontal="center" vertical="center" wrapText="1"/>
    </xf>
    <xf numFmtId="4" fontId="3" fillId="5" borderId="1" xfId="0" quotePrefix="1" applyNumberFormat="1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4" fontId="1" fillId="5" borderId="1" xfId="0" applyNumberFormat="1" applyFont="1" applyFill="1" applyBorder="1" applyAlignment="1">
      <alignment vertical="center" wrapText="1"/>
    </xf>
    <xf numFmtId="4" fontId="0" fillId="5" borderId="1" xfId="0" applyNumberFormat="1" applyFill="1" applyBorder="1" applyAlignment="1">
      <alignment vertical="center" wrapText="1"/>
    </xf>
    <xf numFmtId="4" fontId="0" fillId="5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quotePrefix="1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center" wrapText="1"/>
    </xf>
    <xf numFmtId="0" fontId="0" fillId="0" borderId="5" xfId="0" quotePrefix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FF"/>
      <color rgb="FF99FFCC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4"/>
  <sheetViews>
    <sheetView tabSelected="1" workbookViewId="0">
      <pane xSplit="6" ySplit="14" topLeftCell="G69" activePane="bottomRight" state="frozen"/>
      <selection pane="topRight" activeCell="G1" sqref="G1"/>
      <selection pane="bottomLeft" activeCell="A12" sqref="A12"/>
      <selection pane="bottomRight" activeCell="N9" sqref="N9"/>
    </sheetView>
  </sheetViews>
  <sheetFormatPr defaultRowHeight="12.75"/>
  <cols>
    <col min="1" max="1" width="8.7109375" customWidth="1"/>
    <col min="2" max="2" width="42.85546875" customWidth="1"/>
    <col min="3" max="3" width="17.85546875" customWidth="1"/>
    <col min="4" max="4" width="16.85546875" customWidth="1"/>
    <col min="5" max="5" width="14.5703125" customWidth="1"/>
    <col min="6" max="6" width="10" customWidth="1"/>
    <col min="7" max="7" width="15.28515625" customWidth="1"/>
    <col min="8" max="8" width="16.140625" customWidth="1"/>
    <col min="9" max="9" width="11.140625" hidden="1" customWidth="1"/>
    <col min="11" max="11" width="12.42578125" bestFit="1" customWidth="1"/>
  </cols>
  <sheetData>
    <row r="1" spans="1:10">
      <c r="F1" t="s">
        <v>85</v>
      </c>
    </row>
    <row r="2" spans="1:10">
      <c r="F2" t="s">
        <v>102</v>
      </c>
    </row>
    <row r="3" spans="1:10">
      <c r="F3" t="s">
        <v>103</v>
      </c>
    </row>
    <row r="4" spans="1:10">
      <c r="F4" t="s">
        <v>104</v>
      </c>
    </row>
    <row r="5" spans="1:10">
      <c r="F5" t="s">
        <v>105</v>
      </c>
    </row>
    <row r="6" spans="1:10" ht="11.25" customHeight="1">
      <c r="F6" t="s">
        <v>106</v>
      </c>
    </row>
    <row r="7" spans="1:10" ht="6" customHeight="1">
      <c r="A7" s="13"/>
      <c r="B7" s="13"/>
      <c r="C7" s="13"/>
      <c r="D7" s="13"/>
      <c r="E7" s="13"/>
      <c r="F7" s="13"/>
      <c r="G7" s="13"/>
      <c r="H7" s="13"/>
      <c r="I7" s="13"/>
    </row>
    <row r="8" spans="1:10" ht="15.75">
      <c r="A8" s="13"/>
      <c r="B8" s="45" t="s">
        <v>97</v>
      </c>
      <c r="C8" s="45"/>
      <c r="D8" s="45"/>
      <c r="E8" s="45"/>
      <c r="F8" s="45"/>
      <c r="G8" s="45"/>
      <c r="H8" s="13"/>
      <c r="I8" s="13"/>
    </row>
    <row r="9" spans="1:10" ht="15.75">
      <c r="A9" s="2"/>
      <c r="B9" s="45" t="s">
        <v>98</v>
      </c>
      <c r="C9" s="45"/>
      <c r="D9" s="45"/>
      <c r="E9" s="45"/>
      <c r="F9" s="45"/>
      <c r="G9" s="45"/>
      <c r="H9" s="11"/>
      <c r="I9" s="11"/>
    </row>
    <row r="10" spans="1:10">
      <c r="H10" s="1" t="s">
        <v>0</v>
      </c>
    </row>
    <row r="11" spans="1:10" ht="13.5" customHeight="1">
      <c r="A11" s="39" t="s">
        <v>86</v>
      </c>
      <c r="B11" s="40" t="s">
        <v>87</v>
      </c>
      <c r="C11" s="46" t="s">
        <v>88</v>
      </c>
      <c r="D11" s="40" t="s">
        <v>89</v>
      </c>
      <c r="E11" s="44" t="s">
        <v>90</v>
      </c>
      <c r="F11" s="47" t="s">
        <v>92</v>
      </c>
      <c r="G11" s="40" t="s">
        <v>91</v>
      </c>
      <c r="H11" s="44" t="s">
        <v>94</v>
      </c>
      <c r="I11" s="12"/>
      <c r="J11" s="14"/>
    </row>
    <row r="12" spans="1:10" ht="10.5" customHeight="1">
      <c r="A12" s="40"/>
      <c r="B12" s="40"/>
      <c r="C12" s="46"/>
      <c r="D12" s="40"/>
      <c r="E12" s="44"/>
      <c r="F12" s="47"/>
      <c r="G12" s="40"/>
      <c r="H12" s="44"/>
      <c r="I12" s="41"/>
      <c r="J12" s="14"/>
    </row>
    <row r="13" spans="1:10" ht="12.75" customHeight="1">
      <c r="A13" s="40"/>
      <c r="B13" s="40"/>
      <c r="C13" s="46"/>
      <c r="D13" s="40"/>
      <c r="E13" s="44"/>
      <c r="F13" s="47"/>
      <c r="G13" s="40"/>
      <c r="H13" s="44"/>
      <c r="I13" s="42"/>
      <c r="J13" s="14"/>
    </row>
    <row r="14" spans="1:10" ht="5.25" customHeight="1">
      <c r="A14" s="40"/>
      <c r="B14" s="40"/>
      <c r="C14" s="46"/>
      <c r="D14" s="40"/>
      <c r="E14" s="44"/>
      <c r="F14" s="47"/>
      <c r="G14" s="40"/>
      <c r="H14" s="44"/>
      <c r="I14" s="43"/>
      <c r="J14" s="14"/>
    </row>
    <row r="15" spans="1:10">
      <c r="A15" s="17">
        <v>1</v>
      </c>
      <c r="B15" s="17">
        <v>2</v>
      </c>
      <c r="C15" s="19">
        <v>3</v>
      </c>
      <c r="D15" s="17">
        <v>4</v>
      </c>
      <c r="E15" s="33">
        <v>5</v>
      </c>
      <c r="F15" s="33">
        <v>6</v>
      </c>
      <c r="G15" s="17">
        <v>7</v>
      </c>
      <c r="H15" s="33">
        <v>8</v>
      </c>
      <c r="I15" s="10"/>
      <c r="J15" s="14"/>
    </row>
    <row r="16" spans="1:10" ht="15">
      <c r="A16" s="33"/>
      <c r="B16" s="34" t="s">
        <v>1</v>
      </c>
      <c r="C16" s="33"/>
      <c r="D16" s="33"/>
      <c r="E16" s="33"/>
      <c r="F16" s="33"/>
      <c r="G16" s="33"/>
      <c r="H16" s="33"/>
      <c r="I16" s="10"/>
      <c r="J16" s="14"/>
    </row>
    <row r="17" spans="1:10" ht="21.75" customHeight="1">
      <c r="A17" s="21"/>
      <c r="B17" s="22" t="s">
        <v>3</v>
      </c>
      <c r="C17" s="23">
        <f>C18+C19+C20+C21+C22+C23+C24+C25+C26+C27+C28+C29+C30+C31</f>
        <v>34944100</v>
      </c>
      <c r="D17" s="23">
        <f t="shared" ref="D17:I17" si="0">D18+D19+D20+D21+D22+D23+D24+D25+D26+D27+D28+D29+D30+D31</f>
        <v>21581286.130000003</v>
      </c>
      <c r="E17" s="36">
        <f t="shared" si="0"/>
        <v>-13362813.870000001</v>
      </c>
      <c r="F17" s="36">
        <f>D17/C17*100</f>
        <v>61.759456188598371</v>
      </c>
      <c r="G17" s="23">
        <f t="shared" si="0"/>
        <v>12384351.450000001</v>
      </c>
      <c r="H17" s="36">
        <f>H18+H19+H20+H21+H22+H23+H24+H25+H26+H27+H28+H29+H30+H31</f>
        <v>9196934.6799999997</v>
      </c>
      <c r="I17" s="24">
        <f t="shared" si="0"/>
        <v>0</v>
      </c>
      <c r="J17" s="14"/>
    </row>
    <row r="18" spans="1:10" ht="63.75">
      <c r="A18" s="7" t="s">
        <v>4</v>
      </c>
      <c r="B18" s="8" t="s">
        <v>5</v>
      </c>
      <c r="C18" s="20">
        <v>19729792</v>
      </c>
      <c r="D18" s="9">
        <v>13262056.98</v>
      </c>
      <c r="E18" s="37">
        <f>D18-C18</f>
        <v>-6467735.0199999996</v>
      </c>
      <c r="F18" s="37">
        <f>D18/C18*100</f>
        <v>67.218432814699725</v>
      </c>
      <c r="G18" s="9">
        <v>11146502.050000001</v>
      </c>
      <c r="H18" s="37">
        <f>D18-G18</f>
        <v>2115554.9299999997</v>
      </c>
      <c r="I18" s="9"/>
      <c r="J18" s="14"/>
    </row>
    <row r="19" spans="1:10" ht="17.25" customHeight="1">
      <c r="A19" s="7" t="s">
        <v>6</v>
      </c>
      <c r="B19" s="8" t="s">
        <v>7</v>
      </c>
      <c r="C19" s="20">
        <v>149828</v>
      </c>
      <c r="D19" s="9">
        <v>109027.42</v>
      </c>
      <c r="E19" s="37">
        <f t="shared" ref="E19:E31" si="1">D19-C19</f>
        <v>-40800.58</v>
      </c>
      <c r="F19" s="37">
        <f t="shared" ref="F19:F31" si="2">D19/C19*100</f>
        <v>72.768387751288145</v>
      </c>
      <c r="G19" s="9">
        <v>0</v>
      </c>
      <c r="H19" s="37">
        <f>D19-G19</f>
        <v>109027.42</v>
      </c>
      <c r="I19" s="9"/>
      <c r="J19" s="14"/>
    </row>
    <row r="20" spans="1:10" ht="18.75" customHeight="1">
      <c r="A20" s="7" t="s">
        <v>8</v>
      </c>
      <c r="B20" s="8" t="s">
        <v>9</v>
      </c>
      <c r="C20" s="20">
        <v>47000</v>
      </c>
      <c r="D20" s="9">
        <v>7598.31</v>
      </c>
      <c r="E20" s="37">
        <f t="shared" si="1"/>
        <v>-39401.69</v>
      </c>
      <c r="F20" s="37">
        <f t="shared" si="2"/>
        <v>16.166617021276597</v>
      </c>
      <c r="G20" s="9">
        <v>0</v>
      </c>
      <c r="H20" s="37">
        <f t="shared" ref="H20:H31" si="3">D20-G20</f>
        <v>7598.31</v>
      </c>
      <c r="I20" s="9"/>
      <c r="J20" s="14"/>
    </row>
    <row r="21" spans="1:10" ht="25.5">
      <c r="A21" s="7" t="s">
        <v>10</v>
      </c>
      <c r="B21" s="8" t="s">
        <v>11</v>
      </c>
      <c r="C21" s="20">
        <v>500000</v>
      </c>
      <c r="D21" s="9">
        <v>475441.27</v>
      </c>
      <c r="E21" s="37">
        <f t="shared" si="1"/>
        <v>-24558.729999999981</v>
      </c>
      <c r="F21" s="37">
        <f t="shared" si="2"/>
        <v>95.088254000000006</v>
      </c>
      <c r="G21" s="9">
        <v>0</v>
      </c>
      <c r="H21" s="37">
        <f t="shared" si="3"/>
        <v>475441.27</v>
      </c>
      <c r="I21" s="9"/>
      <c r="J21" s="14"/>
    </row>
    <row r="22" spans="1:10" ht="51">
      <c r="A22" s="7" t="s">
        <v>12</v>
      </c>
      <c r="B22" s="8" t="s">
        <v>13</v>
      </c>
      <c r="C22" s="20">
        <v>1981240</v>
      </c>
      <c r="D22" s="9">
        <v>1701644.46</v>
      </c>
      <c r="E22" s="37">
        <f t="shared" si="1"/>
        <v>-279595.54000000004</v>
      </c>
      <c r="F22" s="37">
        <f t="shared" si="2"/>
        <v>85.887851042781278</v>
      </c>
      <c r="G22" s="9">
        <v>1074844.3999999999</v>
      </c>
      <c r="H22" s="37">
        <f t="shared" si="3"/>
        <v>626800.06000000006</v>
      </c>
      <c r="I22" s="9"/>
      <c r="J22" s="14"/>
    </row>
    <row r="23" spans="1:10" ht="17.25" customHeight="1">
      <c r="A23" s="7" t="s">
        <v>14</v>
      </c>
      <c r="B23" s="8" t="s">
        <v>15</v>
      </c>
      <c r="C23" s="20">
        <v>150000</v>
      </c>
      <c r="D23" s="9">
        <v>90138.559999999998</v>
      </c>
      <c r="E23" s="37">
        <f t="shared" si="1"/>
        <v>-59861.440000000002</v>
      </c>
      <c r="F23" s="37">
        <f t="shared" si="2"/>
        <v>60.092373333333327</v>
      </c>
      <c r="G23" s="9">
        <v>0</v>
      </c>
      <c r="H23" s="37">
        <f t="shared" si="3"/>
        <v>90138.559999999998</v>
      </c>
      <c r="I23" s="9"/>
      <c r="J23" s="14"/>
    </row>
    <row r="24" spans="1:10" ht="38.25">
      <c r="A24" s="7" t="s">
        <v>18</v>
      </c>
      <c r="B24" s="8" t="s">
        <v>19</v>
      </c>
      <c r="C24" s="20">
        <v>5300000</v>
      </c>
      <c r="D24" s="9">
        <v>198960</v>
      </c>
      <c r="E24" s="37">
        <f t="shared" si="1"/>
        <v>-5101040</v>
      </c>
      <c r="F24" s="37">
        <f t="shared" si="2"/>
        <v>3.7539622641509429</v>
      </c>
      <c r="G24" s="9">
        <v>0</v>
      </c>
      <c r="H24" s="37">
        <f t="shared" si="3"/>
        <v>198960</v>
      </c>
      <c r="I24" s="9"/>
      <c r="J24" s="14"/>
    </row>
    <row r="25" spans="1:10" ht="25.5">
      <c r="A25" s="7" t="s">
        <v>20</v>
      </c>
      <c r="B25" s="8" t="s">
        <v>21</v>
      </c>
      <c r="C25" s="20">
        <v>25400</v>
      </c>
      <c r="D25" s="9">
        <v>9998</v>
      </c>
      <c r="E25" s="37">
        <f t="shared" si="1"/>
        <v>-15402</v>
      </c>
      <c r="F25" s="37">
        <f t="shared" si="2"/>
        <v>39.362204724409452</v>
      </c>
      <c r="G25" s="9">
        <v>10155</v>
      </c>
      <c r="H25" s="37">
        <f t="shared" si="3"/>
        <v>-157</v>
      </c>
      <c r="I25" s="9"/>
      <c r="J25" s="14"/>
    </row>
    <row r="26" spans="1:10" ht="25.5">
      <c r="A26" s="7" t="s">
        <v>22</v>
      </c>
      <c r="B26" s="8" t="s">
        <v>23</v>
      </c>
      <c r="C26" s="20">
        <v>200000</v>
      </c>
      <c r="D26" s="9">
        <v>0</v>
      </c>
      <c r="E26" s="37">
        <f t="shared" si="1"/>
        <v>-200000</v>
      </c>
      <c r="F26" s="37">
        <f t="shared" si="2"/>
        <v>0</v>
      </c>
      <c r="G26" s="9">
        <v>0</v>
      </c>
      <c r="H26" s="37">
        <f t="shared" si="3"/>
        <v>0</v>
      </c>
      <c r="I26" s="9"/>
      <c r="J26" s="14"/>
    </row>
    <row r="27" spans="1:10" ht="25.5">
      <c r="A27" s="7" t="s">
        <v>24</v>
      </c>
      <c r="B27" s="8" t="s">
        <v>25</v>
      </c>
      <c r="C27" s="20">
        <v>1530840</v>
      </c>
      <c r="D27" s="9">
        <v>768754.73</v>
      </c>
      <c r="E27" s="37">
        <f t="shared" si="1"/>
        <v>-762085.27</v>
      </c>
      <c r="F27" s="37">
        <f t="shared" si="2"/>
        <v>50.217836612578715</v>
      </c>
      <c r="G27" s="9">
        <v>25850</v>
      </c>
      <c r="H27" s="37">
        <f t="shared" si="3"/>
        <v>742904.73</v>
      </c>
      <c r="I27" s="9"/>
      <c r="J27" s="14"/>
    </row>
    <row r="28" spans="1:10" ht="19.5" customHeight="1">
      <c r="A28" s="7" t="s">
        <v>26</v>
      </c>
      <c r="B28" s="8" t="s">
        <v>27</v>
      </c>
      <c r="C28" s="20">
        <v>200000</v>
      </c>
      <c r="D28" s="9">
        <v>29636.28</v>
      </c>
      <c r="E28" s="37">
        <f t="shared" si="1"/>
        <v>-170363.72</v>
      </c>
      <c r="F28" s="37">
        <f t="shared" si="2"/>
        <v>14.81814</v>
      </c>
      <c r="G28" s="9">
        <v>77000</v>
      </c>
      <c r="H28" s="37">
        <f t="shared" si="3"/>
        <v>-47363.72</v>
      </c>
      <c r="I28" s="9"/>
      <c r="J28" s="14"/>
    </row>
    <row r="29" spans="1:10" ht="19.5" customHeight="1">
      <c r="A29" s="7" t="s">
        <v>28</v>
      </c>
      <c r="B29" s="8" t="s">
        <v>29</v>
      </c>
      <c r="C29" s="20">
        <v>200000</v>
      </c>
      <c r="D29" s="9">
        <v>0</v>
      </c>
      <c r="E29" s="37">
        <f t="shared" si="1"/>
        <v>-200000</v>
      </c>
      <c r="F29" s="37">
        <f t="shared" si="2"/>
        <v>0</v>
      </c>
      <c r="G29" s="9">
        <v>0</v>
      </c>
      <c r="H29" s="37">
        <f t="shared" si="3"/>
        <v>0</v>
      </c>
      <c r="I29" s="9"/>
      <c r="J29" s="14"/>
    </row>
    <row r="30" spans="1:10" ht="18.75" customHeight="1">
      <c r="A30" s="7" t="s">
        <v>30</v>
      </c>
      <c r="B30" s="8" t="s">
        <v>31</v>
      </c>
      <c r="C30" s="20">
        <v>160000</v>
      </c>
      <c r="D30" s="9">
        <v>159197.29</v>
      </c>
      <c r="E30" s="37">
        <f t="shared" si="1"/>
        <v>-802.70999999999185</v>
      </c>
      <c r="F30" s="37">
        <f t="shared" si="2"/>
        <v>99.498306249999999</v>
      </c>
      <c r="G30" s="9">
        <v>0</v>
      </c>
      <c r="H30" s="37">
        <f t="shared" si="3"/>
        <v>159197.29</v>
      </c>
      <c r="I30" s="9"/>
      <c r="J30" s="14"/>
    </row>
    <row r="31" spans="1:10" ht="42.75" customHeight="1">
      <c r="A31" s="7" t="s">
        <v>32</v>
      </c>
      <c r="B31" s="8" t="s">
        <v>33</v>
      </c>
      <c r="C31" s="20">
        <v>4770000</v>
      </c>
      <c r="D31" s="9">
        <v>4768832.83</v>
      </c>
      <c r="E31" s="37">
        <f t="shared" si="1"/>
        <v>-1167.1699999999255</v>
      </c>
      <c r="F31" s="37">
        <f t="shared" si="2"/>
        <v>99.975531027253666</v>
      </c>
      <c r="G31" s="9">
        <v>50000</v>
      </c>
      <c r="H31" s="37">
        <f t="shared" si="3"/>
        <v>4718832.83</v>
      </c>
      <c r="I31" s="9"/>
      <c r="J31" s="14"/>
    </row>
    <row r="32" spans="1:10" ht="18" customHeight="1">
      <c r="A32" s="3"/>
      <c r="B32" s="4" t="s">
        <v>34</v>
      </c>
      <c r="C32" s="23">
        <f>C33+C34+C35+C36+C38+C39+C40+C41+C42+C43+C44+C45+C46+C47+C48+C37+C49</f>
        <v>76359487.890000001</v>
      </c>
      <c r="D32" s="23">
        <f t="shared" ref="D32:G32" si="4">D33+D34+D35+D36+D38+D39+D40+D41+D42+D43+D44+D45+D46+D47+D48+D37+D49</f>
        <v>61580565.399999999</v>
      </c>
      <c r="E32" s="36">
        <f t="shared" si="4"/>
        <v>-14778922.490000002</v>
      </c>
      <c r="F32" s="36">
        <f t="shared" ref="F32:F62" si="5">D32/C32*100</f>
        <v>80.645597687493861</v>
      </c>
      <c r="G32" s="23">
        <f t="shared" si="4"/>
        <v>57595576.670000002</v>
      </c>
      <c r="H32" s="36">
        <f>H33+H34+H35+H36+H38+H39+H40+H41+H42+H43+H44+H45+H46+H47+H48+H37+H49</f>
        <v>3984988.7299999981</v>
      </c>
      <c r="I32" s="5" t="e">
        <f>I33+I34+I35+I36+I38+I39+I40+I41+#REF!+#REF!+I42+I43+I44+I45+I46+I47+I48+I37+I49</f>
        <v>#REF!</v>
      </c>
      <c r="J32" s="14"/>
    </row>
    <row r="33" spans="1:10" ht="38.25">
      <c r="A33" s="7" t="s">
        <v>35</v>
      </c>
      <c r="B33" s="8" t="s">
        <v>36</v>
      </c>
      <c r="C33" s="20">
        <v>1045084</v>
      </c>
      <c r="D33" s="9">
        <v>1023987.24</v>
      </c>
      <c r="E33" s="37">
        <f>D33-C33</f>
        <v>-21096.760000000009</v>
      </c>
      <c r="F33" s="38">
        <f t="shared" si="5"/>
        <v>97.981333557876681</v>
      </c>
      <c r="G33" s="28">
        <v>975374.09</v>
      </c>
      <c r="H33" s="38">
        <f>D33-G33</f>
        <v>48613.150000000023</v>
      </c>
      <c r="I33" s="6"/>
      <c r="J33" s="14"/>
    </row>
    <row r="34" spans="1:10" ht="24.75" customHeight="1">
      <c r="A34" s="7" t="s">
        <v>37</v>
      </c>
      <c r="B34" s="8" t="s">
        <v>38</v>
      </c>
      <c r="C34" s="20">
        <v>16641934</v>
      </c>
      <c r="D34" s="9">
        <v>10832534.6</v>
      </c>
      <c r="E34" s="37">
        <f t="shared" ref="E34:E49" si="6">D34-C34</f>
        <v>-5809399.4000000004</v>
      </c>
      <c r="F34" s="38">
        <f t="shared" si="5"/>
        <v>65.091801229352313</v>
      </c>
      <c r="G34" s="28">
        <v>9565068.5800000001</v>
      </c>
      <c r="H34" s="38">
        <f t="shared" ref="H34:H49" si="7">D34-G34</f>
        <v>1267466.0199999996</v>
      </c>
      <c r="I34" s="6"/>
      <c r="J34" s="14"/>
    </row>
    <row r="35" spans="1:10" ht="38.25">
      <c r="A35" s="7" t="s">
        <v>39</v>
      </c>
      <c r="B35" s="8" t="s">
        <v>40</v>
      </c>
      <c r="C35" s="20">
        <v>23704926</v>
      </c>
      <c r="D35" s="9">
        <v>15671436.199999999</v>
      </c>
      <c r="E35" s="37">
        <f t="shared" si="6"/>
        <v>-8033489.8000000007</v>
      </c>
      <c r="F35" s="38">
        <f t="shared" si="5"/>
        <v>66.110462441435175</v>
      </c>
      <c r="G35" s="28">
        <v>10792506.43</v>
      </c>
      <c r="H35" s="38">
        <f t="shared" si="7"/>
        <v>4878929.7699999996</v>
      </c>
      <c r="I35" s="6"/>
      <c r="J35" s="14"/>
    </row>
    <row r="36" spans="1:10" ht="38.25">
      <c r="A36" s="7" t="s">
        <v>41</v>
      </c>
      <c r="B36" s="8" t="s">
        <v>42</v>
      </c>
      <c r="C36" s="20">
        <v>29666700</v>
      </c>
      <c r="D36" s="9">
        <v>29347123.59</v>
      </c>
      <c r="E36" s="37">
        <f t="shared" si="6"/>
        <v>-319576.41000000015</v>
      </c>
      <c r="F36" s="38">
        <f t="shared" si="5"/>
        <v>98.922777356429933</v>
      </c>
      <c r="G36" s="28">
        <v>28652571.890000001</v>
      </c>
      <c r="H36" s="38">
        <f t="shared" si="7"/>
        <v>694551.69999999925</v>
      </c>
      <c r="I36" s="6"/>
      <c r="J36" s="14"/>
    </row>
    <row r="37" spans="1:10" ht="25.5">
      <c r="A37" s="15">
        <v>1061</v>
      </c>
      <c r="B37" s="8" t="s">
        <v>96</v>
      </c>
      <c r="C37" s="20">
        <v>0</v>
      </c>
      <c r="D37" s="9">
        <v>0</v>
      </c>
      <c r="E37" s="37">
        <f t="shared" si="6"/>
        <v>0</v>
      </c>
      <c r="F37" s="38">
        <v>0</v>
      </c>
      <c r="G37" s="28">
        <v>1977475.73</v>
      </c>
      <c r="H37" s="38">
        <f t="shared" si="7"/>
        <v>-1977475.73</v>
      </c>
      <c r="I37" s="6"/>
      <c r="J37" s="14"/>
    </row>
    <row r="38" spans="1:10" ht="25.5">
      <c r="A38" s="7" t="s">
        <v>43</v>
      </c>
      <c r="B38" s="8" t="s">
        <v>44</v>
      </c>
      <c r="C38" s="20">
        <v>2314420</v>
      </c>
      <c r="D38" s="9">
        <v>2280731.86</v>
      </c>
      <c r="E38" s="37">
        <f t="shared" si="6"/>
        <v>-33688.14000000013</v>
      </c>
      <c r="F38" s="38">
        <f t="shared" si="5"/>
        <v>98.544424088972605</v>
      </c>
      <c r="G38" s="28">
        <v>1987632.24</v>
      </c>
      <c r="H38" s="38">
        <f t="shared" si="7"/>
        <v>293099.61999999988</v>
      </c>
      <c r="I38" s="6"/>
      <c r="J38" s="14"/>
    </row>
    <row r="39" spans="1:10" ht="23.25" customHeight="1">
      <c r="A39" s="7" t="s">
        <v>45</v>
      </c>
      <c r="B39" s="8" t="s">
        <v>46</v>
      </c>
      <c r="C39" s="20">
        <v>7240</v>
      </c>
      <c r="D39" s="9">
        <v>1810</v>
      </c>
      <c r="E39" s="37">
        <f t="shared" si="6"/>
        <v>-5430</v>
      </c>
      <c r="F39" s="38">
        <f t="shared" si="5"/>
        <v>25</v>
      </c>
      <c r="G39" s="28">
        <v>7240</v>
      </c>
      <c r="H39" s="38">
        <f t="shared" si="7"/>
        <v>-5430</v>
      </c>
      <c r="I39" s="6"/>
      <c r="J39" s="14"/>
    </row>
    <row r="40" spans="1:10" ht="51">
      <c r="A40" s="7" t="s">
        <v>47</v>
      </c>
      <c r="B40" s="8" t="s">
        <v>48</v>
      </c>
      <c r="C40" s="20">
        <v>27300</v>
      </c>
      <c r="D40" s="9">
        <v>7423.93</v>
      </c>
      <c r="E40" s="37">
        <f t="shared" si="6"/>
        <v>-19876.07</v>
      </c>
      <c r="F40" s="38">
        <f t="shared" si="5"/>
        <v>27.193882783882785</v>
      </c>
      <c r="G40" s="28">
        <v>0</v>
      </c>
      <c r="H40" s="38">
        <f t="shared" si="7"/>
        <v>7423.93</v>
      </c>
      <c r="I40" s="6"/>
      <c r="J40" s="14"/>
    </row>
    <row r="41" spans="1:10" ht="63.75">
      <c r="A41" s="7" t="s">
        <v>49</v>
      </c>
      <c r="B41" s="8" t="s">
        <v>50</v>
      </c>
      <c r="C41" s="20">
        <v>74795.89</v>
      </c>
      <c r="D41" s="9">
        <v>73291</v>
      </c>
      <c r="E41" s="37">
        <f t="shared" si="6"/>
        <v>-1504.8899999999994</v>
      </c>
      <c r="F41" s="38">
        <f t="shared" si="5"/>
        <v>97.988004421098537</v>
      </c>
      <c r="G41" s="28">
        <v>0</v>
      </c>
      <c r="H41" s="38">
        <f t="shared" si="7"/>
        <v>73291</v>
      </c>
      <c r="I41" s="6"/>
      <c r="J41" s="14"/>
    </row>
    <row r="42" spans="1:10" ht="17.25" customHeight="1">
      <c r="A42" s="7" t="s">
        <v>55</v>
      </c>
      <c r="B42" s="8" t="s">
        <v>56</v>
      </c>
      <c r="C42" s="20">
        <v>747414</v>
      </c>
      <c r="D42" s="9">
        <v>624809.74</v>
      </c>
      <c r="E42" s="37">
        <f t="shared" si="6"/>
        <v>-122604.26000000001</v>
      </c>
      <c r="F42" s="38">
        <f t="shared" si="5"/>
        <v>83.596205048340011</v>
      </c>
      <c r="G42" s="28">
        <v>544104.67000000004</v>
      </c>
      <c r="H42" s="38">
        <f t="shared" si="7"/>
        <v>80705.069999999949</v>
      </c>
      <c r="I42" s="6"/>
      <c r="J42" s="14"/>
    </row>
    <row r="43" spans="1:10" ht="38.25">
      <c r="A43" s="7" t="s">
        <v>57</v>
      </c>
      <c r="B43" s="8" t="s">
        <v>58</v>
      </c>
      <c r="C43" s="20">
        <v>1991009</v>
      </c>
      <c r="D43" s="9">
        <v>1589230.64</v>
      </c>
      <c r="E43" s="37">
        <f t="shared" si="6"/>
        <v>-401778.3600000001</v>
      </c>
      <c r="F43" s="38">
        <f t="shared" si="5"/>
        <v>79.820364448377674</v>
      </c>
      <c r="G43" s="28">
        <v>1872207.04</v>
      </c>
      <c r="H43" s="38">
        <f t="shared" si="7"/>
        <v>-282976.40000000014</v>
      </c>
      <c r="I43" s="6"/>
      <c r="J43" s="14"/>
    </row>
    <row r="44" spans="1:10" ht="19.5" customHeight="1">
      <c r="A44" s="7" t="s">
        <v>59</v>
      </c>
      <c r="B44" s="8" t="s">
        <v>60</v>
      </c>
      <c r="C44" s="20">
        <v>40000</v>
      </c>
      <c r="D44" s="9">
        <v>31975</v>
      </c>
      <c r="E44" s="37">
        <f t="shared" si="6"/>
        <v>-8025</v>
      </c>
      <c r="F44" s="38">
        <f t="shared" si="5"/>
        <v>79.9375</v>
      </c>
      <c r="G44" s="28">
        <v>23000</v>
      </c>
      <c r="H44" s="38">
        <f t="shared" si="7"/>
        <v>8975</v>
      </c>
      <c r="I44" s="6"/>
      <c r="J44" s="14"/>
    </row>
    <row r="45" spans="1:10" ht="38.25">
      <c r="A45" s="7" t="s">
        <v>61</v>
      </c>
      <c r="B45" s="8" t="s">
        <v>62</v>
      </c>
      <c r="C45" s="20">
        <v>68665</v>
      </c>
      <c r="D45" s="9">
        <v>68661.600000000006</v>
      </c>
      <c r="E45" s="37">
        <f t="shared" si="6"/>
        <v>-3.3999999999941792</v>
      </c>
      <c r="F45" s="38">
        <f t="shared" si="5"/>
        <v>99.995048423505423</v>
      </c>
      <c r="G45" s="28">
        <v>0</v>
      </c>
      <c r="H45" s="38">
        <f t="shared" si="7"/>
        <v>68661.600000000006</v>
      </c>
      <c r="I45" s="6"/>
      <c r="J45" s="14"/>
    </row>
    <row r="46" spans="1:10" ht="51">
      <c r="A46" s="7" t="s">
        <v>63</v>
      </c>
      <c r="B46" s="8" t="s">
        <v>64</v>
      </c>
      <c r="C46" s="20">
        <v>30000</v>
      </c>
      <c r="D46" s="9">
        <v>27550</v>
      </c>
      <c r="E46" s="37">
        <f t="shared" si="6"/>
        <v>-2450</v>
      </c>
      <c r="F46" s="38">
        <f t="shared" si="5"/>
        <v>91.833333333333329</v>
      </c>
      <c r="G46" s="28">
        <v>820</v>
      </c>
      <c r="H46" s="38">
        <f t="shared" si="7"/>
        <v>26730</v>
      </c>
      <c r="I46" s="6"/>
      <c r="J46" s="14"/>
    </row>
    <row r="47" spans="1:10" ht="38.25" hidden="1" customHeight="1">
      <c r="A47" s="7" t="s">
        <v>65</v>
      </c>
      <c r="B47" s="8" t="s">
        <v>66</v>
      </c>
      <c r="C47" s="20">
        <v>0</v>
      </c>
      <c r="D47" s="9">
        <v>0</v>
      </c>
      <c r="E47" s="37">
        <f t="shared" si="6"/>
        <v>0</v>
      </c>
      <c r="F47" s="38">
        <v>0</v>
      </c>
      <c r="G47" s="28">
        <v>0</v>
      </c>
      <c r="H47" s="38">
        <f t="shared" si="7"/>
        <v>0</v>
      </c>
      <c r="I47" s="6"/>
      <c r="J47" s="14"/>
    </row>
    <row r="48" spans="1:10" ht="25.5">
      <c r="A48" s="15">
        <v>9320</v>
      </c>
      <c r="B48" s="8" t="s">
        <v>95</v>
      </c>
      <c r="C48" s="20">
        <v>0</v>
      </c>
      <c r="D48" s="9">
        <v>0</v>
      </c>
      <c r="E48" s="37">
        <f t="shared" si="6"/>
        <v>0</v>
      </c>
      <c r="F48" s="38">
        <v>0</v>
      </c>
      <c r="G48" s="28">
        <v>1046196</v>
      </c>
      <c r="H48" s="38">
        <f t="shared" si="7"/>
        <v>-1046196</v>
      </c>
      <c r="I48" s="6"/>
      <c r="J48" s="14"/>
    </row>
    <row r="49" spans="1:11" ht="19.5" customHeight="1">
      <c r="A49" s="15">
        <v>9770</v>
      </c>
      <c r="B49" s="8" t="s">
        <v>31</v>
      </c>
      <c r="C49" s="20">
        <v>0</v>
      </c>
      <c r="D49" s="9">
        <v>0</v>
      </c>
      <c r="E49" s="37">
        <f t="shared" si="6"/>
        <v>0</v>
      </c>
      <c r="F49" s="38">
        <v>0</v>
      </c>
      <c r="G49" s="28">
        <v>151380</v>
      </c>
      <c r="H49" s="38">
        <f t="shared" si="7"/>
        <v>-151380</v>
      </c>
      <c r="I49" s="6"/>
      <c r="J49" s="14"/>
    </row>
    <row r="50" spans="1:11" ht="25.5">
      <c r="A50" s="3"/>
      <c r="B50" s="4" t="s">
        <v>67</v>
      </c>
      <c r="C50" s="23">
        <f>C51+C52+C53+C54+C55+C56+C57+C58</f>
        <v>3132772</v>
      </c>
      <c r="D50" s="23">
        <f>D51+D52+D53+D54+D55+D56+D57+D58</f>
        <v>2490074.0699999998</v>
      </c>
      <c r="E50" s="36">
        <f t="shared" ref="E50" si="8">E51+E52+E53+E54+E55+E56+E57+E58</f>
        <v>-642697.93000000017</v>
      </c>
      <c r="F50" s="36">
        <f t="shared" si="5"/>
        <v>79.484688639964844</v>
      </c>
      <c r="G50" s="23">
        <f>G51+G52+G53+G54+G55+G56+G57+G58</f>
        <v>1904867.22</v>
      </c>
      <c r="H50" s="36">
        <f>H51+H52+H53+H54+H55+H56+H57+H58</f>
        <v>585206.84999999986</v>
      </c>
      <c r="I50" s="6"/>
      <c r="J50" s="14"/>
    </row>
    <row r="51" spans="1:11" ht="38.25">
      <c r="A51" s="7" t="s">
        <v>35</v>
      </c>
      <c r="B51" s="8" t="s">
        <v>36</v>
      </c>
      <c r="C51" s="20">
        <v>986847</v>
      </c>
      <c r="D51" s="9">
        <v>976742.58</v>
      </c>
      <c r="E51" s="38">
        <f>D51-C51</f>
        <v>-10104.420000000042</v>
      </c>
      <c r="F51" s="38">
        <f t="shared" si="5"/>
        <v>98.976090518591022</v>
      </c>
      <c r="G51" s="28">
        <v>704171.2</v>
      </c>
      <c r="H51" s="38">
        <f>D51-G51</f>
        <v>272571.38</v>
      </c>
      <c r="I51" s="6"/>
      <c r="J51" s="14"/>
    </row>
    <row r="52" spans="1:11" ht="38.25">
      <c r="A52" s="7" t="s">
        <v>68</v>
      </c>
      <c r="B52" s="8" t="s">
        <v>69</v>
      </c>
      <c r="C52" s="20">
        <v>32000</v>
      </c>
      <c r="D52" s="9">
        <v>29807.85</v>
      </c>
      <c r="E52" s="38">
        <f t="shared" ref="E52:E58" si="9">D52-C52</f>
        <v>-2192.1500000000015</v>
      </c>
      <c r="F52" s="38">
        <f t="shared" si="5"/>
        <v>93.149531249999995</v>
      </c>
      <c r="G52" s="28">
        <v>3633.84</v>
      </c>
      <c r="H52" s="38">
        <f t="shared" ref="H52:H58" si="10">D52-G52</f>
        <v>26174.01</v>
      </c>
      <c r="I52" s="6"/>
      <c r="J52" s="14"/>
    </row>
    <row r="53" spans="1:11" ht="25.5">
      <c r="A53" s="7" t="s">
        <v>70</v>
      </c>
      <c r="B53" s="8" t="s">
        <v>71</v>
      </c>
      <c r="C53" s="20">
        <v>4186</v>
      </c>
      <c r="D53" s="9">
        <v>4186</v>
      </c>
      <c r="E53" s="38">
        <f t="shared" si="9"/>
        <v>0</v>
      </c>
      <c r="F53" s="38">
        <f t="shared" si="5"/>
        <v>100</v>
      </c>
      <c r="G53" s="28">
        <v>7736</v>
      </c>
      <c r="H53" s="38">
        <f t="shared" si="10"/>
        <v>-3550</v>
      </c>
      <c r="I53" s="6"/>
      <c r="J53" s="14"/>
    </row>
    <row r="54" spans="1:11" ht="76.5">
      <c r="A54" s="7" t="s">
        <v>72</v>
      </c>
      <c r="B54" s="8" t="s">
        <v>73</v>
      </c>
      <c r="C54" s="20">
        <v>230000</v>
      </c>
      <c r="D54" s="9">
        <v>223916.79999999999</v>
      </c>
      <c r="E54" s="38">
        <f t="shared" si="9"/>
        <v>-6083.2000000000116</v>
      </c>
      <c r="F54" s="38">
        <f t="shared" si="5"/>
        <v>97.355130434782595</v>
      </c>
      <c r="G54" s="28">
        <v>130788.68</v>
      </c>
      <c r="H54" s="38">
        <f t="shared" si="10"/>
        <v>93128.12</v>
      </c>
      <c r="I54" s="6"/>
      <c r="J54" s="14"/>
    </row>
    <row r="55" spans="1:11" ht="51">
      <c r="A55" s="7" t="s">
        <v>74</v>
      </c>
      <c r="B55" s="8" t="s">
        <v>75</v>
      </c>
      <c r="C55" s="20">
        <v>5610</v>
      </c>
      <c r="D55" s="9">
        <v>4876.6400000000003</v>
      </c>
      <c r="E55" s="38">
        <f t="shared" si="9"/>
        <v>-733.35999999999967</v>
      </c>
      <c r="F55" s="38">
        <f t="shared" si="5"/>
        <v>86.927629233511595</v>
      </c>
      <c r="G55" s="28">
        <v>5203.32</v>
      </c>
      <c r="H55" s="38">
        <f t="shared" si="10"/>
        <v>-326.67999999999938</v>
      </c>
      <c r="I55" s="6"/>
      <c r="J55" s="14"/>
    </row>
    <row r="56" spans="1:11" ht="25.5">
      <c r="A56" s="7" t="s">
        <v>76</v>
      </c>
      <c r="B56" s="8" t="s">
        <v>77</v>
      </c>
      <c r="C56" s="20">
        <v>69036</v>
      </c>
      <c r="D56" s="9">
        <v>69036</v>
      </c>
      <c r="E56" s="38">
        <f t="shared" si="9"/>
        <v>0</v>
      </c>
      <c r="F56" s="38">
        <f t="shared" si="5"/>
        <v>100</v>
      </c>
      <c r="G56" s="28">
        <v>62760</v>
      </c>
      <c r="H56" s="38">
        <f t="shared" si="10"/>
        <v>6276</v>
      </c>
      <c r="I56" s="6"/>
      <c r="J56" s="14"/>
    </row>
    <row r="57" spans="1:11" ht="33.75" customHeight="1">
      <c r="A57" s="7" t="s">
        <v>78</v>
      </c>
      <c r="B57" s="8" t="s">
        <v>79</v>
      </c>
      <c r="C57" s="20">
        <v>1511057</v>
      </c>
      <c r="D57" s="9">
        <v>1032331.2</v>
      </c>
      <c r="E57" s="38">
        <f t="shared" si="9"/>
        <v>-478725.80000000005</v>
      </c>
      <c r="F57" s="38">
        <f t="shared" si="5"/>
        <v>68.318481698572583</v>
      </c>
      <c r="G57" s="28">
        <v>901914.18</v>
      </c>
      <c r="H57" s="38">
        <f t="shared" si="10"/>
        <v>130417.0199999999</v>
      </c>
      <c r="I57" s="6"/>
      <c r="J57" s="14"/>
    </row>
    <row r="58" spans="1:11" ht="25.5">
      <c r="A58" s="7" t="s">
        <v>80</v>
      </c>
      <c r="B58" s="8" t="s">
        <v>81</v>
      </c>
      <c r="C58" s="20">
        <v>294036</v>
      </c>
      <c r="D58" s="9">
        <v>149177</v>
      </c>
      <c r="E58" s="38">
        <f t="shared" si="9"/>
        <v>-144859</v>
      </c>
      <c r="F58" s="38">
        <f t="shared" si="5"/>
        <v>50.734263831639659</v>
      </c>
      <c r="G58" s="28">
        <v>88660</v>
      </c>
      <c r="H58" s="38">
        <f t="shared" si="10"/>
        <v>60517</v>
      </c>
      <c r="I58" s="6"/>
      <c r="J58" s="14"/>
    </row>
    <row r="59" spans="1:11" ht="18" customHeight="1">
      <c r="A59" s="3"/>
      <c r="B59" s="4" t="s">
        <v>82</v>
      </c>
      <c r="C59" s="23">
        <f>C60+C61</f>
        <v>3386947</v>
      </c>
      <c r="D59" s="23">
        <f>D60+D61</f>
        <v>2946414.13</v>
      </c>
      <c r="E59" s="36">
        <f t="shared" ref="E59:H59" si="11">E60+E61</f>
        <v>-440532.87000000011</v>
      </c>
      <c r="F59" s="36">
        <f t="shared" si="5"/>
        <v>86.993216309555478</v>
      </c>
      <c r="G59" s="23">
        <f t="shared" si="11"/>
        <v>2635220.79</v>
      </c>
      <c r="H59" s="36">
        <f t="shared" si="11"/>
        <v>311193.33999999985</v>
      </c>
      <c r="I59" s="6"/>
      <c r="J59" s="14"/>
    </row>
    <row r="60" spans="1:11" ht="38.25">
      <c r="A60" s="7" t="s">
        <v>35</v>
      </c>
      <c r="B60" s="8" t="s">
        <v>36</v>
      </c>
      <c r="C60" s="20">
        <v>1827342</v>
      </c>
      <c r="D60" s="9">
        <v>1523735.65</v>
      </c>
      <c r="E60" s="37">
        <f>D60-C60</f>
        <v>-303606.35000000009</v>
      </c>
      <c r="F60" s="38">
        <f t="shared" si="5"/>
        <v>83.385356982984021</v>
      </c>
      <c r="G60" s="28">
        <v>1535116.33</v>
      </c>
      <c r="H60" s="38">
        <f>D60-G60</f>
        <v>-11380.680000000168</v>
      </c>
      <c r="I60" s="6"/>
      <c r="J60" s="14"/>
    </row>
    <row r="61" spans="1:11" ht="18.75" customHeight="1">
      <c r="A61" s="7" t="s">
        <v>30</v>
      </c>
      <c r="B61" s="8" t="s">
        <v>31</v>
      </c>
      <c r="C61" s="20">
        <v>1559605</v>
      </c>
      <c r="D61" s="9">
        <v>1422678.48</v>
      </c>
      <c r="E61" s="37">
        <f>D61-C61</f>
        <v>-136926.52000000002</v>
      </c>
      <c r="F61" s="38">
        <f t="shared" si="5"/>
        <v>91.22043594371651</v>
      </c>
      <c r="G61" s="28">
        <v>1100104.46</v>
      </c>
      <c r="H61" s="38">
        <f>D61-G61</f>
        <v>322574.02</v>
      </c>
      <c r="I61" s="6"/>
      <c r="J61" s="14"/>
    </row>
    <row r="62" spans="1:11" s="27" customFormat="1" ht="19.5" customHeight="1">
      <c r="A62" s="30" t="s">
        <v>83</v>
      </c>
      <c r="B62" s="31" t="s">
        <v>99</v>
      </c>
      <c r="C62" s="32">
        <f>C17+C32+C50+C59</f>
        <v>117823306.89</v>
      </c>
      <c r="D62" s="32">
        <f>D17+D32+D50+D59</f>
        <v>88598339.729999989</v>
      </c>
      <c r="E62" s="32">
        <f>E17+E32+E50+E59</f>
        <v>-29224967.160000004</v>
      </c>
      <c r="F62" s="32">
        <f t="shared" si="5"/>
        <v>75.195937093087636</v>
      </c>
      <c r="G62" s="32">
        <f>G17+G32+G50+G59</f>
        <v>74520016.13000001</v>
      </c>
      <c r="H62" s="32">
        <f>H17+H32+H50+H59</f>
        <v>14078323.599999998</v>
      </c>
      <c r="I62" s="25" t="e">
        <f>I17+I32+I50+I59</f>
        <v>#REF!</v>
      </c>
      <c r="J62" s="26"/>
      <c r="K62" s="29"/>
    </row>
    <row r="63" spans="1:11" ht="15" customHeight="1">
      <c r="A63" s="35"/>
      <c r="B63" s="32" t="s">
        <v>2</v>
      </c>
      <c r="C63" s="35"/>
      <c r="D63" s="35"/>
      <c r="E63" s="35"/>
      <c r="F63" s="35"/>
      <c r="G63" s="35"/>
      <c r="H63" s="35"/>
      <c r="J63" s="14"/>
    </row>
    <row r="64" spans="1:11" ht="18.75" customHeight="1">
      <c r="A64" s="3"/>
      <c r="B64" s="4" t="s">
        <v>3</v>
      </c>
      <c r="C64" s="23">
        <f>C65+C66+C67+C68+C69+C70</f>
        <v>1290187.6299999999</v>
      </c>
      <c r="D64" s="23">
        <f>D65+D66+D67+D68+D69+D70</f>
        <v>343448.03</v>
      </c>
      <c r="E64" s="36">
        <f>E65+E66+E67+E68+E69+E70</f>
        <v>-946739.6</v>
      </c>
      <c r="F64" s="37">
        <f>D64/C64*100</f>
        <v>26.620006424956973</v>
      </c>
      <c r="G64" s="23">
        <f>G65+G66+G67+G68+G69+G70</f>
        <v>59761.81</v>
      </c>
      <c r="H64" s="36">
        <f>H65+H66+H67+H68+H69+H70</f>
        <v>283686.21999999997</v>
      </c>
      <c r="I64" s="5" t="e">
        <f>I65+#REF!+I66+I67+I68+I69+I70+#REF!+#REF!+#REF!+#REF!+#REF!+#REF!+#REF!+#REF!</f>
        <v>#REF!</v>
      </c>
      <c r="J64" s="14"/>
    </row>
    <row r="65" spans="1:10" ht="63.75">
      <c r="A65" s="18" t="s">
        <v>4</v>
      </c>
      <c r="B65" s="8" t="s">
        <v>5</v>
      </c>
      <c r="C65" s="20">
        <v>267912</v>
      </c>
      <c r="D65" s="9">
        <v>266892</v>
      </c>
      <c r="E65" s="37">
        <f>D65-C65</f>
        <v>-1020</v>
      </c>
      <c r="F65" s="37">
        <f t="shared" ref="F65:F70" si="12">D65/C65*100</f>
        <v>99.619277971871355</v>
      </c>
      <c r="G65" s="9">
        <v>16705</v>
      </c>
      <c r="H65" s="37">
        <f>D65-G65</f>
        <v>250187</v>
      </c>
      <c r="I65" s="9"/>
      <c r="J65" s="14"/>
    </row>
    <row r="66" spans="1:10" ht="18" customHeight="1">
      <c r="A66" s="18" t="s">
        <v>8</v>
      </c>
      <c r="B66" s="8" t="s">
        <v>9</v>
      </c>
      <c r="C66" s="20">
        <v>7598.31</v>
      </c>
      <c r="D66" s="9">
        <v>7598.31</v>
      </c>
      <c r="E66" s="37">
        <f t="shared" ref="E66:E70" si="13">D66-C66</f>
        <v>0</v>
      </c>
      <c r="F66" s="37">
        <f t="shared" si="12"/>
        <v>100</v>
      </c>
      <c r="G66" s="9">
        <v>0</v>
      </c>
      <c r="H66" s="37">
        <f t="shared" ref="H66:H70" si="14">D66-G66</f>
        <v>7598.31</v>
      </c>
      <c r="I66" s="9"/>
      <c r="J66" s="14"/>
    </row>
    <row r="67" spans="1:10" ht="25.5" hidden="1">
      <c r="A67" s="18" t="s">
        <v>10</v>
      </c>
      <c r="B67" s="8" t="s">
        <v>11</v>
      </c>
      <c r="C67" s="20"/>
      <c r="D67" s="9"/>
      <c r="E67" s="37">
        <f t="shared" si="13"/>
        <v>0</v>
      </c>
      <c r="F67" s="37" t="e">
        <f t="shared" si="12"/>
        <v>#DIV/0!</v>
      </c>
      <c r="G67" s="9">
        <v>0</v>
      </c>
      <c r="H67" s="37">
        <f t="shared" si="14"/>
        <v>0</v>
      </c>
      <c r="I67" s="9"/>
      <c r="J67" s="14"/>
    </row>
    <row r="68" spans="1:10" ht="51">
      <c r="A68" s="18" t="s">
        <v>12</v>
      </c>
      <c r="B68" s="8" t="s">
        <v>13</v>
      </c>
      <c r="C68" s="20">
        <v>250000</v>
      </c>
      <c r="D68" s="9">
        <v>0</v>
      </c>
      <c r="E68" s="37">
        <f t="shared" si="13"/>
        <v>-250000</v>
      </c>
      <c r="F68" s="37">
        <f t="shared" si="12"/>
        <v>0</v>
      </c>
      <c r="G68" s="9">
        <v>0</v>
      </c>
      <c r="H68" s="37">
        <f t="shared" si="14"/>
        <v>0</v>
      </c>
      <c r="I68" s="9"/>
      <c r="J68" s="14"/>
    </row>
    <row r="69" spans="1:10" ht="17.25" customHeight="1">
      <c r="A69" s="18" t="s">
        <v>14</v>
      </c>
      <c r="B69" s="8" t="s">
        <v>15</v>
      </c>
      <c r="C69" s="20">
        <v>100000</v>
      </c>
      <c r="D69" s="9">
        <v>68957.72</v>
      </c>
      <c r="E69" s="37">
        <f t="shared" si="13"/>
        <v>-31042.28</v>
      </c>
      <c r="F69" s="37">
        <f t="shared" si="12"/>
        <v>68.957719999999995</v>
      </c>
      <c r="G69" s="9">
        <v>43056.81</v>
      </c>
      <c r="H69" s="37">
        <f t="shared" si="14"/>
        <v>25900.910000000003</v>
      </c>
      <c r="I69" s="9"/>
      <c r="J69" s="14"/>
    </row>
    <row r="70" spans="1:10" ht="18.75" customHeight="1">
      <c r="A70" s="18" t="s">
        <v>16</v>
      </c>
      <c r="B70" s="8" t="s">
        <v>17</v>
      </c>
      <c r="C70" s="20">
        <v>664677.31999999995</v>
      </c>
      <c r="D70" s="9">
        <v>0</v>
      </c>
      <c r="E70" s="37">
        <f t="shared" si="13"/>
        <v>-664677.31999999995</v>
      </c>
      <c r="F70" s="37">
        <f t="shared" si="12"/>
        <v>0</v>
      </c>
      <c r="G70" s="9">
        <v>0</v>
      </c>
      <c r="H70" s="37">
        <f t="shared" si="14"/>
        <v>0</v>
      </c>
      <c r="I70" s="9"/>
      <c r="J70" s="14"/>
    </row>
    <row r="71" spans="1:10" ht="17.25" customHeight="1">
      <c r="A71" s="3"/>
      <c r="B71" s="4" t="s">
        <v>34</v>
      </c>
      <c r="C71" s="23">
        <f>C72+C73+C74+C75+C76+C77+C78+C79</f>
        <v>9451866.0399999991</v>
      </c>
      <c r="D71" s="23">
        <f t="shared" ref="D71:H71" si="15">D72+D73+D74+D75+D76+D77+D78+D79</f>
        <v>9184469.0099999998</v>
      </c>
      <c r="E71" s="36">
        <f t="shared" si="15"/>
        <v>-267397.0299999998</v>
      </c>
      <c r="F71" s="36">
        <f t="shared" si="15"/>
        <v>480.63160652384028</v>
      </c>
      <c r="G71" s="23">
        <f t="shared" si="15"/>
        <v>3099323.9400000004</v>
      </c>
      <c r="H71" s="36">
        <f t="shared" si="15"/>
        <v>6085145.0699999994</v>
      </c>
      <c r="I71" s="5" t="e">
        <f>#REF!+I72+I73+#REF!+#REF!+#REF!+#REF!+#REF!+I75+I76+I77+I78+#REF!+#REF!+#REF!+I79+#REF!+I74+#REF!</f>
        <v>#REF!</v>
      </c>
      <c r="J71" s="14"/>
    </row>
    <row r="72" spans="1:10" ht="21" customHeight="1">
      <c r="A72" s="18" t="s">
        <v>37</v>
      </c>
      <c r="B72" s="8" t="s">
        <v>38</v>
      </c>
      <c r="C72" s="20">
        <v>2295852.5299999998</v>
      </c>
      <c r="D72" s="9">
        <v>2268143.17</v>
      </c>
      <c r="E72" s="37">
        <f>D72-C72</f>
        <v>-27709.35999999987</v>
      </c>
      <c r="F72" s="38">
        <f t="shared" ref="F72:F73" si="16">D72/C72*100</f>
        <v>98.7930688213672</v>
      </c>
      <c r="G72" s="28">
        <v>836735.78</v>
      </c>
      <c r="H72" s="38">
        <f>D72-G72</f>
        <v>1431407.39</v>
      </c>
      <c r="I72" s="6"/>
      <c r="J72" s="14"/>
    </row>
    <row r="73" spans="1:10" ht="38.25">
      <c r="A73" s="18" t="s">
        <v>39</v>
      </c>
      <c r="B73" s="8" t="s">
        <v>40</v>
      </c>
      <c r="C73" s="20">
        <v>5478959.5099999998</v>
      </c>
      <c r="D73" s="9">
        <v>5300038.55</v>
      </c>
      <c r="E73" s="37">
        <f t="shared" ref="E73:E79" si="17">D73-C73</f>
        <v>-178920.95999999996</v>
      </c>
      <c r="F73" s="38">
        <f t="shared" si="16"/>
        <v>96.734398936998161</v>
      </c>
      <c r="G73" s="28">
        <v>2123588.16</v>
      </c>
      <c r="H73" s="38">
        <f t="shared" ref="H73:H79" si="18">D73-G73</f>
        <v>3176450.3899999997</v>
      </c>
      <c r="I73" s="6"/>
      <c r="J73" s="14"/>
    </row>
    <row r="74" spans="1:10" ht="25.5">
      <c r="A74" s="18">
        <v>1061</v>
      </c>
      <c r="B74" s="8" t="s">
        <v>96</v>
      </c>
      <c r="C74" s="20">
        <v>0</v>
      </c>
      <c r="D74" s="9">
        <v>0</v>
      </c>
      <c r="E74" s="37">
        <f t="shared" si="17"/>
        <v>0</v>
      </c>
      <c r="F74" s="38">
        <v>0</v>
      </c>
      <c r="G74" s="28">
        <v>139000</v>
      </c>
      <c r="H74" s="38">
        <f t="shared" si="18"/>
        <v>-139000</v>
      </c>
      <c r="I74" s="6"/>
      <c r="J74" s="14"/>
    </row>
    <row r="75" spans="1:10" ht="51">
      <c r="A75" s="18" t="s">
        <v>51</v>
      </c>
      <c r="B75" s="8" t="s">
        <v>52</v>
      </c>
      <c r="C75" s="20">
        <v>7202</v>
      </c>
      <c r="D75" s="9">
        <v>7202</v>
      </c>
      <c r="E75" s="37">
        <f t="shared" si="17"/>
        <v>0</v>
      </c>
      <c r="F75" s="38">
        <v>0</v>
      </c>
      <c r="G75" s="28">
        <v>0</v>
      </c>
      <c r="H75" s="38">
        <f t="shared" si="18"/>
        <v>7202</v>
      </c>
      <c r="I75" s="6"/>
      <c r="J75" s="14"/>
    </row>
    <row r="76" spans="1:10" ht="45" customHeight="1">
      <c r="A76" s="18" t="s">
        <v>53</v>
      </c>
      <c r="B76" s="8" t="s">
        <v>54</v>
      </c>
      <c r="C76" s="20">
        <v>64820</v>
      </c>
      <c r="D76" s="9">
        <v>64083</v>
      </c>
      <c r="E76" s="37">
        <f t="shared" si="17"/>
        <v>-737</v>
      </c>
      <c r="F76" s="38">
        <v>0</v>
      </c>
      <c r="G76" s="28">
        <v>0</v>
      </c>
      <c r="H76" s="38">
        <f t="shared" si="18"/>
        <v>64083</v>
      </c>
      <c r="I76" s="6"/>
      <c r="J76" s="14"/>
    </row>
    <row r="77" spans="1:10" ht="19.5" customHeight="1">
      <c r="A77" s="18" t="s">
        <v>55</v>
      </c>
      <c r="B77" s="8" t="s">
        <v>56</v>
      </c>
      <c r="C77" s="20">
        <v>35888</v>
      </c>
      <c r="D77" s="9">
        <v>35888</v>
      </c>
      <c r="E77" s="37">
        <f t="shared" si="17"/>
        <v>0</v>
      </c>
      <c r="F77" s="38">
        <f t="shared" ref="F77:F79" si="19">D77/C77*100</f>
        <v>100</v>
      </c>
      <c r="G77" s="28">
        <v>0</v>
      </c>
      <c r="H77" s="38">
        <f t="shared" si="18"/>
        <v>35888</v>
      </c>
      <c r="I77" s="6"/>
      <c r="J77" s="14"/>
    </row>
    <row r="78" spans="1:10" ht="36" customHeight="1">
      <c r="A78" s="18" t="s">
        <v>57</v>
      </c>
      <c r="B78" s="8" t="s">
        <v>58</v>
      </c>
      <c r="C78" s="20">
        <v>69144</v>
      </c>
      <c r="D78" s="9">
        <v>61247.54</v>
      </c>
      <c r="E78" s="37">
        <f t="shared" si="17"/>
        <v>-7896.4599999999991</v>
      </c>
      <c r="F78" s="38">
        <f t="shared" si="19"/>
        <v>88.579688765474955</v>
      </c>
      <c r="G78" s="28">
        <v>0</v>
      </c>
      <c r="H78" s="38">
        <f t="shared" si="18"/>
        <v>61247.54</v>
      </c>
      <c r="I78" s="6"/>
      <c r="J78" s="14"/>
    </row>
    <row r="79" spans="1:10" ht="38.25">
      <c r="A79" s="18" t="s">
        <v>65</v>
      </c>
      <c r="B79" s="8" t="s">
        <v>66</v>
      </c>
      <c r="C79" s="20">
        <v>1500000</v>
      </c>
      <c r="D79" s="9">
        <v>1447866.75</v>
      </c>
      <c r="E79" s="37">
        <f t="shared" si="17"/>
        <v>-52133.25</v>
      </c>
      <c r="F79" s="38">
        <f t="shared" si="19"/>
        <v>96.524450000000002</v>
      </c>
      <c r="G79" s="28">
        <v>0</v>
      </c>
      <c r="H79" s="38">
        <f t="shared" si="18"/>
        <v>1447866.75</v>
      </c>
      <c r="I79" s="6"/>
      <c r="J79" s="14"/>
    </row>
    <row r="80" spans="1:10" s="27" customFormat="1" ht="15.75" customHeight="1">
      <c r="A80" s="30" t="s">
        <v>83</v>
      </c>
      <c r="B80" s="31" t="s">
        <v>100</v>
      </c>
      <c r="C80" s="32">
        <f>C64+C71</f>
        <v>10742053.669999998</v>
      </c>
      <c r="D80" s="32">
        <f t="shared" ref="D80:I80" si="20">D64+D71</f>
        <v>9527917.0399999991</v>
      </c>
      <c r="E80" s="32">
        <f t="shared" si="20"/>
        <v>-1214136.6299999999</v>
      </c>
      <c r="F80" s="32">
        <f>D80/C80*100</f>
        <v>88.697350922842674</v>
      </c>
      <c r="G80" s="32">
        <f t="shared" si="20"/>
        <v>3159085.7500000005</v>
      </c>
      <c r="H80" s="32">
        <f t="shared" si="20"/>
        <v>6368831.2899999991</v>
      </c>
      <c r="I80" s="25" t="e">
        <f t="shared" si="20"/>
        <v>#REF!</v>
      </c>
      <c r="J80" s="26"/>
    </row>
    <row r="81" spans="1:8" ht="20.25" customHeight="1">
      <c r="A81" s="30" t="s">
        <v>83</v>
      </c>
      <c r="B81" s="31" t="s">
        <v>101</v>
      </c>
      <c r="C81" s="32">
        <f>C62+C80</f>
        <v>128565360.56</v>
      </c>
      <c r="D81" s="32">
        <f t="shared" ref="D81:H81" si="21">D62+D80</f>
        <v>98126256.769999981</v>
      </c>
      <c r="E81" s="32">
        <f t="shared" si="21"/>
        <v>-30439103.790000003</v>
      </c>
      <c r="F81" s="32">
        <f>D81/C81*100</f>
        <v>76.32402409372591</v>
      </c>
      <c r="G81" s="32">
        <f t="shared" si="21"/>
        <v>77679101.88000001</v>
      </c>
      <c r="H81" s="32">
        <f t="shared" si="21"/>
        <v>20447154.889999997</v>
      </c>
    </row>
    <row r="83" spans="1:8" hidden="1"/>
    <row r="84" spans="1:8" s="16" customFormat="1" ht="40.5" customHeight="1">
      <c r="B84" s="16" t="s">
        <v>84</v>
      </c>
      <c r="E84" s="16" t="s">
        <v>93</v>
      </c>
    </row>
  </sheetData>
  <mergeCells count="11">
    <mergeCell ref="A11:A14"/>
    <mergeCell ref="B11:B14"/>
    <mergeCell ref="I12:I14"/>
    <mergeCell ref="H11:H14"/>
    <mergeCell ref="B8:G8"/>
    <mergeCell ref="B9:G9"/>
    <mergeCell ref="C11:C14"/>
    <mergeCell ref="D11:D14"/>
    <mergeCell ref="E11:E14"/>
    <mergeCell ref="F11:F14"/>
    <mergeCell ref="G11:G14"/>
  </mergeCells>
  <pageMargins left="0.70866141732283472" right="0" top="0.39370078740157483" bottom="0" header="0" footer="0"/>
  <pageSetup paperSize="9" scale="68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User</cp:lastModifiedBy>
  <cp:lastPrinted>2024-02-08T09:06:52Z</cp:lastPrinted>
  <dcterms:created xsi:type="dcterms:W3CDTF">2023-12-15T07:49:35Z</dcterms:created>
  <dcterms:modified xsi:type="dcterms:W3CDTF">2024-03-01T12:31:04Z</dcterms:modified>
</cp:coreProperties>
</file>