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4 рік\"/>
    </mc:Choice>
  </mc:AlternateContent>
  <bookViews>
    <workbookView xWindow="0" yWindow="0" windowWidth="21570" windowHeight="94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I56" i="1"/>
  <c r="H56" i="1"/>
  <c r="H53" i="1"/>
  <c r="H54" i="1"/>
  <c r="H55" i="1"/>
  <c r="H52" i="1"/>
  <c r="E52" i="1"/>
  <c r="E53" i="1"/>
  <c r="I53" i="1" l="1"/>
  <c r="I54" i="1"/>
  <c r="I55" i="1"/>
  <c r="I52" i="1"/>
  <c r="I45" i="1"/>
  <c r="H48" i="1"/>
  <c r="G53" i="1"/>
  <c r="G54" i="1"/>
  <c r="G51" i="1" s="1"/>
  <c r="G55" i="1"/>
  <c r="G52" i="1"/>
  <c r="C57" i="1"/>
  <c r="D56" i="1" l="1"/>
  <c r="E56" i="1"/>
  <c r="F56" i="1"/>
  <c r="G56" i="1"/>
  <c r="G57" i="1" s="1"/>
  <c r="C56" i="1"/>
  <c r="D51" i="1"/>
  <c r="I51" i="1" s="1"/>
  <c r="E51" i="1"/>
  <c r="H51" i="1" s="1"/>
  <c r="F51" i="1"/>
  <c r="C51" i="1"/>
  <c r="G48" i="1"/>
  <c r="G47" i="1"/>
  <c r="G39" i="1"/>
  <c r="G40" i="1"/>
  <c r="G41" i="1"/>
  <c r="G42" i="1"/>
  <c r="G43" i="1"/>
  <c r="G44" i="1"/>
  <c r="G45" i="1"/>
  <c r="G38" i="1"/>
  <c r="G27" i="1"/>
  <c r="G28" i="1"/>
  <c r="G29" i="1"/>
  <c r="G30" i="1"/>
  <c r="G31" i="1"/>
  <c r="G32" i="1"/>
  <c r="G33" i="1"/>
  <c r="G34" i="1"/>
  <c r="G35" i="1"/>
  <c r="G36" i="1"/>
  <c r="G26" i="1"/>
  <c r="G13" i="1"/>
  <c r="G14" i="1"/>
  <c r="G15" i="1"/>
  <c r="G16" i="1"/>
  <c r="G17" i="1"/>
  <c r="G18" i="1"/>
  <c r="G19" i="1"/>
  <c r="G20" i="1"/>
  <c r="G21" i="1"/>
  <c r="G22" i="1"/>
  <c r="G23" i="1"/>
  <c r="G24" i="1"/>
  <c r="G12" i="1"/>
  <c r="I48" i="1"/>
  <c r="I47" i="1"/>
  <c r="H47" i="1"/>
  <c r="D46" i="1"/>
  <c r="E46" i="1"/>
  <c r="F46" i="1"/>
  <c r="C46" i="1"/>
  <c r="I39" i="1"/>
  <c r="I40" i="1"/>
  <c r="I41" i="1"/>
  <c r="I42" i="1"/>
  <c r="I43" i="1"/>
  <c r="I44" i="1"/>
  <c r="I38" i="1"/>
  <c r="H39" i="1"/>
  <c r="H41" i="1"/>
  <c r="H42" i="1"/>
  <c r="H43" i="1"/>
  <c r="H44" i="1"/>
  <c r="H45" i="1"/>
  <c r="H38" i="1"/>
  <c r="D37" i="1"/>
  <c r="E37" i="1"/>
  <c r="F37" i="1"/>
  <c r="C37" i="1"/>
  <c r="I29" i="1"/>
  <c r="I27" i="1"/>
  <c r="I28" i="1"/>
  <c r="I30" i="1"/>
  <c r="I31" i="1"/>
  <c r="I32" i="1"/>
  <c r="I33" i="1"/>
  <c r="I34" i="1"/>
  <c r="I35" i="1"/>
  <c r="I36" i="1"/>
  <c r="I26" i="1"/>
  <c r="H27" i="1"/>
  <c r="H28" i="1"/>
  <c r="H29" i="1"/>
  <c r="H30" i="1"/>
  <c r="H32" i="1"/>
  <c r="H33" i="1"/>
  <c r="H34" i="1"/>
  <c r="H35" i="1"/>
  <c r="H36" i="1"/>
  <c r="H26" i="1"/>
  <c r="D25" i="1"/>
  <c r="E25" i="1"/>
  <c r="F25" i="1"/>
  <c r="C25" i="1"/>
  <c r="I13" i="1"/>
  <c r="I14" i="1"/>
  <c r="I15" i="1"/>
  <c r="I16" i="1"/>
  <c r="I17" i="1"/>
  <c r="I18" i="1"/>
  <c r="I19" i="1"/>
  <c r="I20" i="1"/>
  <c r="I21" i="1"/>
  <c r="I22" i="1"/>
  <c r="I23" i="1"/>
  <c r="I24" i="1"/>
  <c r="I12" i="1"/>
  <c r="H12" i="1"/>
  <c r="H14" i="1"/>
  <c r="H15" i="1"/>
  <c r="H16" i="1"/>
  <c r="H18" i="1"/>
  <c r="H20" i="1"/>
  <c r="H23" i="1"/>
  <c r="H24" i="1"/>
  <c r="D11" i="1"/>
  <c r="E11" i="1"/>
  <c r="F11" i="1"/>
  <c r="C11" i="1"/>
  <c r="E57" i="1" l="1"/>
  <c r="D57" i="1"/>
  <c r="I37" i="1"/>
  <c r="G37" i="1"/>
  <c r="E49" i="1"/>
  <c r="D49" i="1"/>
  <c r="C49" i="1"/>
  <c r="H37" i="1"/>
  <c r="F49" i="1"/>
  <c r="H49" i="1" s="1"/>
  <c r="G46" i="1"/>
  <c r="I46" i="1"/>
  <c r="H46" i="1"/>
  <c r="H25" i="1"/>
  <c r="I25" i="1"/>
  <c r="G25" i="1"/>
  <c r="I11" i="1"/>
  <c r="H11" i="1"/>
  <c r="G11" i="1"/>
  <c r="I49" i="1" l="1"/>
  <c r="G49" i="1"/>
</calcChain>
</file>

<file path=xl/sharedStrings.xml><?xml version="1.0" encoding="utf-8"?>
<sst xmlns="http://schemas.openxmlformats.org/spreadsheetml/2006/main" count="109" uniqueCount="92">
  <si>
    <t>Загальний фонд</t>
  </si>
  <si>
    <t>Код</t>
  </si>
  <si>
    <t>Показник</t>
  </si>
  <si>
    <t>План на рік з урахуванням змін</t>
  </si>
  <si>
    <t>01</t>
  </si>
  <si>
    <t>Костянтинівська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</si>
  <si>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</si>
  <si>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</si>
  <si>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3210</t>
  </si>
  <si>
    <t>Організація та проведення громадських робіт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</si>
  <si>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</si>
  <si>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</si>
  <si>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</si>
  <si>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</si>
  <si>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</si>
  <si>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</si>
  <si>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</si>
  <si>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</si>
  <si>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</si>
  <si>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</si>
  <si>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</si>
  <si>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</si>
  <si>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</si>
  <si>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</si>
  <si>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</si>
  <si>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</si>
  <si>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</si>
  <si>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</si>
  <si>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</si>
  <si>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</si>
  <si>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</si>
  <si>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</si>
  <si>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</si>
  <si>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Орган з питань освіти і науки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</si>
  <si>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</si>
  <si>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</si>
  <si>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</si>
  <si>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</si>
  <si>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</si>
  <si>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</si>
  <si>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</si>
  <si>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</si>
  <si>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</si>
  <si>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</si>
  <si>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</si>
  <si>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</si>
  <si>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</si>
  <si>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</si>
  <si>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</si>
  <si>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</si>
  <si>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</si>
  <si>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</si>
  <si>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5049</t>
  </si>
  <si>
    <t>Виконання окремих заходів з реалізації соціального проекту `Активні парки - локації здорової України`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</si>
  <si>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</si>
  <si>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</si>
  <si>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</t>
  </si>
  <si>
    <t>Орган з питань праці та соціального захисту населення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</si>
  <si>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</si>
  <si>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</si>
  <si>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</si>
  <si>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</si>
  <si>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</si>
  <si>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</si>
  <si>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</si>
  <si>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</si>
  <si>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3191</t>
  </si>
  <si>
    <t>Інші видатки на соціальний захист ветеранів війни та праці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</si>
  <si>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</si>
  <si>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</si>
  <si>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</si>
  <si>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</si>
  <si>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37</t>
  </si>
  <si>
    <t>Орган з питань фінансів</t>
  </si>
  <si>
    <t>до рішення виконавчого комітету</t>
  </si>
  <si>
    <t>Додаток 2</t>
  </si>
  <si>
    <t>Затверджений план на 2024 рік</t>
  </si>
  <si>
    <t>План на І квартал 2024 року</t>
  </si>
  <si>
    <t>Касові видатки за І квартал 2024 року</t>
  </si>
  <si>
    <t>% 
виконання 
за І квартал 2024р.</t>
  </si>
  <si>
    <t>% 
виконання 
за рік</t>
  </si>
  <si>
    <t>+/- факт до плану</t>
  </si>
  <si>
    <t>грн.</t>
  </si>
  <si>
    <t>Всього по загальному фонду</t>
  </si>
  <si>
    <t>Всього по спеціальному фонду</t>
  </si>
  <si>
    <t>від 25.04.2024р. №</t>
  </si>
  <si>
    <t>Звіт про виконання видаткової частини бюджету Костянтинівської сільської територіальної громади
 за І квартал 2024  року</t>
  </si>
  <si>
    <t>Інна МИЧКО</t>
  </si>
  <si>
    <t>В.о.начальника фінансового відділу</t>
  </si>
  <si>
    <t>Спеціальний фонд</t>
  </si>
  <si>
    <t>РАЗОМ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</si>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</sst>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0" xfId="0" applyAlignment="1"/>
    <xf numFmtId="0" fontId="0" fillId="3" borderId="1" xfId="0" quotePrefix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1" fillId="0" borderId="1" xfId="0" applyFon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1" fillId="0" borderId="0" xfId="0" applyFont="1"/>
    <xf numFmtId="0" fontId="2" fillId="4" borderId="1" xfId="0" applyFont="1" applyFill="1" applyBorder="1"/>
    <xf numFmtId="0" fontId="3" fillId="4" borderId="1" xfId="0" applyFont="1" applyFill="1" applyBorder="1"/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2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38" sqref="B38"/>
    </sheetView>
  </sheetViews>
  <sheetFormatPr defaultRowHeight="12.75" x14ac:dyDescent="0.2"/>
  <cols>
    <col min="1" max="1" width="8.28515625" customWidth="1"/>
    <col min="2" max="2" width="43.5703125" customWidth="1"/>
    <col min="3" max="3" width="14.42578125" customWidth="1"/>
    <col min="4" max="4" width="13.85546875" customWidth="1"/>
    <col min="5" max="5" width="12.85546875" customWidth="1"/>
    <col min="6" max="6" width="13" style="28" customWidth="1"/>
    <col min="7" max="7" width="13.5703125" customWidth="1"/>
    <col min="8" max="8" width="11.42578125" bestFit="1" customWidth="1"/>
    <col min="9" max="9" width="9.28515625" bestFit="1" customWidth="1"/>
    <col min="10" max="10" width="10.42578125" bestFit="1" customWidth="1"/>
    <col min="11" max="11" width="9.28515625" bestFit="1" customWidth="1"/>
  </cols>
  <sheetData>
    <row r="1" spans="1:9" x14ac:dyDescent="0.2">
      <c r="G1" t="s">
        <v>75</v>
      </c>
    </row>
    <row r="2" spans="1:9" x14ac:dyDescent="0.2">
      <c r="G2" t="s">
        <v>74</v>
      </c>
    </row>
    <row r="3" spans="1:9" x14ac:dyDescent="0.2">
      <c r="G3" t="s">
        <v>85</v>
      </c>
    </row>
    <row r="5" spans="1:9" ht="29.25" customHeight="1" x14ac:dyDescent="0.25">
      <c r="A5" s="24" t="s">
        <v>86</v>
      </c>
      <c r="B5" s="24"/>
      <c r="C5" s="24"/>
      <c r="D5" s="24"/>
      <c r="E5" s="24"/>
      <c r="F5" s="24"/>
      <c r="G5" s="24"/>
      <c r="H5" s="24"/>
      <c r="I5" s="24"/>
    </row>
    <row r="6" spans="1:9" hidden="1" x14ac:dyDescent="0.2">
      <c r="A6" s="7"/>
      <c r="B6" s="7"/>
      <c r="C6" s="7"/>
      <c r="D6" s="7"/>
      <c r="E6" s="7"/>
      <c r="F6" s="29"/>
      <c r="G6" s="7"/>
      <c r="H6" s="7"/>
      <c r="I6" s="7"/>
    </row>
    <row r="7" spans="1:9" x14ac:dyDescent="0.2">
      <c r="G7" s="14"/>
      <c r="H7" s="15" t="s">
        <v>82</v>
      </c>
    </row>
    <row r="8" spans="1:9" ht="51" x14ac:dyDescent="0.2">
      <c r="A8" s="25" t="s">
        <v>1</v>
      </c>
      <c r="B8" s="25" t="s">
        <v>2</v>
      </c>
      <c r="C8" s="25" t="s">
        <v>76</v>
      </c>
      <c r="D8" s="25" t="s">
        <v>3</v>
      </c>
      <c r="E8" s="25" t="s">
        <v>77</v>
      </c>
      <c r="F8" s="30" t="s">
        <v>78</v>
      </c>
      <c r="G8" s="26" t="s">
        <v>81</v>
      </c>
      <c r="H8" s="25" t="s">
        <v>79</v>
      </c>
      <c r="I8" s="25" t="s">
        <v>80</v>
      </c>
    </row>
    <row r="9" spans="1:9" x14ac:dyDescent="0.2">
      <c r="A9" s="1">
        <v>1</v>
      </c>
      <c r="B9" s="1">
        <v>2</v>
      </c>
      <c r="C9" s="1">
        <v>3</v>
      </c>
      <c r="D9" s="1">
        <v>4</v>
      </c>
      <c r="E9" s="1">
        <v>5</v>
      </c>
      <c r="F9" s="31">
        <v>6</v>
      </c>
      <c r="G9" s="1">
        <v>7</v>
      </c>
      <c r="H9" s="1">
        <v>8</v>
      </c>
      <c r="I9" s="1">
        <v>9</v>
      </c>
    </row>
    <row r="10" spans="1:9" ht="15" x14ac:dyDescent="0.25">
      <c r="A10" s="2"/>
      <c r="B10" s="13" t="s">
        <v>0</v>
      </c>
      <c r="C10" s="10"/>
      <c r="D10" s="10"/>
      <c r="E10" s="10"/>
      <c r="F10" s="32"/>
      <c r="G10" s="3"/>
      <c r="H10" s="3"/>
      <c r="I10" s="3"/>
    </row>
    <row r="11" spans="1:9" ht="18.75" customHeight="1" x14ac:dyDescent="0.2">
      <c r="A11" s="4" t="s">
        <v>4</v>
      </c>
      <c r="B11" s="5" t="s">
        <v>5</v>
      </c>
      <c r="C11" s="6">
        <f>C12+C13+C14+C15+C16+C17+C18+C19+C20+C21+C22+C23+C24</f>
        <v>26867744</v>
      </c>
      <c r="D11" s="6">
        <f t="shared" ref="D11:F11" si="0">D12+D13+D14+D15+D16+D17+D18+D19+D20+D21+D22+D23+D24</f>
        <v>27166744</v>
      </c>
      <c r="E11" s="6">
        <f t="shared" si="0"/>
        <v>7079953</v>
      </c>
      <c r="F11" s="27">
        <f t="shared" si="0"/>
        <v>3908015.46</v>
      </c>
      <c r="G11" s="6">
        <f t="shared" ref="G11" si="1">G12+G13+G14+G15+G16+G17+G18+G19+G20+G21+G22+G23+G24</f>
        <v>-3171937.54</v>
      </c>
      <c r="H11" s="6">
        <f>F11/E11*100</f>
        <v>55.198324904134253</v>
      </c>
      <c r="I11" s="6">
        <f>F11/D11*100</f>
        <v>14.38529203205213</v>
      </c>
    </row>
    <row r="12" spans="1:9" s="11" customFormat="1" ht="51" customHeight="1" x14ac:dyDescent="0.2">
      <c r="A12" s="8" t="s">
        <v>6</v>
      </c>
      <c r="B12" s="12" t="s">
        <v>7</v>
      </c>
      <c r="C12" s="10">
        <v>21354469</v>
      </c>
      <c r="D12" s="10">
        <v>21354469</v>
      </c>
      <c r="E12" s="10">
        <v>5462769</v>
      </c>
      <c r="F12" s="32">
        <v>2924653.82</v>
      </c>
      <c r="G12" s="10">
        <f>F12-E12</f>
        <v>-2538115.1800000002</v>
      </c>
      <c r="H12" s="10">
        <f>F12/E12*100</f>
        <v>53.537936896105251</v>
      </c>
      <c r="I12" s="10">
        <f>F12/D12*100</f>
        <v>13.695745934960968</v>
      </c>
    </row>
    <row r="13" spans="1:9" s="11" customFormat="1" ht="19.5" customHeight="1" x14ac:dyDescent="0.2">
      <c r="A13" s="8" t="s">
        <v>8</v>
      </c>
      <c r="B13" s="12" t="s">
        <v>9</v>
      </c>
      <c r="C13" s="10">
        <v>38113</v>
      </c>
      <c r="D13" s="10">
        <v>38113</v>
      </c>
      <c r="E13" s="10">
        <v>0</v>
      </c>
      <c r="F13" s="32">
        <v>0</v>
      </c>
      <c r="G13" s="10">
        <f t="shared" ref="G13:G24" si="2">F13-E13</f>
        <v>0</v>
      </c>
      <c r="H13" s="10">
        <v>0</v>
      </c>
      <c r="I13" s="10">
        <f t="shared" ref="I13:I24" si="3">F13/D13*100</f>
        <v>0</v>
      </c>
    </row>
    <row r="14" spans="1:9" s="11" customFormat="1" ht="25.5" x14ac:dyDescent="0.2">
      <c r="A14" s="8" t="s">
        <v>10</v>
      </c>
      <c r="B14" s="12" t="s">
        <v>11</v>
      </c>
      <c r="C14" s="10">
        <v>410000</v>
      </c>
      <c r="D14" s="10">
        <v>410000</v>
      </c>
      <c r="E14" s="10">
        <v>200000</v>
      </c>
      <c r="F14" s="32">
        <v>199900.51</v>
      </c>
      <c r="G14" s="10">
        <f t="shared" si="2"/>
        <v>-99.489999999990687</v>
      </c>
      <c r="H14" s="10">
        <f t="shared" ref="H14:H24" si="4">F14/E14*100</f>
        <v>99.950255000000013</v>
      </c>
      <c r="I14" s="10">
        <f t="shared" si="3"/>
        <v>48.756221951219516</v>
      </c>
    </row>
    <row r="15" spans="1:9" s="11" customFormat="1" ht="40.5" customHeight="1" x14ac:dyDescent="0.2">
      <c r="A15" s="8" t="s">
        <v>12</v>
      </c>
      <c r="B15" s="12" t="s">
        <v>13</v>
      </c>
      <c r="C15" s="10">
        <v>2139780</v>
      </c>
      <c r="D15" s="10">
        <v>2139780</v>
      </c>
      <c r="E15" s="10">
        <v>501730</v>
      </c>
      <c r="F15" s="32">
        <v>406037.57</v>
      </c>
      <c r="G15" s="10">
        <f t="shared" si="2"/>
        <v>-95692.43</v>
      </c>
      <c r="H15" s="10">
        <f t="shared" si="4"/>
        <v>80.92750483327687</v>
      </c>
      <c r="I15" s="10">
        <f t="shared" si="3"/>
        <v>18.975668994008728</v>
      </c>
    </row>
    <row r="16" spans="1:9" s="11" customFormat="1" ht="17.25" customHeight="1" x14ac:dyDescent="0.2">
      <c r="A16" s="8" t="s">
        <v>14</v>
      </c>
      <c r="B16" s="12" t="s">
        <v>15</v>
      </c>
      <c r="C16" s="10">
        <v>456700</v>
      </c>
      <c r="D16" s="10">
        <v>456700</v>
      </c>
      <c r="E16" s="10">
        <v>36700</v>
      </c>
      <c r="F16" s="32">
        <v>20697.96</v>
      </c>
      <c r="G16" s="10">
        <f t="shared" si="2"/>
        <v>-16002.04</v>
      </c>
      <c r="H16" s="10">
        <f t="shared" si="4"/>
        <v>56.397711171662124</v>
      </c>
      <c r="I16" s="10">
        <f t="shared" si="3"/>
        <v>4.5320691920297786</v>
      </c>
    </row>
    <row r="17" spans="1:9" s="11" customFormat="1" ht="38.25" x14ac:dyDescent="0.2">
      <c r="A17" s="8" t="s">
        <v>16</v>
      </c>
      <c r="B17" s="12" t="s">
        <v>17</v>
      </c>
      <c r="C17" s="10">
        <v>500000</v>
      </c>
      <c r="D17" s="10">
        <v>500000</v>
      </c>
      <c r="E17" s="10">
        <v>0</v>
      </c>
      <c r="F17" s="32">
        <v>0</v>
      </c>
      <c r="G17" s="10">
        <f t="shared" si="2"/>
        <v>0</v>
      </c>
      <c r="H17" s="10">
        <v>0</v>
      </c>
      <c r="I17" s="10">
        <f t="shared" si="3"/>
        <v>0</v>
      </c>
    </row>
    <row r="18" spans="1:9" s="11" customFormat="1" ht="25.5" x14ac:dyDescent="0.2">
      <c r="A18" s="8" t="s">
        <v>18</v>
      </c>
      <c r="B18" s="12" t="s">
        <v>19</v>
      </c>
      <c r="C18" s="10">
        <v>12872</v>
      </c>
      <c r="D18" s="10">
        <v>27072</v>
      </c>
      <c r="E18" s="10">
        <v>14200</v>
      </c>
      <c r="F18" s="32">
        <v>0</v>
      </c>
      <c r="G18" s="10">
        <f t="shared" si="2"/>
        <v>-14200</v>
      </c>
      <c r="H18" s="10">
        <f t="shared" si="4"/>
        <v>0</v>
      </c>
      <c r="I18" s="10">
        <f t="shared" si="3"/>
        <v>0</v>
      </c>
    </row>
    <row r="19" spans="1:9" s="11" customFormat="1" ht="27.75" customHeight="1" x14ac:dyDescent="0.2">
      <c r="A19" s="8" t="s">
        <v>20</v>
      </c>
      <c r="B19" s="12" t="s">
        <v>21</v>
      </c>
      <c r="C19" s="10">
        <v>200000</v>
      </c>
      <c r="D19" s="10">
        <v>200000</v>
      </c>
      <c r="E19" s="10">
        <v>0</v>
      </c>
      <c r="F19" s="32">
        <v>0</v>
      </c>
      <c r="G19" s="10">
        <f t="shared" si="2"/>
        <v>0</v>
      </c>
      <c r="H19" s="10">
        <v>0</v>
      </c>
      <c r="I19" s="10">
        <f t="shared" si="3"/>
        <v>0</v>
      </c>
    </row>
    <row r="20" spans="1:9" s="11" customFormat="1" ht="25.5" x14ac:dyDescent="0.2">
      <c r="A20" s="8" t="s">
        <v>22</v>
      </c>
      <c r="B20" s="12" t="s">
        <v>23</v>
      </c>
      <c r="C20" s="10">
        <v>1455810</v>
      </c>
      <c r="D20" s="10">
        <v>1291610</v>
      </c>
      <c r="E20" s="10">
        <v>415554</v>
      </c>
      <c r="F20" s="32">
        <v>106725.6</v>
      </c>
      <c r="G20" s="10">
        <f t="shared" si="2"/>
        <v>-308828.40000000002</v>
      </c>
      <c r="H20" s="10">
        <f t="shared" si="4"/>
        <v>25.682727154593625</v>
      </c>
      <c r="I20" s="10">
        <f t="shared" si="3"/>
        <v>8.2629896021244811</v>
      </c>
    </row>
    <row r="21" spans="1:9" s="11" customFormat="1" ht="18.75" customHeight="1" x14ac:dyDescent="0.2">
      <c r="A21" s="8" t="s">
        <v>24</v>
      </c>
      <c r="B21" s="12" t="s">
        <v>25</v>
      </c>
      <c r="C21" s="10">
        <v>100000</v>
      </c>
      <c r="D21" s="10">
        <v>100000</v>
      </c>
      <c r="E21" s="10">
        <v>0</v>
      </c>
      <c r="F21" s="32">
        <v>0</v>
      </c>
      <c r="G21" s="10">
        <f t="shared" si="2"/>
        <v>0</v>
      </c>
      <c r="H21" s="10">
        <v>0</v>
      </c>
      <c r="I21" s="10">
        <f t="shared" si="3"/>
        <v>0</v>
      </c>
    </row>
    <row r="22" spans="1:9" s="11" customFormat="1" ht="15.75" customHeight="1" x14ac:dyDescent="0.2">
      <c r="A22" s="8" t="s">
        <v>26</v>
      </c>
      <c r="B22" s="12" t="s">
        <v>27</v>
      </c>
      <c r="C22" s="10">
        <v>200000</v>
      </c>
      <c r="D22" s="10">
        <v>200000</v>
      </c>
      <c r="E22" s="10">
        <v>0</v>
      </c>
      <c r="F22" s="32">
        <v>0</v>
      </c>
      <c r="G22" s="10">
        <f t="shared" si="2"/>
        <v>0</v>
      </c>
      <c r="H22" s="10">
        <v>0</v>
      </c>
      <c r="I22" s="10">
        <f t="shared" si="3"/>
        <v>0</v>
      </c>
    </row>
    <row r="23" spans="1:9" s="11" customFormat="1" ht="15" customHeight="1" x14ac:dyDescent="0.2">
      <c r="A23" s="8" t="s">
        <v>28</v>
      </c>
      <c r="B23" s="12" t="s">
        <v>29</v>
      </c>
      <c r="C23" s="10">
        <v>0</v>
      </c>
      <c r="D23" s="10">
        <v>200000</v>
      </c>
      <c r="E23" s="10">
        <v>200000</v>
      </c>
      <c r="F23" s="32">
        <v>200000</v>
      </c>
      <c r="G23" s="10">
        <f t="shared" si="2"/>
        <v>0</v>
      </c>
      <c r="H23" s="10">
        <f t="shared" si="4"/>
        <v>100</v>
      </c>
      <c r="I23" s="10">
        <f t="shared" si="3"/>
        <v>100</v>
      </c>
    </row>
    <row r="24" spans="1:9" s="11" customFormat="1" ht="39" customHeight="1" x14ac:dyDescent="0.2">
      <c r="A24" s="8" t="s">
        <v>30</v>
      </c>
      <c r="B24" s="12" t="s">
        <v>31</v>
      </c>
      <c r="C24" s="10">
        <v>0</v>
      </c>
      <c r="D24" s="10">
        <v>249000</v>
      </c>
      <c r="E24" s="10">
        <v>249000</v>
      </c>
      <c r="F24" s="32">
        <v>50000</v>
      </c>
      <c r="G24" s="10">
        <f t="shared" si="2"/>
        <v>-199000</v>
      </c>
      <c r="H24" s="10">
        <f t="shared" si="4"/>
        <v>20.080321285140563</v>
      </c>
      <c r="I24" s="10">
        <f t="shared" si="3"/>
        <v>20.080321285140563</v>
      </c>
    </row>
    <row r="25" spans="1:9" ht="20.25" customHeight="1" x14ac:dyDescent="0.2">
      <c r="A25" s="4" t="s">
        <v>32</v>
      </c>
      <c r="B25" s="5" t="s">
        <v>33</v>
      </c>
      <c r="C25" s="6">
        <f>C26+C27+C28+C29+C30+C31+C32+C33+C34+C35+C36</f>
        <v>74903536</v>
      </c>
      <c r="D25" s="6">
        <f t="shared" ref="D25:G25" si="5">D26+D27+D28+D29+D30+D31+D32+D33+D34+D35+D36</f>
        <v>76106694</v>
      </c>
      <c r="E25" s="6">
        <f t="shared" si="5"/>
        <v>18912073</v>
      </c>
      <c r="F25" s="27">
        <f t="shared" si="5"/>
        <v>15068351.220000001</v>
      </c>
      <c r="G25" s="6">
        <f t="shared" si="5"/>
        <v>-3843721.7799999993</v>
      </c>
      <c r="H25" s="6">
        <f>F25/E25*100</f>
        <v>79.67583046025679</v>
      </c>
      <c r="I25" s="6">
        <f>F25/D25*100</f>
        <v>19.798982754394771</v>
      </c>
    </row>
    <row r="26" spans="1:9" s="11" customFormat="1" ht="36.75" customHeight="1" x14ac:dyDescent="0.2">
      <c r="A26" s="8" t="s">
        <v>34</v>
      </c>
      <c r="B26" s="12" t="s">
        <v>35</v>
      </c>
      <c r="C26" s="10">
        <v>1573334</v>
      </c>
      <c r="D26" s="10">
        <v>1573334</v>
      </c>
      <c r="E26" s="10">
        <v>327786</v>
      </c>
      <c r="F26" s="32">
        <v>234098.63</v>
      </c>
      <c r="G26" s="10">
        <f>F26-E26</f>
        <v>-93687.37</v>
      </c>
      <c r="H26" s="10">
        <f>F26/E26*100</f>
        <v>71.418129511327507</v>
      </c>
      <c r="I26" s="10">
        <f>F26/D26*100</f>
        <v>14.879143907142412</v>
      </c>
    </row>
    <row r="27" spans="1:9" s="11" customFormat="1" ht="16.5" customHeight="1" x14ac:dyDescent="0.2">
      <c r="A27" s="8" t="s">
        <v>36</v>
      </c>
      <c r="B27" s="12" t="s">
        <v>37</v>
      </c>
      <c r="C27" s="10">
        <v>16697329</v>
      </c>
      <c r="D27" s="10">
        <v>17456439</v>
      </c>
      <c r="E27" s="10">
        <v>4161661</v>
      </c>
      <c r="F27" s="32">
        <v>2816119.07</v>
      </c>
      <c r="G27" s="10">
        <f t="shared" ref="G27:G36" si="6">F27-E27</f>
        <v>-1345541.9300000002</v>
      </c>
      <c r="H27" s="10">
        <f t="shared" ref="H27:H36" si="7">F27/E27*100</f>
        <v>67.6681514904746</v>
      </c>
      <c r="I27" s="10">
        <f t="shared" ref="I27:I36" si="8">F27/D27*100</f>
        <v>16.132265406478378</v>
      </c>
    </row>
    <row r="28" spans="1:9" s="11" customFormat="1" ht="42" customHeight="1" x14ac:dyDescent="0.2">
      <c r="A28" s="8" t="s">
        <v>38</v>
      </c>
      <c r="B28" s="12" t="s">
        <v>39</v>
      </c>
      <c r="C28" s="10">
        <v>17441485</v>
      </c>
      <c r="D28" s="10">
        <v>17666135</v>
      </c>
      <c r="E28" s="10">
        <v>5652143</v>
      </c>
      <c r="F28" s="32">
        <v>4082895.99</v>
      </c>
      <c r="G28" s="10">
        <f t="shared" si="6"/>
        <v>-1569247.0099999998</v>
      </c>
      <c r="H28" s="10">
        <f t="shared" si="7"/>
        <v>72.236247207475117</v>
      </c>
      <c r="I28" s="10">
        <f t="shared" si="8"/>
        <v>23.111427542017541</v>
      </c>
    </row>
    <row r="29" spans="1:9" s="11" customFormat="1" ht="38.25" x14ac:dyDescent="0.2">
      <c r="A29" s="8" t="s">
        <v>40</v>
      </c>
      <c r="B29" s="12" t="s">
        <v>41</v>
      </c>
      <c r="C29" s="10">
        <v>32639600</v>
      </c>
      <c r="D29" s="10">
        <v>32639600</v>
      </c>
      <c r="E29" s="10">
        <v>7282700</v>
      </c>
      <c r="F29" s="32">
        <v>6762321.9900000002</v>
      </c>
      <c r="G29" s="10">
        <f t="shared" si="6"/>
        <v>-520378.00999999978</v>
      </c>
      <c r="H29" s="10">
        <f t="shared" si="7"/>
        <v>92.854600491575937</v>
      </c>
      <c r="I29" s="10">
        <f>F29/D29*100</f>
        <v>20.718152152599913</v>
      </c>
    </row>
    <row r="30" spans="1:9" s="11" customFormat="1" ht="25.5" x14ac:dyDescent="0.2">
      <c r="A30" s="8" t="s">
        <v>42</v>
      </c>
      <c r="B30" s="12" t="s">
        <v>43</v>
      </c>
      <c r="C30" s="10">
        <v>3027713</v>
      </c>
      <c r="D30" s="10">
        <v>3047713</v>
      </c>
      <c r="E30" s="10">
        <v>670302</v>
      </c>
      <c r="F30" s="32">
        <v>550307.66</v>
      </c>
      <c r="G30" s="10">
        <f t="shared" si="6"/>
        <v>-119994.33999999997</v>
      </c>
      <c r="H30" s="10">
        <f t="shared" si="7"/>
        <v>82.09846606455001</v>
      </c>
      <c r="I30" s="10">
        <f t="shared" si="8"/>
        <v>18.056413448379164</v>
      </c>
    </row>
    <row r="31" spans="1:9" s="11" customFormat="1" ht="16.5" customHeight="1" x14ac:dyDescent="0.2">
      <c r="A31" s="8" t="s">
        <v>44</v>
      </c>
      <c r="B31" s="12" t="s">
        <v>45</v>
      </c>
      <c r="C31" s="10">
        <v>10860</v>
      </c>
      <c r="D31" s="10">
        <v>10860</v>
      </c>
      <c r="E31" s="10">
        <v>0</v>
      </c>
      <c r="F31" s="32">
        <v>0</v>
      </c>
      <c r="G31" s="10">
        <f t="shared" si="6"/>
        <v>0</v>
      </c>
      <c r="H31" s="10">
        <v>0</v>
      </c>
      <c r="I31" s="10">
        <f t="shared" si="8"/>
        <v>0</v>
      </c>
    </row>
    <row r="32" spans="1:9" s="11" customFormat="1" ht="17.25" customHeight="1" x14ac:dyDescent="0.2">
      <c r="A32" s="8" t="s">
        <v>46</v>
      </c>
      <c r="B32" s="12" t="s">
        <v>47</v>
      </c>
      <c r="C32" s="10">
        <v>944645</v>
      </c>
      <c r="D32" s="10">
        <v>964365</v>
      </c>
      <c r="E32" s="10">
        <v>232500</v>
      </c>
      <c r="F32" s="32">
        <v>166117.21999999997</v>
      </c>
      <c r="G32" s="10">
        <f t="shared" si="6"/>
        <v>-66382.780000000028</v>
      </c>
      <c r="H32" s="10">
        <f t="shared" si="7"/>
        <v>71.448266666666655</v>
      </c>
      <c r="I32" s="10">
        <f t="shared" si="8"/>
        <v>17.225554639581482</v>
      </c>
    </row>
    <row r="33" spans="1:9" s="11" customFormat="1" ht="38.25" x14ac:dyDescent="0.2">
      <c r="A33" s="8" t="s">
        <v>48</v>
      </c>
      <c r="B33" s="12" t="s">
        <v>49</v>
      </c>
      <c r="C33" s="10">
        <v>2388570</v>
      </c>
      <c r="D33" s="10">
        <v>2453910</v>
      </c>
      <c r="E33" s="10">
        <v>550589</v>
      </c>
      <c r="F33" s="32">
        <v>443690.66</v>
      </c>
      <c r="G33" s="10">
        <f t="shared" si="6"/>
        <v>-106898.34000000003</v>
      </c>
      <c r="H33" s="10">
        <f t="shared" si="7"/>
        <v>80.584730170780745</v>
      </c>
      <c r="I33" s="10">
        <f t="shared" si="8"/>
        <v>18.080967109633196</v>
      </c>
    </row>
    <row r="34" spans="1:9" s="11" customFormat="1" ht="17.25" customHeight="1" x14ac:dyDescent="0.2">
      <c r="A34" s="8" t="s">
        <v>50</v>
      </c>
      <c r="B34" s="12" t="s">
        <v>51</v>
      </c>
      <c r="C34" s="10">
        <v>70000</v>
      </c>
      <c r="D34" s="10">
        <v>70000</v>
      </c>
      <c r="E34" s="10">
        <v>7000</v>
      </c>
      <c r="F34" s="32">
        <v>0</v>
      </c>
      <c r="G34" s="10">
        <f t="shared" si="6"/>
        <v>-7000</v>
      </c>
      <c r="H34" s="10">
        <f t="shared" si="7"/>
        <v>0</v>
      </c>
      <c r="I34" s="10">
        <f t="shared" si="8"/>
        <v>0</v>
      </c>
    </row>
    <row r="35" spans="1:9" s="11" customFormat="1" ht="38.25" x14ac:dyDescent="0.2">
      <c r="A35" s="8" t="s">
        <v>52</v>
      </c>
      <c r="B35" s="12" t="s">
        <v>53</v>
      </c>
      <c r="C35" s="10">
        <v>0</v>
      </c>
      <c r="D35" s="10">
        <v>114338</v>
      </c>
      <c r="E35" s="10">
        <v>10392</v>
      </c>
      <c r="F35" s="32">
        <v>0</v>
      </c>
      <c r="G35" s="10">
        <f t="shared" si="6"/>
        <v>-10392</v>
      </c>
      <c r="H35" s="10">
        <f t="shared" si="7"/>
        <v>0</v>
      </c>
      <c r="I35" s="10">
        <f t="shared" si="8"/>
        <v>0</v>
      </c>
    </row>
    <row r="36" spans="1:9" s="11" customFormat="1" ht="51" x14ac:dyDescent="0.2">
      <c r="A36" s="8" t="s">
        <v>54</v>
      </c>
      <c r="B36" s="12" t="s">
        <v>55</v>
      </c>
      <c r="C36" s="10">
        <v>110000</v>
      </c>
      <c r="D36" s="10">
        <v>110000</v>
      </c>
      <c r="E36" s="10">
        <v>17000</v>
      </c>
      <c r="F36" s="32">
        <v>12800</v>
      </c>
      <c r="G36" s="10">
        <f t="shared" si="6"/>
        <v>-4200</v>
      </c>
      <c r="H36" s="10">
        <f t="shared" si="7"/>
        <v>75.294117647058826</v>
      </c>
      <c r="I36" s="10">
        <f t="shared" si="8"/>
        <v>11.636363636363637</v>
      </c>
    </row>
    <row r="37" spans="1:9" ht="17.25" customHeight="1" x14ac:dyDescent="0.2">
      <c r="A37" s="4" t="s">
        <v>56</v>
      </c>
      <c r="B37" s="5" t="s">
        <v>57</v>
      </c>
      <c r="C37" s="6">
        <f>C38+C39+C40+C41+C42+C43+C44+C45</f>
        <v>3302673</v>
      </c>
      <c r="D37" s="6">
        <f t="shared" ref="D37:G37" si="9">D38+D39+D40+D41+D42+D43+D44+D45</f>
        <v>3802673</v>
      </c>
      <c r="E37" s="6">
        <f t="shared" si="9"/>
        <v>853225</v>
      </c>
      <c r="F37" s="27">
        <f t="shared" si="9"/>
        <v>666521.71000000008</v>
      </c>
      <c r="G37" s="6">
        <f t="shared" si="9"/>
        <v>-186703.29</v>
      </c>
      <c r="H37" s="6">
        <f>F37/E37*100</f>
        <v>78.117930205983185</v>
      </c>
      <c r="I37" s="6">
        <f>F37/D37*100</f>
        <v>17.527715635817227</v>
      </c>
    </row>
    <row r="38" spans="1:9" s="11" customFormat="1" ht="38.25" x14ac:dyDescent="0.2">
      <c r="A38" s="8" t="s">
        <v>34</v>
      </c>
      <c r="B38" s="12" t="s">
        <v>35</v>
      </c>
      <c r="C38" s="10">
        <v>1263898</v>
      </c>
      <c r="D38" s="10">
        <v>1263898</v>
      </c>
      <c r="E38" s="10">
        <v>219280</v>
      </c>
      <c r="F38" s="32">
        <v>210459.15</v>
      </c>
      <c r="G38" s="10">
        <f>F38-E38</f>
        <v>-8820.8500000000058</v>
      </c>
      <c r="H38" s="10">
        <f>F38/E38*100</f>
        <v>95.977357716161976</v>
      </c>
      <c r="I38" s="10">
        <f>F38/D38*100</f>
        <v>16.651592929176246</v>
      </c>
    </row>
    <row r="39" spans="1:9" s="11" customFormat="1" ht="26.25" customHeight="1" x14ac:dyDescent="0.2">
      <c r="A39" s="8" t="s">
        <v>58</v>
      </c>
      <c r="B39" s="12" t="s">
        <v>59</v>
      </c>
      <c r="C39" s="10">
        <v>32100</v>
      </c>
      <c r="D39" s="10">
        <v>32100</v>
      </c>
      <c r="E39" s="10">
        <v>3200</v>
      </c>
      <c r="F39" s="32">
        <v>0</v>
      </c>
      <c r="G39" s="10">
        <f t="shared" ref="G39:G45" si="10">F39-E39</f>
        <v>-3200</v>
      </c>
      <c r="H39" s="10">
        <f t="shared" ref="H39:H45" si="11">F39/E39*100</f>
        <v>0</v>
      </c>
      <c r="I39" s="10">
        <f t="shared" ref="I39:I44" si="12">F39/D39*100</f>
        <v>0</v>
      </c>
    </row>
    <row r="40" spans="1:9" s="11" customFormat="1" ht="25.5" x14ac:dyDescent="0.2">
      <c r="A40" s="8" t="s">
        <v>60</v>
      </c>
      <c r="B40" s="12" t="s">
        <v>61</v>
      </c>
      <c r="C40" s="10">
        <v>4722</v>
      </c>
      <c r="D40" s="10">
        <v>4722</v>
      </c>
      <c r="E40" s="10">
        <v>0</v>
      </c>
      <c r="F40" s="32">
        <v>0</v>
      </c>
      <c r="G40" s="10">
        <f t="shared" si="10"/>
        <v>0</v>
      </c>
      <c r="H40" s="10">
        <v>0</v>
      </c>
      <c r="I40" s="10">
        <f t="shared" si="12"/>
        <v>0</v>
      </c>
    </row>
    <row r="41" spans="1:9" s="11" customFormat="1" ht="66" customHeight="1" x14ac:dyDescent="0.2">
      <c r="A41" s="8" t="s">
        <v>62</v>
      </c>
      <c r="B41" s="12" t="s">
        <v>63</v>
      </c>
      <c r="C41" s="10">
        <v>200000</v>
      </c>
      <c r="D41" s="10">
        <v>200000</v>
      </c>
      <c r="E41" s="10">
        <v>81000</v>
      </c>
      <c r="F41" s="32">
        <v>69494.38</v>
      </c>
      <c r="G41" s="10">
        <f t="shared" si="10"/>
        <v>-11505.619999999995</v>
      </c>
      <c r="H41" s="10">
        <f t="shared" si="11"/>
        <v>85.795530864197531</v>
      </c>
      <c r="I41" s="10">
        <f t="shared" si="12"/>
        <v>34.747190000000003</v>
      </c>
    </row>
    <row r="42" spans="1:9" s="11" customFormat="1" ht="51" x14ac:dyDescent="0.2">
      <c r="A42" s="8" t="s">
        <v>64</v>
      </c>
      <c r="B42" s="12" t="s">
        <v>65</v>
      </c>
      <c r="C42" s="10">
        <v>5800</v>
      </c>
      <c r="D42" s="10">
        <v>5800</v>
      </c>
      <c r="E42" s="10">
        <v>2409</v>
      </c>
      <c r="F42" s="32">
        <v>2148.5300000000002</v>
      </c>
      <c r="G42" s="10">
        <f t="shared" si="10"/>
        <v>-260.4699999999998</v>
      </c>
      <c r="H42" s="10">
        <f t="shared" si="11"/>
        <v>89.187629721876306</v>
      </c>
      <c r="I42" s="10">
        <f t="shared" si="12"/>
        <v>37.043620689655178</v>
      </c>
    </row>
    <row r="43" spans="1:9" s="11" customFormat="1" ht="25.5" x14ac:dyDescent="0.2">
      <c r="A43" s="8" t="s">
        <v>66</v>
      </c>
      <c r="B43" s="12" t="s">
        <v>67</v>
      </c>
      <c r="C43" s="10">
        <v>74036</v>
      </c>
      <c r="D43" s="10">
        <v>74036</v>
      </c>
      <c r="E43" s="10">
        <v>14036</v>
      </c>
      <c r="F43" s="32">
        <v>14036</v>
      </c>
      <c r="G43" s="10">
        <f t="shared" si="10"/>
        <v>0</v>
      </c>
      <c r="H43" s="10">
        <f t="shared" si="11"/>
        <v>100</v>
      </c>
      <c r="I43" s="10">
        <f t="shared" si="12"/>
        <v>18.958344589118806</v>
      </c>
    </row>
    <row r="44" spans="1:9" s="11" customFormat="1" ht="25.5" x14ac:dyDescent="0.2">
      <c r="A44" s="8" t="s">
        <v>68</v>
      </c>
      <c r="B44" s="12" t="s">
        <v>69</v>
      </c>
      <c r="C44" s="10">
        <v>1531590</v>
      </c>
      <c r="D44" s="10">
        <v>1531590</v>
      </c>
      <c r="E44" s="10">
        <v>293300</v>
      </c>
      <c r="F44" s="32">
        <v>237233.65</v>
      </c>
      <c r="G44" s="10">
        <f t="shared" si="10"/>
        <v>-56066.350000000006</v>
      </c>
      <c r="H44" s="10">
        <f t="shared" si="11"/>
        <v>80.884299352199108</v>
      </c>
      <c r="I44" s="10">
        <f t="shared" si="12"/>
        <v>15.489370523442958</v>
      </c>
    </row>
    <row r="45" spans="1:9" s="11" customFormat="1" ht="25.5" x14ac:dyDescent="0.2">
      <c r="A45" s="8" t="s">
        <v>70</v>
      </c>
      <c r="B45" s="12" t="s">
        <v>71</v>
      </c>
      <c r="C45" s="10">
        <v>190527</v>
      </c>
      <c r="D45" s="10">
        <v>690527</v>
      </c>
      <c r="E45" s="10">
        <v>240000</v>
      </c>
      <c r="F45" s="32">
        <v>133150</v>
      </c>
      <c r="G45" s="10">
        <f t="shared" si="10"/>
        <v>-106850</v>
      </c>
      <c r="H45" s="10">
        <f t="shared" si="11"/>
        <v>55.479166666666671</v>
      </c>
      <c r="I45" s="10">
        <f>F45/D45*100</f>
        <v>19.28237418667192</v>
      </c>
    </row>
    <row r="46" spans="1:9" ht="17.25" customHeight="1" x14ac:dyDescent="0.2">
      <c r="A46" s="4" t="s">
        <v>72</v>
      </c>
      <c r="B46" s="5" t="s">
        <v>73</v>
      </c>
      <c r="C46" s="6">
        <f>C47+C48</f>
        <v>3661632</v>
      </c>
      <c r="D46" s="6">
        <f t="shared" ref="D46:G46" si="13">D47+D48</f>
        <v>3661632</v>
      </c>
      <c r="E46" s="6">
        <f t="shared" si="13"/>
        <v>1068380</v>
      </c>
      <c r="F46" s="27">
        <f t="shared" si="13"/>
        <v>965593.2</v>
      </c>
      <c r="G46" s="6">
        <f t="shared" si="13"/>
        <v>-102786.79999999999</v>
      </c>
      <c r="H46" s="6">
        <f>F46/E46*100</f>
        <v>90.379190924577387</v>
      </c>
      <c r="I46" s="6">
        <f>F46/D46*100</f>
        <v>26.370569188820721</v>
      </c>
    </row>
    <row r="47" spans="1:9" s="11" customFormat="1" ht="22.5" customHeight="1" x14ac:dyDescent="0.2">
      <c r="A47" s="8" t="s">
        <v>34</v>
      </c>
      <c r="B47" s="12" t="s">
        <v>35</v>
      </c>
      <c r="C47" s="10">
        <v>2030136</v>
      </c>
      <c r="D47" s="10">
        <v>2030136</v>
      </c>
      <c r="E47" s="10">
        <v>432000</v>
      </c>
      <c r="F47" s="32">
        <v>329213.2</v>
      </c>
      <c r="G47" s="10">
        <f>F47-E47</f>
        <v>-102786.79999999999</v>
      </c>
      <c r="H47" s="10">
        <f>F47/E47*100</f>
        <v>76.206759259259258</v>
      </c>
      <c r="I47" s="10">
        <f>F47/D47*100</f>
        <v>16.216312601717323</v>
      </c>
    </row>
    <row r="48" spans="1:9" s="11" customFormat="1" ht="20.25" customHeight="1" x14ac:dyDescent="0.2">
      <c r="A48" s="8" t="s">
        <v>28</v>
      </c>
      <c r="B48" s="9" t="s">
        <v>29</v>
      </c>
      <c r="C48" s="10">
        <v>1631496</v>
      </c>
      <c r="D48" s="10">
        <v>1631496</v>
      </c>
      <c r="E48" s="10">
        <v>636380</v>
      </c>
      <c r="F48" s="32">
        <v>636380</v>
      </c>
      <c r="G48" s="10">
        <f>F48-E48</f>
        <v>0</v>
      </c>
      <c r="H48" s="10">
        <f>F48/E48*100</f>
        <v>100</v>
      </c>
      <c r="I48" s="10">
        <f>F48/D48*100</f>
        <v>39.005918494437012</v>
      </c>
    </row>
    <row r="49" spans="1:9" ht="18" customHeight="1" x14ac:dyDescent="0.2">
      <c r="A49" s="5" t="s">
        <v>83</v>
      </c>
      <c r="B49" s="5"/>
      <c r="C49" s="6">
        <f>C46+C37+C25+C11</f>
        <v>108735585</v>
      </c>
      <c r="D49" s="6">
        <f t="shared" ref="D49:G49" si="14">D46+D37+D25+D11</f>
        <v>110737743</v>
      </c>
      <c r="E49" s="6">
        <f t="shared" si="14"/>
        <v>27913631</v>
      </c>
      <c r="F49" s="27">
        <f t="shared" si="14"/>
        <v>20608481.59</v>
      </c>
      <c r="G49" s="6">
        <f t="shared" si="14"/>
        <v>-7305149.4099999992</v>
      </c>
      <c r="H49" s="6">
        <f>F49/E49*100</f>
        <v>73.829454828001417</v>
      </c>
      <c r="I49" s="6">
        <f>F49/D49*100</f>
        <v>18.610169425251875</v>
      </c>
    </row>
    <row r="50" spans="1:9" ht="15" x14ac:dyDescent="0.25">
      <c r="B50" s="19" t="s">
        <v>89</v>
      </c>
    </row>
    <row r="51" spans="1:9" ht="17.25" customHeight="1" x14ac:dyDescent="0.2">
      <c r="A51" s="16" t="s">
        <v>32</v>
      </c>
      <c r="B51" s="17" t="s">
        <v>33</v>
      </c>
      <c r="C51" s="18">
        <f>C52+C53+C54+C55</f>
        <v>2492000</v>
      </c>
      <c r="D51" s="18">
        <f t="shared" ref="D51:F51" si="15">D52+D53+D54+D55</f>
        <v>2965353.16</v>
      </c>
      <c r="E51" s="18">
        <f t="shared" si="15"/>
        <v>1096353.1599999999</v>
      </c>
      <c r="F51" s="27">
        <f t="shared" si="15"/>
        <v>880935.7</v>
      </c>
      <c r="G51" s="18">
        <f>G52+G53+G54+G55</f>
        <v>-215417.46000000002</v>
      </c>
      <c r="H51" s="18">
        <f>F51/E51*100</f>
        <v>80.35145354075506</v>
      </c>
      <c r="I51" s="18">
        <f>F51/D51</f>
        <v>0.2970761499449866</v>
      </c>
    </row>
    <row r="52" spans="1:9" s="11" customFormat="1" ht="21" customHeight="1" x14ac:dyDescent="0.2">
      <c r="A52" s="8" t="s">
        <v>36</v>
      </c>
      <c r="B52" s="12" t="s">
        <v>37</v>
      </c>
      <c r="C52" s="10">
        <v>800000</v>
      </c>
      <c r="D52" s="10">
        <v>864063</v>
      </c>
      <c r="E52" s="10">
        <f>200000+64063</f>
        <v>264063</v>
      </c>
      <c r="F52" s="32">
        <v>87019.8</v>
      </c>
      <c r="G52" s="10">
        <f>F52-E52</f>
        <v>-177043.20000000001</v>
      </c>
      <c r="H52" s="10">
        <f>F52/E52*100</f>
        <v>32.954181388532284</v>
      </c>
      <c r="I52" s="10">
        <f>F52/D52*100</f>
        <v>10.07100176723225</v>
      </c>
    </row>
    <row r="53" spans="1:9" s="11" customFormat="1" ht="38.25" x14ac:dyDescent="0.2">
      <c r="A53" s="8" t="s">
        <v>38</v>
      </c>
      <c r="B53" s="12" t="s">
        <v>39</v>
      </c>
      <c r="C53" s="10">
        <v>1650000</v>
      </c>
      <c r="D53" s="10">
        <v>2043723.16</v>
      </c>
      <c r="E53" s="10">
        <f>412500+393723.16</f>
        <v>806223.15999999992</v>
      </c>
      <c r="F53" s="32">
        <v>778348.89999999991</v>
      </c>
      <c r="G53" s="10">
        <f t="shared" ref="G53:G55" si="16">F53-E53</f>
        <v>-27874.260000000009</v>
      </c>
      <c r="H53" s="10">
        <f t="shared" ref="H53:H55" si="17">F53/E53*100</f>
        <v>96.54261234569347</v>
      </c>
      <c r="I53" s="10">
        <f t="shared" ref="I53:I55" si="18">F53/D53*100</f>
        <v>38.084850004831381</v>
      </c>
    </row>
    <row r="54" spans="1:9" s="11" customFormat="1" ht="21.75" customHeight="1" x14ac:dyDescent="0.2">
      <c r="A54" s="8" t="s">
        <v>46</v>
      </c>
      <c r="B54" s="12" t="s">
        <v>47</v>
      </c>
      <c r="C54" s="10">
        <v>0</v>
      </c>
      <c r="D54" s="10">
        <v>15567</v>
      </c>
      <c r="E54" s="10">
        <v>15567</v>
      </c>
      <c r="F54" s="32">
        <v>15567</v>
      </c>
      <c r="G54" s="10">
        <f t="shared" si="16"/>
        <v>0</v>
      </c>
      <c r="H54" s="10">
        <f t="shared" si="17"/>
        <v>100</v>
      </c>
      <c r="I54" s="10">
        <f t="shared" si="18"/>
        <v>100</v>
      </c>
    </row>
    <row r="55" spans="1:9" s="11" customFormat="1" ht="38.25" x14ac:dyDescent="0.2">
      <c r="A55" s="8" t="s">
        <v>48</v>
      </c>
      <c r="B55" s="12" t="s">
        <v>49</v>
      </c>
      <c r="C55" s="10">
        <v>42000</v>
      </c>
      <c r="D55" s="10">
        <v>42000</v>
      </c>
      <c r="E55" s="10">
        <v>10500</v>
      </c>
      <c r="F55" s="32">
        <v>0</v>
      </c>
      <c r="G55" s="10">
        <f t="shared" si="16"/>
        <v>-10500</v>
      </c>
      <c r="H55" s="10">
        <f t="shared" si="17"/>
        <v>0</v>
      </c>
      <c r="I55" s="10">
        <f t="shared" si="18"/>
        <v>0</v>
      </c>
    </row>
    <row r="56" spans="1:9" ht="17.25" customHeight="1" x14ac:dyDescent="0.2">
      <c r="A56" s="17" t="s">
        <v>84</v>
      </c>
      <c r="B56" s="17"/>
      <c r="C56" s="18">
        <f>C52+C53+C54+C55</f>
        <v>2492000</v>
      </c>
      <c r="D56" s="18">
        <f t="shared" ref="D56:G56" si="19">D52+D53+D54+D55</f>
        <v>2965353.16</v>
      </c>
      <c r="E56" s="18">
        <f t="shared" si="19"/>
        <v>1096353.1599999999</v>
      </c>
      <c r="F56" s="27">
        <f t="shared" si="19"/>
        <v>880935.7</v>
      </c>
      <c r="G56" s="18">
        <f t="shared" si="19"/>
        <v>-215417.46000000002</v>
      </c>
      <c r="H56" s="27">
        <f>F56/E56*100</f>
        <v>80.35145354075506</v>
      </c>
      <c r="I56" s="27">
        <f>F56/D56*100</f>
        <v>29.707614994498659</v>
      </c>
    </row>
    <row r="57" spans="1:9" ht="21" customHeight="1" x14ac:dyDescent="0.25">
      <c r="A57" s="20"/>
      <c r="B57" s="21" t="s">
        <v>90</v>
      </c>
      <c r="C57" s="22">
        <f>C56+C49</f>
        <v>111227585</v>
      </c>
      <c r="D57" s="22">
        <f t="shared" ref="D57:G57" si="20">D56+D49</f>
        <v>113703096.16</v>
      </c>
      <c r="E57" s="22">
        <f t="shared" si="20"/>
        <v>29009984.16</v>
      </c>
      <c r="F57" s="22">
        <f>F56+F49</f>
        <v>21489417.289999999</v>
      </c>
      <c r="G57" s="22">
        <f t="shared" si="20"/>
        <v>-7520566.8699999992</v>
      </c>
      <c r="H57" s="23" t="s">
        <v>91</v>
      </c>
      <c r="I57" s="23" t="s">
        <v>91</v>
      </c>
    </row>
    <row r="59" spans="1:9" ht="55.5" customHeight="1" x14ac:dyDescent="0.25">
      <c r="B59" s="19" t="s">
        <v>88</v>
      </c>
      <c r="C59" s="19"/>
      <c r="D59" s="19"/>
      <c r="E59" s="19"/>
      <c r="F59" s="33" t="s">
        <v>87</v>
      </c>
      <c r="G59" s="19"/>
    </row>
  </sheetData>
  <mergeCells count="1">
    <mergeCell ref="A5:I5"/>
  </mergeCells>
  <pageMargins left="0.59055118110236227" right="0.59055118110236227" top="0.39370078740157483" bottom="0.39370078740157483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2024-04-11T13:03:34Z</cp:lastPrinted>
  <dcterms:created xsi:type="dcterms:W3CDTF">2024-04-04T12:18:05Z</dcterms:created>
  <dcterms:modified xsi:type="dcterms:W3CDTF">2024-04-11T13:04:33Z</dcterms:modified>
</cp:coreProperties>
</file>