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Rock\Desktop\Мої документи\Сесія\2024\Листопад\"/>
    </mc:Choice>
  </mc:AlternateContent>
  <bookViews>
    <workbookView xWindow="240" yWindow="105" windowWidth="20055" windowHeight="10500"/>
  </bookViews>
  <sheets>
    <sheet name="Лист1" sheetId="1" r:id="rId1"/>
  </sheets>
  <definedNames>
    <definedName name="_xlnm.Print_Area" localSheetId="0">Лист1!$A$1:$J$61</definedName>
  </definedNames>
  <calcPr calcId="162913"/>
</workbook>
</file>

<file path=xl/calcChain.xml><?xml version="1.0" encoding="utf-8"?>
<calcChain xmlns="http://schemas.openxmlformats.org/spreadsheetml/2006/main">
  <c r="H53" i="1" l="1"/>
  <c r="H45" i="1"/>
  <c r="I32" i="1"/>
  <c r="H32" i="1"/>
  <c r="H43" i="1"/>
  <c r="H33" i="1"/>
  <c r="H47" i="1" l="1"/>
  <c r="I53" i="1" l="1"/>
  <c r="J32" i="1" l="1"/>
  <c r="H16" i="1" l="1"/>
  <c r="H51" i="1"/>
  <c r="I38" i="1"/>
  <c r="G38" i="1" s="1"/>
  <c r="G37" i="1"/>
  <c r="H34" i="1"/>
  <c r="H48" i="1" l="1"/>
  <c r="G43" i="1" l="1"/>
  <c r="G21" i="1" l="1"/>
  <c r="G22" i="1"/>
  <c r="H26" i="1" l="1"/>
  <c r="H50" i="1" l="1"/>
  <c r="I16" i="1" l="1"/>
  <c r="J16" i="1"/>
  <c r="G29" i="1"/>
  <c r="H39" i="1" l="1"/>
  <c r="H35" i="1"/>
  <c r="G32" i="1"/>
  <c r="G28" i="1"/>
  <c r="G30" i="1"/>
  <c r="H24" i="1"/>
  <c r="G17" i="1" l="1"/>
  <c r="H44" i="1" l="1"/>
  <c r="G34" i="1"/>
  <c r="G20" i="1"/>
  <c r="G51" i="1"/>
  <c r="J44" i="1"/>
  <c r="I45" i="1"/>
  <c r="I44" i="1" s="1"/>
  <c r="I31" i="1"/>
  <c r="J31" i="1"/>
  <c r="J53" i="1" s="1"/>
  <c r="G52" i="1"/>
  <c r="G48" i="1"/>
  <c r="G46" i="1"/>
  <c r="G35" i="1"/>
  <c r="G36" i="1"/>
  <c r="G39" i="1"/>
  <c r="G40" i="1"/>
  <c r="G41" i="1"/>
  <c r="G42" i="1"/>
  <c r="G18" i="1"/>
  <c r="G19" i="1"/>
  <c r="G23" i="1"/>
  <c r="G24" i="1"/>
  <c r="G25" i="1"/>
  <c r="G26" i="1"/>
  <c r="G27" i="1"/>
  <c r="I15" i="1"/>
  <c r="J15" i="1"/>
  <c r="G50" i="1" l="1"/>
  <c r="G47" i="1"/>
  <c r="G16" i="1"/>
  <c r="G33" i="1"/>
  <c r="H49" i="1"/>
  <c r="G49" i="1" s="1"/>
  <c r="G45" i="1"/>
  <c r="G44" i="1" s="1"/>
  <c r="H15" i="1" l="1"/>
  <c r="H31" i="1"/>
  <c r="G53" i="1" s="1"/>
  <c r="G15" i="1" l="1"/>
  <c r="G31" i="1"/>
</calcChain>
</file>

<file path=xl/sharedStrings.xml><?xml version="1.0" encoding="utf-8"?>
<sst xmlns="http://schemas.openxmlformats.org/spreadsheetml/2006/main" count="250" uniqueCount="154">
  <si>
    <t>Додаток 7</t>
  </si>
  <si>
    <t>1454700000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</si>
  <si>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</si>
  <si>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</si>
  <si>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</si>
  <si>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</si>
  <si>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</si>
  <si>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</si>
  <si>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місцевої/ регіональної програми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</si>
  <si>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</si>
  <si>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</si>
  <si>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</si>
  <si>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</si>
  <si>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</si>
  <si>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0100000</t>
  </si>
  <si>
    <t/>
  </si>
  <si>
    <t>Костянтинiвська сiльська рада</t>
  </si>
  <si>
    <t>0110000</t>
  </si>
  <si>
    <t>0116013</t>
  </si>
  <si>
    <t>6013</t>
  </si>
  <si>
    <t>0620</t>
  </si>
  <si>
    <t>Забезпечення діяльності водопровідно-каналізаційного господарства</t>
  </si>
  <si>
    <t>Програма соціально-економічного розвитку Костянтинівської сільської територіальної громади на 2023-2025 роки</t>
  </si>
  <si>
    <t>Рішення сесії № 3 від 18.11.2022 р.</t>
  </si>
  <si>
    <t>0116020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</si>
  <si>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</si>
  <si>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</si>
  <si>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Місцева цільова Програма фінансової підтримки комунальних підприємств Костянтинівської сільської ради на 2021-2025 роки</t>
  </si>
  <si>
    <t>Рішення сесії № 2  від 16.04.2021р.</t>
  </si>
  <si>
    <t>0116030</t>
  </si>
  <si>
    <t>6030</t>
  </si>
  <si>
    <t>Організація благоустрою населених пунктів</t>
  </si>
  <si>
    <t>0117461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</si>
  <si>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</si>
  <si>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</si>
  <si>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</si>
  <si>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0117680</t>
  </si>
  <si>
    <t>7680</t>
  </si>
  <si>
    <t>0490</t>
  </si>
  <si>
    <t>Членські внески до асоціацій органів місцевого самоврядування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</si>
  <si>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</si>
  <si>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</si>
  <si>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</si>
  <si>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</si>
  <si>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Цільова програма захисту населення від надзвичайних ситуацій техногенного та природного характеру Костянтинівської сільської ради на 2021-2025 роки</t>
  </si>
  <si>
    <t>Рішення сесії № 10 від 26.02.2021 р.</t>
  </si>
  <si>
    <t>0118130</t>
  </si>
  <si>
    <t>8130</t>
  </si>
  <si>
    <t>Забезпечення діяльності місцевої та добровільної пожежної охорони</t>
  </si>
  <si>
    <t>0118240</t>
  </si>
  <si>
    <t>8240</t>
  </si>
  <si>
    <t>0380</t>
  </si>
  <si>
    <t>Заходи та роботи з територіальної оборони</t>
  </si>
  <si>
    <t>Місцева Цільова програма територіальної оборони Костянтинівської територіальної громади на 2022-2026 роки.</t>
  </si>
  <si>
    <t>Рішення виконкому № 18 від 24.04.2022 р.</t>
  </si>
  <si>
    <t>0180</t>
  </si>
  <si>
    <t>0600000</t>
  </si>
  <si>
    <t>Відділ освіти, культури, молоді та спорту Костянтинівської сільської ради</t>
  </si>
  <si>
    <t>0610000</t>
  </si>
  <si>
    <t>0611010</t>
  </si>
  <si>
    <t>1010</t>
  </si>
  <si>
    <t>0910</t>
  </si>
  <si>
    <t>Надання дошкільної освіти</t>
  </si>
  <si>
    <t>Цільова соціальна програма розвитку освіти Костянтинівської сільської ради на 2022-2025 роки</t>
  </si>
  <si>
    <t>Рішення сесії № 5 від 21.12.2021 р.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</si>
  <si>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</si>
  <si>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</si>
  <si>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</si>
  <si>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</si>
  <si>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0611141</t>
  </si>
  <si>
    <t>1141</t>
  </si>
  <si>
    <t>0990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</si>
  <si>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</si>
  <si>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</si>
  <si>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</si>
  <si>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</si>
  <si>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0614030</t>
  </si>
  <si>
    <t>4030</t>
  </si>
  <si>
    <t>0824</t>
  </si>
  <si>
    <t>Забезпечення діяльності бібліотек</t>
  </si>
  <si>
    <t>Програма розвитку культури по Костянтинівській сільській раді на 2021-2025 роки</t>
  </si>
  <si>
    <t>0614060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</si>
  <si>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</si>
  <si>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</si>
  <si>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</si>
  <si>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0614082</t>
  </si>
  <si>
    <t>4082</t>
  </si>
  <si>
    <t>0829</t>
  </si>
  <si>
    <t>Інші заходи в галузі культури і мистецтва</t>
  </si>
  <si>
    <t>0615061</t>
  </si>
  <si>
    <t>5061</t>
  </si>
  <si>
    <t>0810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</si>
  <si>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</si>
  <si>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Програма розвитку фізичної культури і спорту Костянтинівської сільської ради на 2021-2025 роки.</t>
  </si>
  <si>
    <t>0800000</t>
  </si>
  <si>
    <t>Відділ соціального захисту населення та охорони здоров'я Костянтинівської сільської ради</t>
  </si>
  <si>
    <t>0810000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</si>
  <si>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</si>
  <si>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</si>
  <si>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</si>
  <si>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0813242</t>
  </si>
  <si>
    <t>3242</t>
  </si>
  <si>
    <t>1090</t>
  </si>
  <si>
    <t>Інші заходи у сфері соціального захисту і соціального забезпечення</t>
  </si>
  <si>
    <t>3700000</t>
  </si>
  <si>
    <t>Фінансовий відділ Костянтинівської сільської ради</t>
  </si>
  <si>
    <t>3710000</t>
  </si>
  <si>
    <t>3719770</t>
  </si>
  <si>
    <t>9770</t>
  </si>
  <si>
    <t>Інші субвенції з місцевого бюджету</t>
  </si>
  <si>
    <t>УСЬОГО</t>
  </si>
  <si>
    <t>X</t>
  </si>
  <si>
    <t>до рішення сесії Костянтинівської сільської ради</t>
  </si>
  <si>
    <t>Дата і номер документа, яким затверджено місцеву регіональну програму</t>
  </si>
  <si>
    <t>0813241</t>
  </si>
  <si>
    <t>Забезпечення діяльності інших закладів у сфері соціального захисту і соціального забезпечення</t>
  </si>
  <si>
    <t>Інна МИЧКО</t>
  </si>
  <si>
    <t>0113210</t>
  </si>
  <si>
    <t>3210</t>
  </si>
  <si>
    <t>1050</t>
  </si>
  <si>
    <t>Організація та проведення громадських робіт</t>
  </si>
  <si>
    <t>Розподіл витрат місцевого бюджету на реалізацію місцевих/регіональних програм у 2024 році</t>
  </si>
  <si>
    <t>Комплексна програма соціального захисту населення "Турбота"  Костянтинівської сільської ради на 2024-2026 роки</t>
  </si>
  <si>
    <t>Рішення сесії № 6 від 19.10.2023р.</t>
  </si>
  <si>
    <t>Цільова програма забезпечення підготовки та проведення приписки громадян до призовної дільниці та призову громадян Костянтинівської сільської територіальної громади на строкову військову службу та військову службу за контрактом на 2024- 2026 роки</t>
  </si>
  <si>
    <t>Рішення сесії № 3 від 17.11.2023р.</t>
  </si>
  <si>
    <t xml:space="preserve">"Про внесення змін до бюджету Костянтинівської </t>
  </si>
  <si>
    <t>сільської територіальної громади на 2024 рік"</t>
  </si>
  <si>
    <t>Рішення сесії № 3 від 08.10.2021 р.</t>
  </si>
  <si>
    <t>Рішення сесії № 5 від 08.10.2021 р.</t>
  </si>
  <si>
    <t>0119770</t>
  </si>
  <si>
    <t>0119800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</si>
  <si>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</si>
  <si>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'Рішення сесії № 3 від 18.11.2022 р.</t>
  </si>
  <si>
    <t>Безпечна Костянтинівська територіальна громада на 2021-2025 роки</t>
  </si>
  <si>
    <t>'Рішення сесії № 9 від 26.02.2021 р.</t>
  </si>
  <si>
    <t>0619770</t>
  </si>
  <si>
    <t>0117130</t>
  </si>
  <si>
    <t>Здійснення заходів із землеустрою</t>
  </si>
  <si>
    <t>Програма розвитку земельних відносин Костянтинівської сільської ради на 2022-2025 роки</t>
  </si>
  <si>
    <t>Рішення сесії № 11 від 21.01.2022 р.</t>
  </si>
  <si>
    <t>0421</t>
  </si>
  <si>
    <t>Програма «Питна вода Костянтинівської сільської ради на 2022-2026 роки</t>
  </si>
  <si>
    <t>Рішення виконкому № 41 від 26.05.2022 р.</t>
  </si>
  <si>
    <t>Комплексна програма Охорони навколишнього природного середовища Костянтинівської сільської ради на 2024-2029 роки</t>
  </si>
  <si>
    <t>Рішення сесії № 4  від 14.06.2024р.</t>
  </si>
  <si>
    <t>Начальник  фінансового відділу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</si>
  <si>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</si>
  <si>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0611181</t>
  </si>
  <si>
    <t>1181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</si>
  <si>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</si>
  <si>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</si>
  <si>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0611291</t>
  </si>
  <si>
    <t xml:space="preserve">від                  2024р.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</si>
</sst>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\-#,##0.00;#,&quot;-&quot;"/>
    <numFmt numFmtId="165" formatCode="#,##0.00_ ;\-#,##0.00\ "/>
  </numFmts>
  <fonts count="11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sz val="10"/>
      <name val="Calibri"/>
      <family val="2"/>
      <charset val="204"/>
      <scheme val="minor"/>
    </font>
    <font>
      <sz val="10"/>
      <color rgb="FF333333"/>
      <name val="Calibri"/>
      <family val="2"/>
      <charset val="204"/>
    </font>
    <font>
      <sz val="10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64" fontId="0" fillId="0" borderId="0" xfId="0" applyNumberFormat="1"/>
    <xf numFmtId="0" fontId="7" fillId="0" borderId="0" xfId="0" applyFont="1"/>
    <xf numFmtId="164" fontId="0" fillId="2" borderId="1" xfId="0" applyNumberFormat="1" applyFont="1" applyFill="1" applyBorder="1" applyAlignment="1">
      <alignment horizontal="right" vertical="center"/>
    </xf>
    <xf numFmtId="165" fontId="0" fillId="0" borderId="0" xfId="0" applyNumberFormat="1"/>
    <xf numFmtId="49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vertical="center" wrapText="1"/>
    </xf>
    <xf numFmtId="164" fontId="8" fillId="2" borderId="1" xfId="0" applyNumberFormat="1" applyFont="1" applyFill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/>
    </xf>
    <xf numFmtId="0" fontId="8" fillId="0" borderId="0" xfId="0" applyFont="1"/>
    <xf numFmtId="0" fontId="0" fillId="0" borderId="1" xfId="0" applyBorder="1" applyAlignment="1">
      <alignment horizontal="center" vertical="center"/>
    </xf>
    <xf numFmtId="0" fontId="0" fillId="3" borderId="1" xfId="0" quotePrefix="1" applyFill="1" applyBorder="1" applyAlignment="1">
      <alignment vertical="center" wrapText="1"/>
    </xf>
    <xf numFmtId="164" fontId="8" fillId="0" borderId="1" xfId="0" applyNumberFormat="1" applyFont="1" applyFill="1" applyBorder="1" applyAlignment="1">
      <alignment horizontal="right" vertical="center"/>
    </xf>
    <xf numFmtId="164" fontId="0" fillId="0" borderId="1" xfId="0" applyNumberFormat="1" applyFill="1" applyBorder="1" applyAlignment="1">
      <alignment horizontal="right" vertical="center"/>
    </xf>
    <xf numFmtId="49" fontId="0" fillId="3" borderId="1" xfId="0" applyNumberFormat="1" applyFill="1" applyBorder="1" applyAlignment="1">
      <alignment vertical="center" wrapText="1"/>
    </xf>
    <xf numFmtId="164" fontId="0" fillId="3" borderId="1" xfId="0" applyNumberFormat="1" applyFill="1" applyBorder="1" applyAlignment="1">
      <alignment horizontal="right" vertical="center"/>
    </xf>
    <xf numFmtId="0" fontId="0" fillId="3" borderId="0" xfId="0" applyFill="1"/>
    <xf numFmtId="0" fontId="8" fillId="3" borderId="1" xfId="0" quotePrefix="1" applyFont="1" applyFill="1" applyBorder="1" applyAlignment="1">
      <alignment vertical="center" wrapText="1"/>
    </xf>
    <xf numFmtId="49" fontId="0" fillId="0" borderId="1" xfId="0" applyNumberFormat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zoomScale="91" zoomScaleNormal="91" workbookViewId="0">
      <selection activeCell="D9" sqref="D9"/>
    </sheetView>
  </sheetViews>
  <sheetFormatPr defaultRowHeight="12.75" x14ac:dyDescent="0.2"/>
  <cols>
    <col min="1" max="3" width="12" customWidth="1"/>
    <col min="4" max="4" width="51.5703125" customWidth="1"/>
    <col min="5" max="5" width="56.42578125" customWidth="1"/>
    <col min="6" max="6" width="31.28515625" customWidth="1"/>
    <col min="7" max="7" width="15.7109375" customWidth="1"/>
    <col min="8" max="8" width="16.42578125" customWidth="1"/>
    <col min="9" max="9" width="14.140625" customWidth="1"/>
    <col min="10" max="10" width="11.28515625" customWidth="1"/>
    <col min="11" max="11" width="13.5703125" bestFit="1" customWidth="1"/>
  </cols>
  <sheetData>
    <row r="1" spans="1:10" x14ac:dyDescent="0.2">
      <c r="H1" t="s">
        <v>0</v>
      </c>
    </row>
    <row r="2" spans="1:10" x14ac:dyDescent="0.2">
      <c r="H2" t="s">
        <v>112</v>
      </c>
    </row>
    <row r="3" spans="1:10" x14ac:dyDescent="0.2">
      <c r="H3" t="s">
        <v>126</v>
      </c>
    </row>
    <row r="4" spans="1:10" x14ac:dyDescent="0.2">
      <c r="H4" t="s">
        <v>127</v>
      </c>
    </row>
    <row r="5" spans="1:10" ht="12" customHeight="1" x14ac:dyDescent="0.2">
      <c r="H5" t="s">
        <v>153</v>
      </c>
    </row>
    <row r="6" spans="1:10" ht="7.5" hidden="1" customHeight="1" x14ac:dyDescent="0.2"/>
    <row r="7" spans="1:10" ht="18.75" customHeight="1" x14ac:dyDescent="0.25">
      <c r="A7" s="39" t="s">
        <v>121</v>
      </c>
      <c r="B7" s="40"/>
      <c r="C7" s="40"/>
      <c r="D7" s="40"/>
      <c r="E7" s="40"/>
      <c r="F7" s="40"/>
      <c r="G7" s="40"/>
      <c r="H7" s="40"/>
      <c r="I7" s="40"/>
      <c r="J7" s="40"/>
    </row>
    <row r="8" spans="1:10" ht="1.5" hidden="1" customHeight="1" x14ac:dyDescent="0.2"/>
    <row r="9" spans="1:10" x14ac:dyDescent="0.2">
      <c r="D9" s="1"/>
      <c r="E9" s="44" t="s">
        <v>1</v>
      </c>
      <c r="F9" s="44"/>
    </row>
    <row r="10" spans="1:10" x14ac:dyDescent="0.2">
      <c r="A10" s="1"/>
      <c r="E10" s="45" t="s">
        <v>2</v>
      </c>
      <c r="F10" s="45"/>
    </row>
    <row r="11" spans="1:10" x14ac:dyDescent="0.2">
      <c r="J11" s="2" t="s">
        <v>3</v>
      </c>
    </row>
    <row r="12" spans="1:10" x14ac:dyDescent="0.2">
      <c r="A12" s="41" t="s">
        <v>4</v>
      </c>
      <c r="B12" s="41" t="s">
        <v>5</v>
      </c>
      <c r="C12" s="41" t="s">
        <v>6</v>
      </c>
      <c r="D12" s="42" t="s">
        <v>7</v>
      </c>
      <c r="E12" s="42" t="s">
        <v>8</v>
      </c>
      <c r="F12" s="41" t="s">
        <v>113</v>
      </c>
      <c r="G12" s="43" t="s">
        <v>9</v>
      </c>
      <c r="H12" s="42" t="s">
        <v>10</v>
      </c>
      <c r="I12" s="42" t="s">
        <v>11</v>
      </c>
      <c r="J12" s="42"/>
    </row>
    <row r="13" spans="1:10" ht="68.099999999999994" customHeight="1" x14ac:dyDescent="0.2">
      <c r="A13" s="42"/>
      <c r="B13" s="42"/>
      <c r="C13" s="42"/>
      <c r="D13" s="42"/>
      <c r="E13" s="42"/>
      <c r="F13" s="42"/>
      <c r="G13" s="43"/>
      <c r="H13" s="42"/>
      <c r="I13" s="3" t="s">
        <v>12</v>
      </c>
      <c r="J13" s="3" t="s">
        <v>13</v>
      </c>
    </row>
    <row r="14" spans="1:10" x14ac:dyDescent="0.2">
      <c r="A14" s="3">
        <v>1</v>
      </c>
      <c r="B14" s="3">
        <v>2</v>
      </c>
      <c r="C14" s="3">
        <v>3</v>
      </c>
      <c r="D14" s="3">
        <v>4</v>
      </c>
      <c r="E14" s="3">
        <v>5</v>
      </c>
      <c r="F14" s="3">
        <v>6</v>
      </c>
      <c r="G14" s="4">
        <v>7</v>
      </c>
      <c r="H14" s="3">
        <v>8</v>
      </c>
      <c r="I14" s="27">
        <v>9</v>
      </c>
      <c r="J14" s="27">
        <v>10</v>
      </c>
    </row>
    <row r="15" spans="1:10" ht="15.75" customHeight="1" x14ac:dyDescent="0.2">
      <c r="A15" s="5" t="s">
        <v>14</v>
      </c>
      <c r="B15" s="5" t="s">
        <v>15</v>
      </c>
      <c r="C15" s="5" t="s">
        <v>15</v>
      </c>
      <c r="D15" s="6" t="s">
        <v>16</v>
      </c>
      <c r="E15" s="6" t="s">
        <v>15</v>
      </c>
      <c r="F15" s="6" t="s">
        <v>15</v>
      </c>
      <c r="G15" s="7">
        <f>H15+I15</f>
        <v>9951175</v>
      </c>
      <c r="H15" s="8">
        <f>H16</f>
        <v>9951175</v>
      </c>
      <c r="I15" s="8">
        <f t="shared" ref="I15:J15" si="0">I16</f>
        <v>0</v>
      </c>
      <c r="J15" s="8">
        <f t="shared" si="0"/>
        <v>0</v>
      </c>
    </row>
    <row r="16" spans="1:10" ht="14.25" customHeight="1" x14ac:dyDescent="0.2">
      <c r="A16" s="5" t="s">
        <v>17</v>
      </c>
      <c r="B16" s="5" t="s">
        <v>15</v>
      </c>
      <c r="C16" s="5" t="s">
        <v>15</v>
      </c>
      <c r="D16" s="6" t="s">
        <v>16</v>
      </c>
      <c r="E16" s="6" t="s">
        <v>15</v>
      </c>
      <c r="F16" s="6" t="s">
        <v>15</v>
      </c>
      <c r="G16" s="7">
        <f>H16+I16</f>
        <v>9951175</v>
      </c>
      <c r="H16" s="8">
        <f>H17+H18+H19+H20+H23+H24+H25+H26+H27+H28+H30+H29+H21+H22</f>
        <v>9951175</v>
      </c>
      <c r="I16" s="8">
        <f>I17+I18+I19+I20+I23+I24+I25+I26+I27+I28+I30+I29</f>
        <v>0</v>
      </c>
      <c r="J16" s="8">
        <f>J17+J18+J19+J20+J23+J24+J25+J26+J27+J28+J30+J29</f>
        <v>0</v>
      </c>
    </row>
    <row r="17" spans="1:11" s="26" customFormat="1" ht="42" customHeight="1" x14ac:dyDescent="0.2">
      <c r="A17" s="21" t="s">
        <v>117</v>
      </c>
      <c r="B17" s="21" t="s">
        <v>118</v>
      </c>
      <c r="C17" s="21" t="s">
        <v>119</v>
      </c>
      <c r="D17" s="22" t="s">
        <v>120</v>
      </c>
      <c r="E17" s="23" t="s">
        <v>22</v>
      </c>
      <c r="F17" s="23" t="s">
        <v>23</v>
      </c>
      <c r="G17" s="24">
        <f>H17</f>
        <v>38113</v>
      </c>
      <c r="H17" s="29">
        <v>38113</v>
      </c>
      <c r="I17" s="25"/>
      <c r="J17" s="25"/>
    </row>
    <row r="18" spans="1:11" ht="25.5" x14ac:dyDescent="0.2">
      <c r="A18" s="9" t="s">
        <v>18</v>
      </c>
      <c r="B18" s="9" t="s">
        <v>19</v>
      </c>
      <c r="C18" s="9" t="s">
        <v>20</v>
      </c>
      <c r="D18" s="10" t="s">
        <v>21</v>
      </c>
      <c r="E18" s="34" t="s">
        <v>142</v>
      </c>
      <c r="F18" s="10" t="s">
        <v>143</v>
      </c>
      <c r="G18" s="19">
        <f t="shared" ref="G18:G30" si="1">H18+I18</f>
        <v>510000</v>
      </c>
      <c r="H18" s="30">
        <v>510000</v>
      </c>
      <c r="I18" s="12">
        <v>0</v>
      </c>
      <c r="J18" s="12">
        <v>0</v>
      </c>
    </row>
    <row r="19" spans="1:11" ht="41.25" customHeight="1" x14ac:dyDescent="0.2">
      <c r="A19" s="9" t="s">
        <v>24</v>
      </c>
      <c r="B19" s="9" t="s">
        <v>25</v>
      </c>
      <c r="C19" s="9" t="s">
        <v>20</v>
      </c>
      <c r="D19" s="10" t="s">
        <v>26</v>
      </c>
      <c r="E19" s="10" t="s">
        <v>27</v>
      </c>
      <c r="F19" s="10" t="s">
        <v>28</v>
      </c>
      <c r="G19" s="19">
        <f t="shared" si="1"/>
        <v>2139780</v>
      </c>
      <c r="H19" s="29">
        <v>2139780</v>
      </c>
      <c r="I19" s="12">
        <v>0</v>
      </c>
      <c r="J19" s="12">
        <v>0</v>
      </c>
    </row>
    <row r="20" spans="1:11" ht="33.75" customHeight="1" x14ac:dyDescent="0.2">
      <c r="A20" s="9" t="s">
        <v>29</v>
      </c>
      <c r="B20" s="9" t="s">
        <v>30</v>
      </c>
      <c r="C20" s="9" t="s">
        <v>20</v>
      </c>
      <c r="D20" s="10" t="s">
        <v>31</v>
      </c>
      <c r="E20" s="10" t="s">
        <v>22</v>
      </c>
      <c r="F20" s="10" t="s">
        <v>23</v>
      </c>
      <c r="G20" s="19">
        <f t="shared" si="1"/>
        <v>656700</v>
      </c>
      <c r="H20" s="29">
        <v>656700</v>
      </c>
      <c r="I20" s="12">
        <v>0</v>
      </c>
      <c r="J20" s="12">
        <v>0</v>
      </c>
    </row>
    <row r="21" spans="1:11" ht="36.75" customHeight="1" x14ac:dyDescent="0.2">
      <c r="A21" s="9" t="s">
        <v>29</v>
      </c>
      <c r="B21" s="9" t="s">
        <v>30</v>
      </c>
      <c r="C21" s="9" t="s">
        <v>20</v>
      </c>
      <c r="D21" s="10" t="s">
        <v>31</v>
      </c>
      <c r="E21" s="28" t="s">
        <v>144</v>
      </c>
      <c r="F21" s="10" t="s">
        <v>145</v>
      </c>
      <c r="G21" s="19">
        <f t="shared" si="1"/>
        <v>310000</v>
      </c>
      <c r="H21" s="29">
        <v>310000</v>
      </c>
      <c r="I21" s="12">
        <v>0</v>
      </c>
      <c r="J21" s="12">
        <v>0</v>
      </c>
    </row>
    <row r="22" spans="1:11" ht="33" customHeight="1" x14ac:dyDescent="0.2">
      <c r="A22" s="15" t="s">
        <v>137</v>
      </c>
      <c r="B22" s="16">
        <v>7130</v>
      </c>
      <c r="C22" s="15" t="s">
        <v>141</v>
      </c>
      <c r="D22" s="10" t="s">
        <v>138</v>
      </c>
      <c r="E22" s="10" t="s">
        <v>139</v>
      </c>
      <c r="F22" s="10" t="s">
        <v>140</v>
      </c>
      <c r="G22" s="19">
        <f t="shared" si="1"/>
        <v>298900</v>
      </c>
      <c r="H22" s="29">
        <v>298900</v>
      </c>
      <c r="I22" s="12">
        <v>0</v>
      </c>
      <c r="J22" s="12">
        <v>0</v>
      </c>
    </row>
    <row r="23" spans="1:11" ht="35.25" customHeight="1" x14ac:dyDescent="0.2">
      <c r="A23" s="9" t="s">
        <v>32</v>
      </c>
      <c r="B23" s="9" t="s">
        <v>33</v>
      </c>
      <c r="C23" s="9" t="s">
        <v>34</v>
      </c>
      <c r="D23" s="10" t="s">
        <v>35</v>
      </c>
      <c r="E23" s="10" t="s">
        <v>22</v>
      </c>
      <c r="F23" s="10" t="s">
        <v>23</v>
      </c>
      <c r="G23" s="19">
        <f t="shared" si="1"/>
        <v>425000</v>
      </c>
      <c r="H23" s="30">
        <v>425000</v>
      </c>
      <c r="I23" s="12">
        <v>0</v>
      </c>
      <c r="J23" s="12">
        <v>0</v>
      </c>
    </row>
    <row r="24" spans="1:11" ht="35.25" customHeight="1" x14ac:dyDescent="0.2">
      <c r="A24" s="9" t="s">
        <v>36</v>
      </c>
      <c r="B24" s="9" t="s">
        <v>37</v>
      </c>
      <c r="C24" s="9" t="s">
        <v>38</v>
      </c>
      <c r="D24" s="10" t="s">
        <v>39</v>
      </c>
      <c r="E24" s="10" t="s">
        <v>22</v>
      </c>
      <c r="F24" s="10" t="s">
        <v>23</v>
      </c>
      <c r="G24" s="19">
        <f t="shared" si="1"/>
        <v>27072</v>
      </c>
      <c r="H24" s="30">
        <f>12872+14200</f>
        <v>27072</v>
      </c>
      <c r="I24" s="12">
        <v>0</v>
      </c>
      <c r="J24" s="12">
        <v>0</v>
      </c>
    </row>
    <row r="25" spans="1:11" ht="43.5" customHeight="1" x14ac:dyDescent="0.2">
      <c r="A25" s="9" t="s">
        <v>40</v>
      </c>
      <c r="B25" s="9" t="s">
        <v>41</v>
      </c>
      <c r="C25" s="9" t="s">
        <v>42</v>
      </c>
      <c r="D25" s="10" t="s">
        <v>43</v>
      </c>
      <c r="E25" s="10" t="s">
        <v>44</v>
      </c>
      <c r="F25" s="10" t="s">
        <v>45</v>
      </c>
      <c r="G25" s="19">
        <f t="shared" si="1"/>
        <v>200000</v>
      </c>
      <c r="H25" s="30">
        <v>200000</v>
      </c>
      <c r="I25" s="12">
        <v>0</v>
      </c>
      <c r="J25" s="12">
        <v>0</v>
      </c>
    </row>
    <row r="26" spans="1:11" ht="33" customHeight="1" x14ac:dyDescent="0.2">
      <c r="A26" s="9" t="s">
        <v>46</v>
      </c>
      <c r="B26" s="9" t="s">
        <v>47</v>
      </c>
      <c r="C26" s="9" t="s">
        <v>42</v>
      </c>
      <c r="D26" s="10" t="s">
        <v>48</v>
      </c>
      <c r="E26" s="10" t="s">
        <v>22</v>
      </c>
      <c r="F26" s="10" t="s">
        <v>23</v>
      </c>
      <c r="G26" s="19">
        <f t="shared" si="1"/>
        <v>1291610</v>
      </c>
      <c r="H26" s="30">
        <f>1455810-164200</f>
        <v>1291610</v>
      </c>
      <c r="I26" s="12">
        <v>0</v>
      </c>
      <c r="J26" s="12">
        <v>0</v>
      </c>
    </row>
    <row r="27" spans="1:11" ht="39.75" hidden="1" customHeight="1" x14ac:dyDescent="0.2">
      <c r="A27" s="9" t="s">
        <v>49</v>
      </c>
      <c r="B27" s="9" t="s">
        <v>50</v>
      </c>
      <c r="C27" s="9" t="s">
        <v>51</v>
      </c>
      <c r="D27" s="10" t="s">
        <v>52</v>
      </c>
      <c r="E27" s="10" t="s">
        <v>53</v>
      </c>
      <c r="F27" s="10" t="s">
        <v>54</v>
      </c>
      <c r="G27" s="19">
        <f t="shared" si="1"/>
        <v>0</v>
      </c>
      <c r="H27" s="30"/>
      <c r="I27" s="12">
        <v>0</v>
      </c>
      <c r="J27" s="12">
        <v>0</v>
      </c>
    </row>
    <row r="28" spans="1:11" ht="32.25" customHeight="1" x14ac:dyDescent="0.2">
      <c r="A28" s="15" t="s">
        <v>130</v>
      </c>
      <c r="B28" s="16">
        <v>9770</v>
      </c>
      <c r="C28" s="15" t="s">
        <v>55</v>
      </c>
      <c r="D28" s="10" t="s">
        <v>109</v>
      </c>
      <c r="E28" s="10" t="s">
        <v>22</v>
      </c>
      <c r="F28" s="10" t="s">
        <v>133</v>
      </c>
      <c r="G28" s="19">
        <f t="shared" si="1"/>
        <v>200000</v>
      </c>
      <c r="H28" s="30">
        <v>200000</v>
      </c>
      <c r="I28" s="12"/>
      <c r="J28" s="12"/>
    </row>
    <row r="29" spans="1:11" ht="39.75" customHeight="1" x14ac:dyDescent="0.2">
      <c r="A29" s="15" t="s">
        <v>131</v>
      </c>
      <c r="B29" s="16">
        <v>9800</v>
      </c>
      <c r="C29" s="15" t="s">
        <v>55</v>
      </c>
      <c r="D29" s="10" t="s">
        <v>132</v>
      </c>
      <c r="E29" s="10" t="s">
        <v>22</v>
      </c>
      <c r="F29" s="10" t="s">
        <v>133</v>
      </c>
      <c r="G29" s="19">
        <f t="shared" si="1"/>
        <v>3755000</v>
      </c>
      <c r="H29" s="30">
        <v>3755000</v>
      </c>
      <c r="I29" s="12"/>
      <c r="J29" s="12"/>
    </row>
    <row r="30" spans="1:11" ht="39.75" customHeight="1" x14ac:dyDescent="0.2">
      <c r="A30" s="15" t="s">
        <v>131</v>
      </c>
      <c r="B30" s="16">
        <v>9800</v>
      </c>
      <c r="C30" s="15" t="s">
        <v>55</v>
      </c>
      <c r="D30" s="10" t="s">
        <v>132</v>
      </c>
      <c r="E30" s="23" t="s">
        <v>134</v>
      </c>
      <c r="F30" s="10" t="s">
        <v>135</v>
      </c>
      <c r="G30" s="19">
        <f t="shared" si="1"/>
        <v>99000</v>
      </c>
      <c r="H30" s="30">
        <v>99000</v>
      </c>
      <c r="I30" s="12"/>
      <c r="J30" s="12"/>
    </row>
    <row r="31" spans="1:11" ht="25.5" x14ac:dyDescent="0.2">
      <c r="A31" s="5" t="s">
        <v>56</v>
      </c>
      <c r="B31" s="5" t="s">
        <v>15</v>
      </c>
      <c r="C31" s="5" t="s">
        <v>15</v>
      </c>
      <c r="D31" s="6" t="s">
        <v>57</v>
      </c>
      <c r="E31" s="6" t="s">
        <v>15</v>
      </c>
      <c r="F31" s="6" t="s">
        <v>15</v>
      </c>
      <c r="G31" s="7">
        <f>H31+I31</f>
        <v>46981220</v>
      </c>
      <c r="H31" s="8">
        <f>H32</f>
        <v>44473032</v>
      </c>
      <c r="I31" s="8">
        <f>I32</f>
        <v>2508188</v>
      </c>
      <c r="J31" s="8">
        <f>J32</f>
        <v>58188</v>
      </c>
    </row>
    <row r="32" spans="1:11" ht="25.5" customHeight="1" x14ac:dyDescent="0.2">
      <c r="A32" s="5" t="s">
        <v>58</v>
      </c>
      <c r="B32" s="5" t="s">
        <v>15</v>
      </c>
      <c r="C32" s="5" t="s">
        <v>15</v>
      </c>
      <c r="D32" s="6" t="s">
        <v>57</v>
      </c>
      <c r="E32" s="6" t="s">
        <v>15</v>
      </c>
      <c r="F32" s="6" t="s">
        <v>15</v>
      </c>
      <c r="G32" s="7">
        <f>H32+I32</f>
        <v>46981220</v>
      </c>
      <c r="H32" s="8">
        <f>H33+H34+H35+H36+H39+H40+H41+H42+H43+H37+H38</f>
        <v>44473032</v>
      </c>
      <c r="I32" s="8">
        <f>I33+I34+I35+I36+I39+I40+I41+I42+I43+I37+I38</f>
        <v>2508188</v>
      </c>
      <c r="J32" s="8">
        <f t="shared" ref="I32:J32" si="2">J33+J34+J35+J36+J39+J40+J41+J42+J43+J37+J38</f>
        <v>58188</v>
      </c>
      <c r="K32" s="17"/>
    </row>
    <row r="33" spans="1:10" ht="27" customHeight="1" x14ac:dyDescent="0.2">
      <c r="A33" s="9" t="s">
        <v>59</v>
      </c>
      <c r="B33" s="9" t="s">
        <v>60</v>
      </c>
      <c r="C33" s="9" t="s">
        <v>61</v>
      </c>
      <c r="D33" s="10" t="s">
        <v>62</v>
      </c>
      <c r="E33" s="10" t="s">
        <v>63</v>
      </c>
      <c r="F33" s="10" t="s">
        <v>64</v>
      </c>
      <c r="G33" s="19">
        <f t="shared" ref="G33:G43" si="3">H33+I33</f>
        <v>18709450</v>
      </c>
      <c r="H33" s="29">
        <f>17495924+333526+30000+50000</f>
        <v>17909450</v>
      </c>
      <c r="I33" s="12">
        <v>800000</v>
      </c>
      <c r="J33" s="12">
        <v>0</v>
      </c>
    </row>
    <row r="34" spans="1:10" ht="29.25" customHeight="1" x14ac:dyDescent="0.2">
      <c r="A34" s="22" t="s">
        <v>65</v>
      </c>
      <c r="B34" s="22" t="s">
        <v>66</v>
      </c>
      <c r="C34" s="22" t="s">
        <v>67</v>
      </c>
      <c r="D34" s="23" t="s">
        <v>68</v>
      </c>
      <c r="E34" s="10" t="s">
        <v>63</v>
      </c>
      <c r="F34" s="10" t="s">
        <v>64</v>
      </c>
      <c r="G34" s="19">
        <f t="shared" si="3"/>
        <v>21370798</v>
      </c>
      <c r="H34" s="29">
        <f>18503780+987018+230000</f>
        <v>19720798</v>
      </c>
      <c r="I34" s="12">
        <v>1650000</v>
      </c>
      <c r="J34" s="12">
        <v>0</v>
      </c>
    </row>
    <row r="35" spans="1:10" ht="31.5" customHeight="1" x14ac:dyDescent="0.2">
      <c r="A35" s="9" t="s">
        <v>69</v>
      </c>
      <c r="B35" s="9" t="s">
        <v>70</v>
      </c>
      <c r="C35" s="9" t="s">
        <v>71</v>
      </c>
      <c r="D35" s="10" t="s">
        <v>72</v>
      </c>
      <c r="E35" s="10" t="s">
        <v>63</v>
      </c>
      <c r="F35" s="10" t="s">
        <v>64</v>
      </c>
      <c r="G35" s="19">
        <f t="shared" si="3"/>
        <v>3047713</v>
      </c>
      <c r="H35" s="30">
        <f>3027713+20000</f>
        <v>3047713</v>
      </c>
      <c r="I35" s="12">
        <v>0</v>
      </c>
      <c r="J35" s="12">
        <v>0</v>
      </c>
    </row>
    <row r="36" spans="1:10" ht="26.25" customHeight="1" x14ac:dyDescent="0.2">
      <c r="A36" s="9" t="s">
        <v>73</v>
      </c>
      <c r="B36" s="9" t="s">
        <v>74</v>
      </c>
      <c r="C36" s="9" t="s">
        <v>71</v>
      </c>
      <c r="D36" s="10" t="s">
        <v>75</v>
      </c>
      <c r="E36" s="10" t="s">
        <v>63</v>
      </c>
      <c r="F36" s="10" t="s">
        <v>64</v>
      </c>
      <c r="G36" s="19">
        <f t="shared" si="3"/>
        <v>10860</v>
      </c>
      <c r="H36" s="30">
        <v>10860</v>
      </c>
      <c r="I36" s="12">
        <v>0</v>
      </c>
      <c r="J36" s="12">
        <v>0</v>
      </c>
    </row>
    <row r="37" spans="1:10" ht="50.25" customHeight="1" x14ac:dyDescent="0.2">
      <c r="A37" s="35" t="s">
        <v>148</v>
      </c>
      <c r="B37" s="35" t="s">
        <v>149</v>
      </c>
      <c r="C37" s="35" t="s">
        <v>71</v>
      </c>
      <c r="D37" s="36" t="s">
        <v>147</v>
      </c>
      <c r="E37" s="10" t="s">
        <v>63</v>
      </c>
      <c r="F37" s="10" t="s">
        <v>64</v>
      </c>
      <c r="G37" s="19">
        <f t="shared" si="3"/>
        <v>45837</v>
      </c>
      <c r="H37" s="30">
        <v>0</v>
      </c>
      <c r="I37" s="12">
        <v>45837</v>
      </c>
      <c r="J37" s="12">
        <v>45837</v>
      </c>
    </row>
    <row r="38" spans="1:10" ht="75.75" customHeight="1" x14ac:dyDescent="0.2">
      <c r="A38" s="35" t="s">
        <v>152</v>
      </c>
      <c r="B38" s="35" t="s">
        <v>150</v>
      </c>
      <c r="C38" s="35" t="s">
        <v>71</v>
      </c>
      <c r="D38" s="37" t="s">
        <v>151</v>
      </c>
      <c r="E38" s="10" t="s">
        <v>63</v>
      </c>
      <c r="F38" s="10" t="s">
        <v>64</v>
      </c>
      <c r="G38" s="19">
        <f t="shared" si="3"/>
        <v>12351</v>
      </c>
      <c r="H38" s="30">
        <v>0</v>
      </c>
      <c r="I38" s="12">
        <f>J38</f>
        <v>12351</v>
      </c>
      <c r="J38" s="12">
        <v>12351</v>
      </c>
    </row>
    <row r="39" spans="1:10" ht="27.75" customHeight="1" x14ac:dyDescent="0.2">
      <c r="A39" s="9" t="s">
        <v>76</v>
      </c>
      <c r="B39" s="9" t="s">
        <v>77</v>
      </c>
      <c r="C39" s="9" t="s">
        <v>78</v>
      </c>
      <c r="D39" s="10" t="s">
        <v>79</v>
      </c>
      <c r="E39" s="10" t="s">
        <v>80</v>
      </c>
      <c r="F39" s="10" t="s">
        <v>128</v>
      </c>
      <c r="G39" s="19">
        <f t="shared" si="3"/>
        <v>964365</v>
      </c>
      <c r="H39" s="30">
        <f>944645+19720</f>
        <v>964365</v>
      </c>
      <c r="I39" s="12">
        <v>0</v>
      </c>
      <c r="J39" s="12">
        <v>0</v>
      </c>
    </row>
    <row r="40" spans="1:10" ht="39.75" customHeight="1" x14ac:dyDescent="0.2">
      <c r="A40" s="9" t="s">
        <v>81</v>
      </c>
      <c r="B40" s="9" t="s">
        <v>82</v>
      </c>
      <c r="C40" s="9" t="s">
        <v>83</v>
      </c>
      <c r="D40" s="10" t="s">
        <v>84</v>
      </c>
      <c r="E40" s="10" t="s">
        <v>80</v>
      </c>
      <c r="F40" s="10" t="s">
        <v>128</v>
      </c>
      <c r="G40" s="19">
        <f t="shared" si="3"/>
        <v>2533910</v>
      </c>
      <c r="H40" s="29">
        <v>2533910</v>
      </c>
      <c r="I40" s="12">
        <v>0</v>
      </c>
      <c r="J40" s="12">
        <v>0</v>
      </c>
    </row>
    <row r="41" spans="1:10" ht="29.25" customHeight="1" x14ac:dyDescent="0.2">
      <c r="A41" s="9" t="s">
        <v>85</v>
      </c>
      <c r="B41" s="9" t="s">
        <v>86</v>
      </c>
      <c r="C41" s="9" t="s">
        <v>87</v>
      </c>
      <c r="D41" s="10" t="s">
        <v>88</v>
      </c>
      <c r="E41" s="10" t="s">
        <v>80</v>
      </c>
      <c r="F41" s="10" t="s">
        <v>128</v>
      </c>
      <c r="G41" s="19">
        <f t="shared" si="3"/>
        <v>70000</v>
      </c>
      <c r="H41" s="30">
        <v>70000</v>
      </c>
      <c r="I41" s="12">
        <v>0</v>
      </c>
      <c r="J41" s="12">
        <v>0</v>
      </c>
    </row>
    <row r="42" spans="1:10" ht="40.5" customHeight="1" x14ac:dyDescent="0.2">
      <c r="A42" s="9" t="s">
        <v>89</v>
      </c>
      <c r="B42" s="9" t="s">
        <v>90</v>
      </c>
      <c r="C42" s="9" t="s">
        <v>91</v>
      </c>
      <c r="D42" s="10" t="s">
        <v>92</v>
      </c>
      <c r="E42" s="10" t="s">
        <v>93</v>
      </c>
      <c r="F42" s="10" t="s">
        <v>129</v>
      </c>
      <c r="G42" s="19">
        <f t="shared" si="3"/>
        <v>118541</v>
      </c>
      <c r="H42" s="30">
        <v>118541</v>
      </c>
      <c r="I42" s="12">
        <v>0</v>
      </c>
      <c r="J42" s="12">
        <v>0</v>
      </c>
    </row>
    <row r="43" spans="1:10" s="33" customFormat="1" ht="29.25" customHeight="1" x14ac:dyDescent="0.2">
      <c r="A43" s="31" t="s">
        <v>136</v>
      </c>
      <c r="B43" s="31" t="s">
        <v>108</v>
      </c>
      <c r="C43" s="31" t="s">
        <v>55</v>
      </c>
      <c r="D43" s="28" t="s">
        <v>109</v>
      </c>
      <c r="E43" s="28" t="s">
        <v>63</v>
      </c>
      <c r="F43" s="28" t="s">
        <v>64</v>
      </c>
      <c r="G43" s="19">
        <f t="shared" si="3"/>
        <v>97395</v>
      </c>
      <c r="H43" s="30">
        <f>85936+11459</f>
        <v>97395</v>
      </c>
      <c r="I43" s="32"/>
      <c r="J43" s="32"/>
    </row>
    <row r="44" spans="1:10" ht="26.25" customHeight="1" x14ac:dyDescent="0.2">
      <c r="A44" s="5" t="s">
        <v>94</v>
      </c>
      <c r="B44" s="5" t="s">
        <v>15</v>
      </c>
      <c r="C44" s="5" t="s">
        <v>15</v>
      </c>
      <c r="D44" s="6" t="s">
        <v>95</v>
      </c>
      <c r="E44" s="6" t="s">
        <v>15</v>
      </c>
      <c r="F44" s="6" t="s">
        <v>15</v>
      </c>
      <c r="G44" s="7">
        <f>G45</f>
        <v>2511590</v>
      </c>
      <c r="H44" s="8">
        <f>H45</f>
        <v>2511590</v>
      </c>
      <c r="I44" s="8">
        <f t="shared" ref="I44:J44" si="4">I45</f>
        <v>0</v>
      </c>
      <c r="J44" s="8">
        <f t="shared" si="4"/>
        <v>0</v>
      </c>
    </row>
    <row r="45" spans="1:10" ht="24.75" customHeight="1" x14ac:dyDescent="0.2">
      <c r="A45" s="5" t="s">
        <v>96</v>
      </c>
      <c r="B45" s="5" t="s">
        <v>15</v>
      </c>
      <c r="C45" s="5" t="s">
        <v>15</v>
      </c>
      <c r="D45" s="6" t="s">
        <v>95</v>
      </c>
      <c r="E45" s="6" t="s">
        <v>15</v>
      </c>
      <c r="F45" s="6" t="s">
        <v>15</v>
      </c>
      <c r="G45" s="7">
        <f>H45+I45</f>
        <v>2511590</v>
      </c>
      <c r="H45" s="8">
        <f>H46+H47+H48</f>
        <v>2511590</v>
      </c>
      <c r="I45" s="8">
        <f>I46+I47+I48</f>
        <v>0</v>
      </c>
      <c r="J45" s="8">
        <v>0</v>
      </c>
    </row>
    <row r="46" spans="1:10" ht="65.25" customHeight="1" x14ac:dyDescent="0.2">
      <c r="A46" s="9" t="s">
        <v>97</v>
      </c>
      <c r="B46" s="9" t="s">
        <v>98</v>
      </c>
      <c r="C46" s="9" t="s">
        <v>60</v>
      </c>
      <c r="D46" s="10" t="s">
        <v>99</v>
      </c>
      <c r="E46" s="10" t="s">
        <v>122</v>
      </c>
      <c r="F46" s="10" t="s">
        <v>123</v>
      </c>
      <c r="G46" s="11">
        <f>H46+I46</f>
        <v>330000</v>
      </c>
      <c r="H46" s="30">
        <v>330000</v>
      </c>
      <c r="I46" s="12">
        <v>0</v>
      </c>
      <c r="J46" s="12">
        <v>0</v>
      </c>
    </row>
    <row r="47" spans="1:10" ht="39" customHeight="1" x14ac:dyDescent="0.2">
      <c r="A47" s="15" t="s">
        <v>114</v>
      </c>
      <c r="B47" s="16">
        <v>3241</v>
      </c>
      <c r="C47" s="16">
        <v>1090</v>
      </c>
      <c r="D47" s="9" t="s">
        <v>115</v>
      </c>
      <c r="E47" s="10" t="s">
        <v>122</v>
      </c>
      <c r="F47" s="10" t="s">
        <v>123</v>
      </c>
      <c r="G47" s="11">
        <f>H47+I47</f>
        <v>1401590</v>
      </c>
      <c r="H47" s="29">
        <f>1431590-30000</f>
        <v>1401590</v>
      </c>
      <c r="I47" s="12"/>
      <c r="J47" s="12"/>
    </row>
    <row r="48" spans="1:10" ht="40.5" customHeight="1" x14ac:dyDescent="0.2">
      <c r="A48" s="9" t="s">
        <v>100</v>
      </c>
      <c r="B48" s="9" t="s">
        <v>101</v>
      </c>
      <c r="C48" s="9" t="s">
        <v>102</v>
      </c>
      <c r="D48" s="10" t="s">
        <v>103</v>
      </c>
      <c r="E48" s="10" t="s">
        <v>122</v>
      </c>
      <c r="F48" s="10" t="s">
        <v>123</v>
      </c>
      <c r="G48" s="11">
        <f>H48+I48</f>
        <v>780000</v>
      </c>
      <c r="H48" s="30">
        <f>180000+500000+100000</f>
        <v>780000</v>
      </c>
      <c r="I48" s="12">
        <v>0</v>
      </c>
      <c r="J48" s="12">
        <v>0</v>
      </c>
    </row>
    <row r="49" spans="1:11" ht="21" customHeight="1" x14ac:dyDescent="0.2">
      <c r="A49" s="5" t="s">
        <v>104</v>
      </c>
      <c r="B49" s="5" t="s">
        <v>15</v>
      </c>
      <c r="C49" s="5" t="s">
        <v>15</v>
      </c>
      <c r="D49" s="6" t="s">
        <v>105</v>
      </c>
      <c r="E49" s="6" t="s">
        <v>15</v>
      </c>
      <c r="F49" s="6" t="s">
        <v>15</v>
      </c>
      <c r="G49" s="7">
        <f>H49</f>
        <v>1904411</v>
      </c>
      <c r="H49" s="8">
        <f>H50</f>
        <v>1904411</v>
      </c>
      <c r="I49" s="8">
        <v>0</v>
      </c>
      <c r="J49" s="8">
        <v>0</v>
      </c>
    </row>
    <row r="50" spans="1:11" ht="16.5" customHeight="1" x14ac:dyDescent="0.2">
      <c r="A50" s="5" t="s">
        <v>106</v>
      </c>
      <c r="B50" s="5" t="s">
        <v>15</v>
      </c>
      <c r="C50" s="5" t="s">
        <v>15</v>
      </c>
      <c r="D50" s="6" t="s">
        <v>105</v>
      </c>
      <c r="E50" s="6" t="s">
        <v>15</v>
      </c>
      <c r="F50" s="6" t="s">
        <v>15</v>
      </c>
      <c r="G50" s="7">
        <f>G51+G52</f>
        <v>1904411</v>
      </c>
      <c r="H50" s="8">
        <f>H51+H52</f>
        <v>1904411</v>
      </c>
      <c r="I50" s="8">
        <v>0</v>
      </c>
      <c r="J50" s="8">
        <v>0</v>
      </c>
      <c r="K50" s="20"/>
    </row>
    <row r="51" spans="1:11" ht="31.5" customHeight="1" x14ac:dyDescent="0.2">
      <c r="A51" s="9" t="s">
        <v>107</v>
      </c>
      <c r="B51" s="9" t="s">
        <v>108</v>
      </c>
      <c r="C51" s="9" t="s">
        <v>55</v>
      </c>
      <c r="D51" s="10" t="s">
        <v>109</v>
      </c>
      <c r="E51" s="10" t="s">
        <v>22</v>
      </c>
      <c r="F51" s="10" t="s">
        <v>23</v>
      </c>
      <c r="G51" s="11">
        <f>H51+I51</f>
        <v>1704411</v>
      </c>
      <c r="H51" s="30">
        <f>1579411+75000+50000</f>
        <v>1704411</v>
      </c>
      <c r="I51" s="12">
        <v>0</v>
      </c>
      <c r="J51" s="12">
        <v>0</v>
      </c>
    </row>
    <row r="52" spans="1:11" ht="63.75" customHeight="1" x14ac:dyDescent="0.2">
      <c r="A52" s="9" t="s">
        <v>107</v>
      </c>
      <c r="B52" s="9" t="s">
        <v>108</v>
      </c>
      <c r="C52" s="9" t="s">
        <v>55</v>
      </c>
      <c r="D52" s="10" t="s">
        <v>109</v>
      </c>
      <c r="E52" s="28" t="s">
        <v>124</v>
      </c>
      <c r="F52" s="28" t="s">
        <v>125</v>
      </c>
      <c r="G52" s="11">
        <f>H52+I52</f>
        <v>200000</v>
      </c>
      <c r="H52" s="30">
        <v>200000</v>
      </c>
      <c r="I52" s="12">
        <v>0</v>
      </c>
      <c r="J52" s="12">
        <v>0</v>
      </c>
    </row>
    <row r="53" spans="1:11" ht="21.75" customHeight="1" x14ac:dyDescent="0.2">
      <c r="A53" s="13" t="s">
        <v>111</v>
      </c>
      <c r="B53" s="13" t="s">
        <v>111</v>
      </c>
      <c r="C53" s="13" t="s">
        <v>111</v>
      </c>
      <c r="D53" s="14" t="s">
        <v>110</v>
      </c>
      <c r="E53" s="14" t="s">
        <v>111</v>
      </c>
      <c r="F53" s="14" t="s">
        <v>111</v>
      </c>
      <c r="G53" s="7">
        <f>H53+I53</f>
        <v>61348396</v>
      </c>
      <c r="H53" s="7">
        <f>H50+H44+H31+H15</f>
        <v>58840208</v>
      </c>
      <c r="I53" s="7">
        <f t="shared" ref="I53:J53" si="5">I50+I44+I31+I15</f>
        <v>2508188</v>
      </c>
      <c r="J53" s="7">
        <f t="shared" si="5"/>
        <v>58188</v>
      </c>
      <c r="K53" s="20"/>
    </row>
    <row r="54" spans="1:11" ht="8.25" customHeight="1" x14ac:dyDescent="0.2"/>
    <row r="55" spans="1:11" hidden="1" x14ac:dyDescent="0.2">
      <c r="A55" s="38"/>
      <c r="B55" s="38"/>
      <c r="C55" s="38"/>
      <c r="D55" s="38"/>
      <c r="E55" s="38"/>
      <c r="F55" s="38"/>
      <c r="G55" s="38"/>
      <c r="H55" s="38"/>
      <c r="I55" s="38"/>
      <c r="J55" s="38"/>
    </row>
    <row r="56" spans="1:11" hidden="1" x14ac:dyDescent="0.2"/>
    <row r="57" spans="1:11" ht="3.75" customHeight="1" x14ac:dyDescent="0.2">
      <c r="H57" s="17"/>
    </row>
    <row r="58" spans="1:11" hidden="1" x14ac:dyDescent="0.2"/>
    <row r="59" spans="1:11" ht="0.75" customHeight="1" x14ac:dyDescent="0.2"/>
    <row r="61" spans="1:11" s="18" customFormat="1" ht="21.75" customHeight="1" x14ac:dyDescent="0.25">
      <c r="D61" s="18" t="s">
        <v>146</v>
      </c>
      <c r="F61" s="18" t="s">
        <v>116</v>
      </c>
    </row>
  </sheetData>
  <mergeCells count="13">
    <mergeCell ref="A55:J55"/>
    <mergeCell ref="A7:J7"/>
    <mergeCell ref="A12:A13"/>
    <mergeCell ref="B12:B13"/>
    <mergeCell ref="C12:C13"/>
    <mergeCell ref="D12:D13"/>
    <mergeCell ref="E12:E13"/>
    <mergeCell ref="F12:F13"/>
    <mergeCell ref="G12:G13"/>
    <mergeCell ref="H12:H13"/>
    <mergeCell ref="I12:J12"/>
    <mergeCell ref="E9:F9"/>
    <mergeCell ref="E10:F10"/>
  </mergeCells>
  <pageMargins left="0.39370078740157483" right="0.19685039370078741" top="0.39370078740157483" bottom="0.19685039370078741" header="0" footer="0"/>
  <pageSetup paperSize="9" scale="65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AsRock</cp:lastModifiedBy>
  <cp:lastPrinted>2024-11-04T11:33:06Z</cp:lastPrinted>
  <dcterms:created xsi:type="dcterms:W3CDTF">2023-02-14T09:11:33Z</dcterms:created>
  <dcterms:modified xsi:type="dcterms:W3CDTF">2024-11-04T11:33:14Z</dcterms:modified>
</cp:coreProperties>
</file>