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sRock\Desktop\Мої документи\Сесія\2025\03\"/>
    </mc:Choice>
  </mc:AlternateContent>
  <bookViews>
    <workbookView xWindow="0" yWindow="0" windowWidth="21570" windowHeight="9915"/>
  </bookViews>
  <sheets>
    <sheet name="Лист1" sheetId="1" r:id="rId1"/>
  </sheets>
  <externalReferences>
    <externalReference r:id="rId2"/>
  </externalReferences>
  <definedNames>
    <definedName name="_xlnm.Print_Area" localSheetId="0">Лист1!$A$1:$I$87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8" i="1" l="1"/>
  <c r="H57" i="1"/>
  <c r="D56" i="1"/>
  <c r="C56" i="1"/>
  <c r="D30" i="1"/>
  <c r="C30" i="1"/>
  <c r="E15" i="1"/>
  <c r="H78" i="1" l="1"/>
  <c r="H79" i="1"/>
  <c r="H80" i="1"/>
  <c r="H75" i="1"/>
  <c r="H76" i="1"/>
  <c r="H77" i="1"/>
  <c r="H69" i="1"/>
  <c r="H70" i="1"/>
  <c r="H71" i="1"/>
  <c r="H72" i="1"/>
  <c r="H73" i="1"/>
  <c r="H74" i="1"/>
  <c r="I69" i="1"/>
  <c r="I73" i="1"/>
  <c r="I74" i="1"/>
  <c r="I78" i="1"/>
  <c r="I79" i="1"/>
  <c r="I80" i="1"/>
  <c r="I63" i="1"/>
  <c r="I65" i="1"/>
  <c r="I68" i="1"/>
  <c r="E80" i="1"/>
  <c r="F69" i="1"/>
  <c r="F70" i="1"/>
  <c r="F71" i="1"/>
  <c r="F72" i="1"/>
  <c r="F75" i="1"/>
  <c r="F76" i="1"/>
  <c r="F77" i="1"/>
  <c r="F78" i="1"/>
  <c r="F79" i="1"/>
  <c r="F68" i="1"/>
  <c r="C67" i="1"/>
  <c r="D67" i="1"/>
  <c r="I67" i="1" s="1"/>
  <c r="G67" i="1"/>
  <c r="F66" i="1"/>
  <c r="F64" i="1"/>
  <c r="G61" i="1"/>
  <c r="C61" i="1"/>
  <c r="D61" i="1"/>
  <c r="H65" i="1"/>
  <c r="I62" i="1"/>
  <c r="H63" i="1"/>
  <c r="I58" i="1"/>
  <c r="I57" i="1"/>
  <c r="I49" i="1"/>
  <c r="I50" i="1"/>
  <c r="I51" i="1"/>
  <c r="I52" i="1"/>
  <c r="I53" i="1"/>
  <c r="I54" i="1"/>
  <c r="I55" i="1"/>
  <c r="I48" i="1"/>
  <c r="I61" i="1" l="1"/>
  <c r="F61" i="1"/>
  <c r="G81" i="1"/>
  <c r="D81" i="1"/>
  <c r="F67" i="1"/>
  <c r="C81" i="1"/>
  <c r="I32" i="1"/>
  <c r="I33" i="1"/>
  <c r="I34" i="1"/>
  <c r="I36" i="1"/>
  <c r="I37" i="1"/>
  <c r="I38" i="1"/>
  <c r="I39" i="1"/>
  <c r="I40" i="1"/>
  <c r="I41" i="1"/>
  <c r="I42" i="1"/>
  <c r="I43" i="1"/>
  <c r="I44" i="1"/>
  <c r="I45" i="1"/>
  <c r="I31" i="1"/>
  <c r="I29" i="1"/>
  <c r="E69" i="1"/>
  <c r="E70" i="1"/>
  <c r="E71" i="1"/>
  <c r="E72" i="1"/>
  <c r="E75" i="1"/>
  <c r="E76" i="1"/>
  <c r="E77" i="1"/>
  <c r="E78" i="1"/>
  <c r="E79" i="1"/>
  <c r="E68" i="1"/>
  <c r="H68" i="1"/>
  <c r="H67" i="1" s="1"/>
  <c r="H64" i="1"/>
  <c r="H66" i="1"/>
  <c r="H62" i="1"/>
  <c r="F62" i="1"/>
  <c r="E64" i="1"/>
  <c r="E66" i="1"/>
  <c r="E62" i="1"/>
  <c r="F81" i="1" l="1"/>
  <c r="I81" i="1"/>
  <c r="H61" i="1"/>
  <c r="H81" i="1" s="1"/>
  <c r="E61" i="1"/>
  <c r="E67" i="1"/>
  <c r="E81" i="1"/>
  <c r="I16" i="1"/>
  <c r="I17" i="1"/>
  <c r="I18" i="1"/>
  <c r="I19" i="1"/>
  <c r="I20" i="1"/>
  <c r="I22" i="1"/>
  <c r="I23" i="1"/>
  <c r="I25" i="1"/>
  <c r="I26" i="1"/>
  <c r="I28" i="1"/>
  <c r="I15" i="1"/>
  <c r="H56" i="1"/>
  <c r="H49" i="1"/>
  <c r="H50" i="1"/>
  <c r="H51" i="1"/>
  <c r="H52" i="1"/>
  <c r="H53" i="1"/>
  <c r="H54" i="1"/>
  <c r="H55" i="1"/>
  <c r="H48" i="1"/>
  <c r="H32" i="1"/>
  <c r="H33" i="1"/>
  <c r="H34" i="1"/>
  <c r="H35" i="1"/>
  <c r="H36" i="1"/>
  <c r="H37" i="1"/>
  <c r="H38" i="1"/>
  <c r="H39" i="1"/>
  <c r="H40" i="1"/>
  <c r="H41" i="1"/>
  <c r="H42" i="1"/>
  <c r="H43" i="1"/>
  <c r="H44" i="1"/>
  <c r="H45" i="1"/>
  <c r="H46" i="1"/>
  <c r="H31" i="1"/>
  <c r="H25" i="1"/>
  <c r="H26" i="1"/>
  <c r="H27" i="1"/>
  <c r="H28" i="1"/>
  <c r="H29" i="1"/>
  <c r="H16" i="1"/>
  <c r="H17" i="1"/>
  <c r="H18" i="1"/>
  <c r="H19" i="1"/>
  <c r="H20" i="1"/>
  <c r="H21" i="1"/>
  <c r="H22" i="1"/>
  <c r="H23" i="1"/>
  <c r="H24" i="1"/>
  <c r="H15" i="1"/>
  <c r="G56" i="1"/>
  <c r="G47" i="1"/>
  <c r="H14" i="1" l="1"/>
  <c r="H30" i="1"/>
  <c r="H47" i="1"/>
  <c r="G30" i="1"/>
  <c r="I30" i="1" s="1"/>
  <c r="C14" i="1"/>
  <c r="D14" i="1"/>
  <c r="G14" i="1"/>
  <c r="E16" i="1"/>
  <c r="F48" i="1"/>
  <c r="F49" i="1"/>
  <c r="F50" i="1"/>
  <c r="F51" i="1"/>
  <c r="F52" i="1"/>
  <c r="F53" i="1"/>
  <c r="F54" i="1"/>
  <c r="F55" i="1"/>
  <c r="F57" i="1"/>
  <c r="F58" i="1"/>
  <c r="F46" i="1"/>
  <c r="E58" i="1"/>
  <c r="E57" i="1"/>
  <c r="I56" i="1"/>
  <c r="E49" i="1"/>
  <c r="E50" i="1"/>
  <c r="E51" i="1"/>
  <c r="E52" i="1"/>
  <c r="E53" i="1"/>
  <c r="E54" i="1"/>
  <c r="E55" i="1"/>
  <c r="E48" i="1"/>
  <c r="C47" i="1"/>
  <c r="C59" i="1" s="1"/>
  <c r="C82" i="1" s="1"/>
  <c r="D47" i="1"/>
  <c r="I47" i="1" s="1"/>
  <c r="F31" i="1"/>
  <c r="F32" i="1"/>
  <c r="F33" i="1"/>
  <c r="F34" i="1"/>
  <c r="F35" i="1"/>
  <c r="F36" i="1"/>
  <c r="F37" i="1"/>
  <c r="F39" i="1"/>
  <c r="F40" i="1"/>
  <c r="F41" i="1"/>
  <c r="F42" i="1"/>
  <c r="F43" i="1"/>
  <c r="F44" i="1"/>
  <c r="F45" i="1"/>
  <c r="E32" i="1"/>
  <c r="E33" i="1"/>
  <c r="E34" i="1"/>
  <c r="E35" i="1"/>
  <c r="E36" i="1"/>
  <c r="E37" i="1"/>
  <c r="E39" i="1"/>
  <c r="E40" i="1"/>
  <c r="E41" i="1"/>
  <c r="E42" i="1"/>
  <c r="E43" i="1"/>
  <c r="E44" i="1"/>
  <c r="E45" i="1"/>
  <c r="E46" i="1"/>
  <c r="E31" i="1"/>
  <c r="E25" i="1"/>
  <c r="F15" i="1"/>
  <c r="F17" i="1"/>
  <c r="F18" i="1"/>
  <c r="F19" i="1"/>
  <c r="F20" i="1"/>
  <c r="F21" i="1"/>
  <c r="F22" i="1"/>
  <c r="F23" i="1"/>
  <c r="F24" i="1"/>
  <c r="F25" i="1"/>
  <c r="F27" i="1"/>
  <c r="F28" i="1"/>
  <c r="F29" i="1"/>
  <c r="E17" i="1"/>
  <c r="E18" i="1"/>
  <c r="E19" i="1"/>
  <c r="E20" i="1"/>
  <c r="E21" i="1"/>
  <c r="E22" i="1"/>
  <c r="E23" i="1"/>
  <c r="E24" i="1"/>
  <c r="E26" i="1"/>
  <c r="E27" i="1"/>
  <c r="E28" i="1"/>
  <c r="E29" i="1"/>
  <c r="E11" i="1"/>
  <c r="H59" i="1" l="1"/>
  <c r="H82" i="1" s="1"/>
  <c r="E30" i="1"/>
  <c r="E47" i="1"/>
  <c r="G59" i="1"/>
  <c r="G82" i="1" s="1"/>
  <c r="F30" i="1"/>
  <c r="F56" i="1"/>
  <c r="E56" i="1"/>
  <c r="F14" i="1"/>
  <c r="I14" i="1"/>
  <c r="E14" i="1"/>
  <c r="F47" i="1"/>
  <c r="D59" i="1"/>
  <c r="D82" i="1" s="1"/>
  <c r="F59" i="1" l="1"/>
  <c r="I59" i="1"/>
  <c r="E59" i="1"/>
  <c r="E82" i="1" s="1"/>
</calcChain>
</file>

<file path=xl/sharedStrings.xml><?xml version="1.0" encoding="utf-8"?>
<sst xmlns="http://schemas.openxmlformats.org/spreadsheetml/2006/main" count="155" uniqueCount="120">
  <si>
    <t>Загальний фонд</t>
  </si>
  <si>
    <t>Код</t>
  </si>
  <si>
    <t>Показник</t>
  </si>
  <si>
    <t>01</t>
  </si>
  <si>
    <t>Костянтинівська сільська рада</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</si>
  <si>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</si>
  <si>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</si>
  <si>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3210</t>
  </si>
  <si>
    <t>Організація та проведення громадських робіт</t>
  </si>
  <si>
    <t>6013</t>
  </si>
  <si>
    <t>Забезпечення діяльності водопровідно-каналізаційного господарства</t>
  </si>
  <si>
    <t>6020</t>
  </si>
  <si>
    <t>Забезпечення функціонування підприємств, установ та організацій, що виробляють, виконують та/або надають житлово-комунальні послуги</t>
  </si>
  <si>
    <t>6030</t>
  </si>
  <si>
    <t>Організація благоустрою населених пунктів</t>
  </si>
  <si>
    <t>7130</t>
  </si>
  <si>
    <t>Здійснення заходів із землеустрою</t>
  </si>
  <si>
    <t>7461</t>
  </si>
  <si>
    <t>Утримання та розвиток автомобільних доріг та дорожньої інфраструктури за рахунок коштів місцевого бюджету</t>
  </si>
  <si>
    <t>7680</t>
  </si>
  <si>
    <t>Членські внески до асоціацій органів місцевого самоврядування</t>
  </si>
  <si>
    <t>8110</t>
  </si>
  <si>
    <t>Заходи із запобігання та ліквідації надзвичайних ситуацій та наслідків стихійного лиха</t>
  </si>
  <si>
    <t>8130</t>
  </si>
  <si>
    <t>Забезпечення діяльності місцевої та добровільної пожежної охорони</t>
  </si>
  <si>
    <t>8240</t>
  </si>
  <si>
    <t>Заходи та роботи з територіальної оборони</t>
  </si>
  <si>
    <t>8710</t>
  </si>
  <si>
    <t>Резервний фонд місцевого бюджету</t>
  </si>
  <si>
    <t>9770</t>
  </si>
  <si>
    <t>Інші субвенції з місцевого бюджету</t>
  </si>
  <si>
    <t>9800</t>
  </si>
  <si>
    <t>Субвенція з місцевого бюджету державному бюджету на виконання програм соціально-економічного розвитку регіонів</t>
  </si>
  <si>
    <t>06</t>
  </si>
  <si>
    <t>Орган з питань освіти і науки</t>
  </si>
  <si>
    <t>0160</t>
  </si>
  <si>
    <t>Керівництво і управління у відповідній сфері у містах (місті Києві), селищах, селах, територіальних громадах</t>
  </si>
  <si>
    <t>1010</t>
  </si>
  <si>
    <t>Надання дошкільної освіти</t>
  </si>
  <si>
    <t>1021</t>
  </si>
  <si>
    <t>Надання загальної середньої освіти закладами загальної середньої освіти за рахунок коштів місцевого бюджету</t>
  </si>
  <si>
    <t>1031</t>
  </si>
  <si>
    <t>Надання загальної середньої освіти закладами загальної середньої освіти за рахунок освітньої субвенції</t>
  </si>
  <si>
    <t>1061</t>
  </si>
  <si>
    <t>1141</t>
  </si>
  <si>
    <t>Забезпечення діяльності інших закладів у сфері освіти</t>
  </si>
  <si>
    <t>1142</t>
  </si>
  <si>
    <t>Інші програми та заходи у сфері освіти</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</si>
  <si>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</si>
  <si>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</si>
  <si>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</si>
  <si>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</si>
  <si>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4030</t>
  </si>
  <si>
    <t>Забезпечення діяльності бібліотек</t>
  </si>
  <si>
    <t>4060</t>
  </si>
  <si>
    <t>Забезпечення діяльності палаців i будинків культури, клубів, центрів дозвілля та iнших клубних закладів</t>
  </si>
  <si>
    <t>4082</t>
  </si>
  <si>
    <t>Інші заходи в галузі культури і мистецтва</t>
  </si>
  <si>
    <t>5049</t>
  </si>
  <si>
    <t>Виконання окремих заходів з реалізації соціального проекту `Активні парки - локації здорової України`</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</si>
  <si>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</si>
  <si>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</si>
  <si>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08</t>
  </si>
  <si>
    <t>Орган з питань праці та соціального захисту населення</t>
  </si>
  <si>
    <t>3050</t>
  </si>
  <si>
    <t>Пільгове медичне обслуговування осіб, які постраждали внаслідок Чорнобильської катастрофи</t>
  </si>
  <si>
    <t>3090</t>
  </si>
  <si>
    <t>Видатки на поховання учасників бойових дій та осіб з інвалідністю внаслідок війни</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</si>
  <si>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</si>
  <si>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</si>
  <si>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</si>
  <si>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</si>
  <si>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3191</t>
  </si>
  <si>
    <t>Інші видатки на соціальний захист ветеранів війни та праці</t>
  </si>
  <si>
    <t>3241</t>
  </si>
  <si>
    <t>Забезпечення діяльності інших закладів у сфері соціального захисту і соціального забезпечення</t>
  </si>
  <si>
    <t>3242</t>
  </si>
  <si>
    <t>Інші заходи у сфері соціального захисту і соціального забезпечення</t>
  </si>
  <si>
    <t>37</t>
  </si>
  <si>
    <t>Орган з питань фінансів</t>
  </si>
  <si>
    <t>Всього по бюджету</t>
  </si>
  <si>
    <t>Додаток 2</t>
  </si>
  <si>
    <t>Звіт про виконання видаткової частини бюджету</t>
  </si>
  <si>
    <t>Костянтинівської сільської територіальної громади за 2024 рік</t>
  </si>
  <si>
    <t>Фактичні видатки за 2024 рік</t>
  </si>
  <si>
    <t>План на 2024 рік з урахуванням змін</t>
  </si>
  <si>
    <t>% виконання за 2024 рік</t>
  </si>
  <si>
    <t>Фактичні видатки за 2023 рік</t>
  </si>
  <si>
    <t>+/- факт 2024 до факту 2023 року</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</si>
  <si>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КМУ</t>
  </si>
  <si>
    <t>грн.</t>
  </si>
  <si>
    <t>0180</t>
  </si>
  <si>
    <t>Інша діяльність у сфері державного управління</t>
  </si>
  <si>
    <t>1200</t>
  </si>
  <si>
    <t xml:space="preserve">Надання освіти за рахунок субвенції з державного бюджету місцевим бюджетам на надання державної підтримки особам з особливими освітніми потребами </t>
  </si>
  <si>
    <t>% виконання за 2024 рік до 2023 року</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</si>
  <si>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</si>
  <si>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</si>
  <si>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</si>
  <si>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</si>
  <si>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1291</t>
  </si>
  <si>
    <t>1292</t>
  </si>
  <si>
    <t>Спеціальний фонд</t>
  </si>
  <si>
    <t>х</t>
  </si>
  <si>
    <t>Усього по загальному фонду</t>
  </si>
  <si>
    <t>Усього по спеціальному фонду</t>
  </si>
  <si>
    <t>Виконання інвестиційних проектів в рамках здійснення заходів щодо соціально-економічного розвитку окремих територій</t>
  </si>
  <si>
    <t>1271</t>
  </si>
  <si>
    <t>Співфінансування заходів, що реалізуються за рахунок освітньої субвенції з державного бюджету місцевим бюджетам (за спеціальним фондом державного бюджету)</t>
  </si>
  <si>
    <t>1272</t>
  </si>
  <si>
    <t>Реалізація заходів за рахунок освітньої субвенції з державного бюджету місцевим бюджетам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</si>
  <si>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</si>
  <si>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t>
  </si>
  <si>
    <t>Начальник фінансового відділу</t>
  </si>
  <si>
    <t>Інна МИЧКО</t>
  </si>
  <si>
    <t>до рішення сесії Костянтиніської сільської ради</t>
  </si>
  <si>
    <t>"Про затвердження звіту про виконання бюджету</t>
  </si>
  <si>
    <t>Костянтинівської сільської територіальної громади</t>
  </si>
  <si>
    <t>за 2024 рік"</t>
  </si>
  <si>
    <t>від                          2025р.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</si>
</sst>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color theme="1"/>
      <name val="Calibri"/>
      <family val="2"/>
      <charset val="204"/>
      <scheme val="minor"/>
    </font>
    <font>
      <b/>
      <sz val="10"/>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0"/>
      <name val="Calibri"/>
      <family val="2"/>
      <charset val="204"/>
      <scheme val="minor"/>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0" fillId="0" borderId="1" xfId="0" applyBorder="1" applyAlignment="1">
      <alignment horizontal="center" vertical="center" wrapText="1"/>
    </xf>
    <xf numFmtId="0" fontId="0" fillId="0" borderId="1" xfId="0" applyBorder="1"/>
    <xf numFmtId="2" fontId="0" fillId="0" borderId="1" xfId="0" applyNumberFormat="1" applyBorder="1"/>
    <xf numFmtId="0" fontId="2" fillId="0" borderId="0" xfId="0" applyFont="1"/>
    <xf numFmtId="0" fontId="0" fillId="3" borderId="1" xfId="0" quotePrefix="1" applyFill="1" applyBorder="1"/>
    <xf numFmtId="0" fontId="0" fillId="3" borderId="1" xfId="0" applyFill="1" applyBorder="1" applyAlignment="1">
      <alignment wrapText="1"/>
    </xf>
    <xf numFmtId="0" fontId="0" fillId="3" borderId="0" xfId="0" applyFill="1"/>
    <xf numFmtId="0" fontId="0" fillId="0" borderId="1" xfId="0" quotePrefix="1" applyBorder="1" applyAlignment="1">
      <alignment horizontal="center" vertical="center" wrapText="1"/>
    </xf>
    <xf numFmtId="0" fontId="4" fillId="0" borderId="0" xfId="0" applyFont="1"/>
    <xf numFmtId="0" fontId="3" fillId="0" borderId="1" xfId="0" applyFont="1" applyBorder="1"/>
    <xf numFmtId="0" fontId="1" fillId="2" borderId="1" xfId="0" applyFont="1" applyFill="1" applyBorder="1"/>
    <xf numFmtId="0" fontId="0" fillId="0" borderId="0" xfId="0"/>
    <xf numFmtId="0" fontId="0" fillId="0" borderId="1" xfId="0" applyBorder="1"/>
    <xf numFmtId="0" fontId="0" fillId="3" borderId="1" xfId="0" quotePrefix="1" applyFill="1" applyBorder="1"/>
    <xf numFmtId="0" fontId="3" fillId="3" borderId="1" xfId="0" applyFont="1" applyFill="1" applyBorder="1" applyAlignment="1">
      <alignment wrapText="1"/>
    </xf>
    <xf numFmtId="0" fontId="0" fillId="3" borderId="1" xfId="0" quotePrefix="1" applyFill="1" applyBorder="1" applyAlignment="1">
      <alignment horizontal="left"/>
    </xf>
    <xf numFmtId="0" fontId="1" fillId="0" borderId="0" xfId="0" applyFont="1"/>
    <xf numFmtId="0" fontId="1" fillId="2" borderId="1" xfId="0" quotePrefix="1" applyFont="1" applyFill="1" applyBorder="1"/>
    <xf numFmtId="0" fontId="1" fillId="2" borderId="1" xfId="0" applyFont="1" applyFill="1" applyBorder="1" applyAlignment="1">
      <alignment wrapText="1"/>
    </xf>
    <xf numFmtId="0" fontId="3" fillId="0" borderId="0" xfId="0" applyFont="1"/>
    <xf numFmtId="4" fontId="1" fillId="2" borderId="1" xfId="0" applyNumberFormat="1" applyFont="1" applyFill="1" applyBorder="1" applyAlignment="1"/>
    <xf numFmtId="4" fontId="1" fillId="2" borderId="1" xfId="0" applyNumberFormat="1" applyFont="1" applyFill="1" applyBorder="1" applyAlignment="1">
      <alignment horizontal="center"/>
    </xf>
    <xf numFmtId="4" fontId="1" fillId="2" borderId="1" xfId="0" applyNumberFormat="1" applyFont="1" applyFill="1" applyBorder="1"/>
    <xf numFmtId="4" fontId="0" fillId="3" borderId="1" xfId="0" applyNumberFormat="1" applyFill="1" applyBorder="1" applyAlignment="1"/>
    <xf numFmtId="4" fontId="0" fillId="2" borderId="1" xfId="0" applyNumberFormat="1" applyFill="1" applyBorder="1"/>
    <xf numFmtId="4" fontId="0" fillId="3" borderId="1" xfId="0" applyNumberFormat="1" applyFill="1" applyBorder="1"/>
    <xf numFmtId="4" fontId="0" fillId="0" borderId="1" xfId="0" applyNumberFormat="1" applyBorder="1"/>
    <xf numFmtId="4" fontId="0" fillId="0" borderId="0" xfId="0" applyNumberFormat="1"/>
    <xf numFmtId="4" fontId="5" fillId="2" borderId="1" xfId="0" applyNumberFormat="1" applyFont="1" applyFill="1" applyBorder="1"/>
    <xf numFmtId="0" fontId="3" fillId="0" borderId="0" xfId="0" applyFont="1" applyAlignment="1">
      <alignment horizontal="center"/>
    </xf>
  </cellXfs>
  <cellStyles count="1">
    <cellStyle name="Обычный" xfId="0" builtinId="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Rock/Desktop/&#1052;&#1086;&#1111;%20&#1076;&#1086;&#1082;&#1091;&#1084;&#1077;&#1085;&#1090;&#1080;/&#1042;&#1080;&#1082;&#1086;&#1085;&#1082;&#1086;&#1084;/2024%20&#1088;&#1110;&#1082;/25.01.2024/&#1047;&#1074;&#1110;&#1090;%20&#1041;&#1102;&#1076;&#1078;&#1077;&#1090;&#1091;%20&#1079;&#1072;%202023%20&#1088;&#1110;&#1082;/&#1044;&#1086;&#1076;&#1072;&#1090;&#1086;&#1082;%202%20&#1042;&#1080;&#1076;&#1072;&#1090;&#1082;&#1080;%202023%20&#1088;&#1110;&#10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8">
          <cell r="E8" t="str">
            <v>+/- факт до плану</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tabSelected="1" zoomScale="98" zoomScaleNormal="98" workbookViewId="0">
      <pane xSplit="3" ySplit="11" topLeftCell="D45" activePane="bottomRight" state="frozen"/>
      <selection pane="topRight" activeCell="D1" sqref="D1"/>
      <selection pane="bottomLeft" activeCell="A9" sqref="A9"/>
      <selection pane="bottomRight" activeCell="G14" sqref="G14"/>
    </sheetView>
  </sheetViews>
  <sheetFormatPr defaultRowHeight="12.75" x14ac:dyDescent="0.2"/>
  <cols>
    <col min="2" max="2" width="44.140625" customWidth="1"/>
    <col min="3" max="3" width="14.7109375" customWidth="1"/>
    <col min="4" max="4" width="16" customWidth="1"/>
    <col min="5" max="5" width="15.140625" customWidth="1"/>
    <col min="6" max="6" width="9.7109375" customWidth="1"/>
    <col min="7" max="7" width="15.85546875" customWidth="1"/>
    <col min="8" max="8" width="15.28515625" customWidth="1"/>
    <col min="9" max="9" width="11.5703125" customWidth="1"/>
    <col min="10" max="10" width="12.5703125" bestFit="1" customWidth="1"/>
    <col min="11" max="11" width="9.28515625" bestFit="1" customWidth="1"/>
  </cols>
  <sheetData>
    <row r="1" spans="1:9" x14ac:dyDescent="0.2">
      <c r="G1" t="s">
        <v>81</v>
      </c>
    </row>
    <row r="2" spans="1:9" x14ac:dyDescent="0.2">
      <c r="G2" s="12" t="s">
        <v>115</v>
      </c>
    </row>
    <row r="3" spans="1:9" s="12" customFormat="1" x14ac:dyDescent="0.2">
      <c r="G3" s="12" t="s">
        <v>116</v>
      </c>
    </row>
    <row r="4" spans="1:9" s="12" customFormat="1" x14ac:dyDescent="0.2">
      <c r="G4" s="12" t="s">
        <v>117</v>
      </c>
    </row>
    <row r="5" spans="1:9" s="12" customFormat="1" x14ac:dyDescent="0.2">
      <c r="G5" s="12" t="s">
        <v>118</v>
      </c>
    </row>
    <row r="6" spans="1:9" x14ac:dyDescent="0.2">
      <c r="G6" t="s">
        <v>119</v>
      </c>
    </row>
    <row r="7" spans="1:9" ht="12" customHeight="1" x14ac:dyDescent="0.2"/>
    <row r="8" spans="1:9" ht="15.75" x14ac:dyDescent="0.25">
      <c r="A8" s="30" t="s">
        <v>82</v>
      </c>
      <c r="B8" s="30"/>
      <c r="C8" s="30"/>
      <c r="D8" s="30"/>
      <c r="E8" s="30"/>
      <c r="F8" s="30"/>
      <c r="G8" s="30"/>
      <c r="H8" s="30"/>
      <c r="I8" s="30"/>
    </row>
    <row r="9" spans="1:9" ht="15.75" x14ac:dyDescent="0.25">
      <c r="A9" s="30" t="s">
        <v>83</v>
      </c>
      <c r="B9" s="30"/>
      <c r="C9" s="30"/>
      <c r="D9" s="30"/>
      <c r="E9" s="30"/>
      <c r="F9" s="30"/>
      <c r="G9" s="30"/>
      <c r="H9" s="30"/>
      <c r="I9" s="30"/>
    </row>
    <row r="10" spans="1:9" ht="13.5" customHeight="1" x14ac:dyDescent="0.3">
      <c r="A10" s="4"/>
      <c r="B10" s="4"/>
      <c r="C10" s="4"/>
      <c r="D10" s="4"/>
      <c r="E10" s="4"/>
      <c r="F10" s="4"/>
      <c r="G10" s="4"/>
      <c r="H10" s="9"/>
      <c r="I10" s="9" t="s">
        <v>90</v>
      </c>
    </row>
    <row r="11" spans="1:9" ht="63.75" x14ac:dyDescent="0.2">
      <c r="A11" s="1" t="s">
        <v>1</v>
      </c>
      <c r="B11" s="1" t="s">
        <v>2</v>
      </c>
      <c r="C11" s="1" t="s">
        <v>85</v>
      </c>
      <c r="D11" s="1" t="s">
        <v>84</v>
      </c>
      <c r="E11" s="1" t="str">
        <f>[1]Лист1!E8</f>
        <v>+/- факт до плану</v>
      </c>
      <c r="F11" s="1" t="s">
        <v>86</v>
      </c>
      <c r="G11" s="1" t="s">
        <v>87</v>
      </c>
      <c r="H11" s="8" t="s">
        <v>88</v>
      </c>
      <c r="I11" s="1" t="s">
        <v>95</v>
      </c>
    </row>
    <row r="12" spans="1:9" x14ac:dyDescent="0.2">
      <c r="A12" s="1">
        <v>1</v>
      </c>
      <c r="B12" s="1">
        <v>2</v>
      </c>
      <c r="C12" s="1">
        <v>3</v>
      </c>
      <c r="D12" s="1">
        <v>4</v>
      </c>
      <c r="E12" s="1">
        <v>5</v>
      </c>
      <c r="F12" s="1">
        <v>6</v>
      </c>
      <c r="G12" s="1">
        <v>7</v>
      </c>
      <c r="H12" s="1">
        <v>8</v>
      </c>
      <c r="I12" s="1">
        <v>9</v>
      </c>
    </row>
    <row r="13" spans="1:9" ht="15.75" x14ac:dyDescent="0.25">
      <c r="A13" s="2"/>
      <c r="B13" s="10" t="s">
        <v>0</v>
      </c>
      <c r="C13" s="3"/>
      <c r="D13" s="3"/>
      <c r="E13" s="3"/>
      <c r="F13" s="3"/>
      <c r="G13" s="3"/>
      <c r="H13" s="3"/>
      <c r="I13" s="3"/>
    </row>
    <row r="14" spans="1:9" ht="18" customHeight="1" x14ac:dyDescent="0.2">
      <c r="A14" s="18" t="s">
        <v>3</v>
      </c>
      <c r="B14" s="11" t="s">
        <v>4</v>
      </c>
      <c r="C14" s="21">
        <f t="shared" ref="C14:E14" si="0">C15+C16+C17+C18+C19+C20+C21+C22+C23+C24+C25+C26+C27+C28+C29</f>
        <v>32490644</v>
      </c>
      <c r="D14" s="22">
        <f t="shared" si="0"/>
        <v>25178894.379999999</v>
      </c>
      <c r="E14" s="21">
        <f t="shared" si="0"/>
        <v>-7311749.6200000029</v>
      </c>
      <c r="F14" s="23">
        <f t="shared" ref="F14:F29" si="1">D14/C14*100</f>
        <v>77.495830430446375</v>
      </c>
      <c r="G14" s="23">
        <f>G15+G16+G17+G18+G19+G20+G21+G22+G23+G24+G25+G26+G27+G28+G29</f>
        <v>21581286.130000003</v>
      </c>
      <c r="H14" s="23">
        <f>H15+H16+H17+H18+H19+H20+H21+H22+H23+H24+H25+H26+H27+H28+H29</f>
        <v>3597608.2499999967</v>
      </c>
      <c r="I14" s="23">
        <f>D14/G14*100</f>
        <v>116.67003638397151</v>
      </c>
    </row>
    <row r="15" spans="1:9" s="7" customFormat="1" ht="64.5" customHeight="1" x14ac:dyDescent="0.2">
      <c r="A15" s="5" t="s">
        <v>5</v>
      </c>
      <c r="B15" s="6" t="s">
        <v>6</v>
      </c>
      <c r="C15" s="24">
        <v>22339469</v>
      </c>
      <c r="D15" s="24">
        <v>17341244.529999997</v>
      </c>
      <c r="E15" s="24">
        <f>D15-C15</f>
        <v>-4998224.4700000025</v>
      </c>
      <c r="F15" s="25">
        <f t="shared" si="1"/>
        <v>77.626037261673488</v>
      </c>
      <c r="G15" s="26">
        <v>13262056.98</v>
      </c>
      <c r="H15" s="26">
        <f>D15-G15</f>
        <v>4079187.549999997</v>
      </c>
      <c r="I15" s="26">
        <f>D15/G15*100</f>
        <v>130.75833225684116</v>
      </c>
    </row>
    <row r="16" spans="1:9" s="7" customFormat="1" ht="21" customHeight="1" x14ac:dyDescent="0.2">
      <c r="A16" s="5" t="s">
        <v>91</v>
      </c>
      <c r="B16" s="6" t="s">
        <v>92</v>
      </c>
      <c r="C16" s="24">
        <v>0</v>
      </c>
      <c r="D16" s="24">
        <v>0</v>
      </c>
      <c r="E16" s="24">
        <f>D16-C16</f>
        <v>0</v>
      </c>
      <c r="F16" s="25">
        <v>0</v>
      </c>
      <c r="G16" s="26">
        <v>109027.42</v>
      </c>
      <c r="H16" s="26">
        <f t="shared" ref="H16:H29" si="2">D16-G16</f>
        <v>-109027.42</v>
      </c>
      <c r="I16" s="26">
        <f t="shared" ref="I16:I28" si="3">D16/G16*100</f>
        <v>0</v>
      </c>
    </row>
    <row r="17" spans="1:9" s="7" customFormat="1" ht="21" customHeight="1" x14ac:dyDescent="0.2">
      <c r="A17" s="5" t="s">
        <v>7</v>
      </c>
      <c r="B17" s="6" t="s">
        <v>8</v>
      </c>
      <c r="C17" s="24">
        <v>38113</v>
      </c>
      <c r="D17" s="24">
        <v>0</v>
      </c>
      <c r="E17" s="24">
        <f t="shared" ref="E17:E29" si="4">D17-C17</f>
        <v>-38113</v>
      </c>
      <c r="F17" s="25">
        <f t="shared" si="1"/>
        <v>0</v>
      </c>
      <c r="G17" s="26">
        <v>7598.31</v>
      </c>
      <c r="H17" s="26">
        <f t="shared" si="2"/>
        <v>-7598.31</v>
      </c>
      <c r="I17" s="26">
        <f t="shared" si="3"/>
        <v>0</v>
      </c>
    </row>
    <row r="18" spans="1:9" s="7" customFormat="1" ht="28.5" customHeight="1" x14ac:dyDescent="0.2">
      <c r="A18" s="5" t="s">
        <v>9</v>
      </c>
      <c r="B18" s="6" t="s">
        <v>10</v>
      </c>
      <c r="C18" s="24">
        <v>510000</v>
      </c>
      <c r="D18" s="24">
        <v>473661.8</v>
      </c>
      <c r="E18" s="24">
        <f t="shared" si="4"/>
        <v>-36338.200000000012</v>
      </c>
      <c r="F18" s="25">
        <f t="shared" si="1"/>
        <v>92.874862745098042</v>
      </c>
      <c r="G18" s="26">
        <v>475441.27</v>
      </c>
      <c r="H18" s="26">
        <f t="shared" si="2"/>
        <v>-1779.4700000000303</v>
      </c>
      <c r="I18" s="26">
        <f t="shared" si="3"/>
        <v>99.625722436758593</v>
      </c>
    </row>
    <row r="19" spans="1:9" s="7" customFormat="1" ht="42" customHeight="1" x14ac:dyDescent="0.2">
      <c r="A19" s="5" t="s">
        <v>11</v>
      </c>
      <c r="B19" s="6" t="s">
        <v>12</v>
      </c>
      <c r="C19" s="24">
        <v>2139780</v>
      </c>
      <c r="D19" s="24">
        <v>1705918.91</v>
      </c>
      <c r="E19" s="24">
        <f t="shared" si="4"/>
        <v>-433861.09000000008</v>
      </c>
      <c r="F19" s="25">
        <f t="shared" si="1"/>
        <v>79.724032844498026</v>
      </c>
      <c r="G19" s="26">
        <v>1701644.46</v>
      </c>
      <c r="H19" s="26">
        <f t="shared" si="2"/>
        <v>4274.4499999999534</v>
      </c>
      <c r="I19" s="26">
        <f t="shared" si="3"/>
        <v>100.25119524674383</v>
      </c>
    </row>
    <row r="20" spans="1:9" s="7" customFormat="1" ht="20.25" customHeight="1" x14ac:dyDescent="0.2">
      <c r="A20" s="5" t="s">
        <v>13</v>
      </c>
      <c r="B20" s="6" t="s">
        <v>14</v>
      </c>
      <c r="C20" s="24">
        <v>966700</v>
      </c>
      <c r="D20" s="24">
        <v>273099.8</v>
      </c>
      <c r="E20" s="24">
        <f t="shared" si="4"/>
        <v>-693600.2</v>
      </c>
      <c r="F20" s="25">
        <f t="shared" si="1"/>
        <v>28.250729285197064</v>
      </c>
      <c r="G20" s="26">
        <v>90138.559999999998</v>
      </c>
      <c r="H20" s="26">
        <f t="shared" si="2"/>
        <v>182961.24</v>
      </c>
      <c r="I20" s="26">
        <f t="shared" si="3"/>
        <v>302.9777711114977</v>
      </c>
    </row>
    <row r="21" spans="1:9" s="7" customFormat="1" ht="17.25" customHeight="1" x14ac:dyDescent="0.2">
      <c r="A21" s="5" t="s">
        <v>15</v>
      </c>
      <c r="B21" s="6" t="s">
        <v>16</v>
      </c>
      <c r="C21" s="24">
        <v>298900</v>
      </c>
      <c r="D21" s="24">
        <v>298900</v>
      </c>
      <c r="E21" s="24">
        <f t="shared" si="4"/>
        <v>0</v>
      </c>
      <c r="F21" s="25">
        <f t="shared" si="1"/>
        <v>100</v>
      </c>
      <c r="G21" s="26">
        <v>0</v>
      </c>
      <c r="H21" s="26">
        <f t="shared" si="2"/>
        <v>298900</v>
      </c>
      <c r="I21" s="26">
        <v>0</v>
      </c>
    </row>
    <row r="22" spans="1:9" s="7" customFormat="1" ht="37.5" customHeight="1" x14ac:dyDescent="0.2">
      <c r="A22" s="5" t="s">
        <v>17</v>
      </c>
      <c r="B22" s="6" t="s">
        <v>18</v>
      </c>
      <c r="C22" s="24">
        <v>425000</v>
      </c>
      <c r="D22" s="24">
        <v>181544.43</v>
      </c>
      <c r="E22" s="24">
        <f t="shared" si="4"/>
        <v>-243455.57</v>
      </c>
      <c r="F22" s="25">
        <f t="shared" si="1"/>
        <v>42.716336470588232</v>
      </c>
      <c r="G22" s="26">
        <v>198960</v>
      </c>
      <c r="H22" s="24">
        <f t="shared" si="2"/>
        <v>-17415.570000000007</v>
      </c>
      <c r="I22" s="26">
        <f t="shared" si="3"/>
        <v>91.246697828709287</v>
      </c>
    </row>
    <row r="23" spans="1:9" s="7" customFormat="1" ht="27" customHeight="1" x14ac:dyDescent="0.2">
      <c r="A23" s="5" t="s">
        <v>19</v>
      </c>
      <c r="B23" s="6" t="s">
        <v>20</v>
      </c>
      <c r="C23" s="24">
        <v>27072</v>
      </c>
      <c r="D23" s="24">
        <v>27072</v>
      </c>
      <c r="E23" s="24">
        <f t="shared" si="4"/>
        <v>0</v>
      </c>
      <c r="F23" s="25">
        <f t="shared" si="1"/>
        <v>100</v>
      </c>
      <c r="G23" s="26">
        <v>9998</v>
      </c>
      <c r="H23" s="26">
        <f t="shared" si="2"/>
        <v>17074</v>
      </c>
      <c r="I23" s="26">
        <f t="shared" si="3"/>
        <v>270.77415483096621</v>
      </c>
    </row>
    <row r="24" spans="1:9" s="7" customFormat="1" ht="30.75" customHeight="1" x14ac:dyDescent="0.2">
      <c r="A24" s="5" t="s">
        <v>21</v>
      </c>
      <c r="B24" s="6" t="s">
        <v>22</v>
      </c>
      <c r="C24" s="24">
        <v>200000</v>
      </c>
      <c r="D24" s="24">
        <v>0</v>
      </c>
      <c r="E24" s="24">
        <f t="shared" si="4"/>
        <v>-200000</v>
      </c>
      <c r="F24" s="25">
        <f t="shared" si="1"/>
        <v>0</v>
      </c>
      <c r="G24" s="26">
        <v>0</v>
      </c>
      <c r="H24" s="26">
        <f t="shared" si="2"/>
        <v>0</v>
      </c>
      <c r="I24" s="26">
        <v>0</v>
      </c>
    </row>
    <row r="25" spans="1:9" s="7" customFormat="1" ht="25.5" x14ac:dyDescent="0.2">
      <c r="A25" s="5" t="s">
        <v>23</v>
      </c>
      <c r="B25" s="6" t="s">
        <v>24</v>
      </c>
      <c r="C25" s="24">
        <v>1291610</v>
      </c>
      <c r="D25" s="24">
        <v>823469.93</v>
      </c>
      <c r="E25" s="24">
        <f>D25-C25</f>
        <v>-468140.06999999995</v>
      </c>
      <c r="F25" s="25">
        <f t="shared" si="1"/>
        <v>63.755307716725639</v>
      </c>
      <c r="G25" s="26">
        <v>768754.73</v>
      </c>
      <c r="H25" s="26">
        <f>D25-G25</f>
        <v>54715.20000000007</v>
      </c>
      <c r="I25" s="26">
        <f t="shared" si="3"/>
        <v>107.11738059810052</v>
      </c>
    </row>
    <row r="26" spans="1:9" s="7" customFormat="1" ht="18" customHeight="1" x14ac:dyDescent="0.2">
      <c r="A26" s="5" t="s">
        <v>25</v>
      </c>
      <c r="B26" s="6" t="s">
        <v>26</v>
      </c>
      <c r="C26" s="24">
        <v>0</v>
      </c>
      <c r="D26" s="24">
        <v>0</v>
      </c>
      <c r="E26" s="24">
        <f t="shared" si="4"/>
        <v>0</v>
      </c>
      <c r="F26" s="25">
        <v>0</v>
      </c>
      <c r="G26" s="26">
        <v>29636.28</v>
      </c>
      <c r="H26" s="26">
        <f t="shared" si="2"/>
        <v>-29636.28</v>
      </c>
      <c r="I26" s="26">
        <f t="shared" si="3"/>
        <v>0</v>
      </c>
    </row>
    <row r="27" spans="1:9" s="7" customFormat="1" ht="14.25" customHeight="1" x14ac:dyDescent="0.2">
      <c r="A27" s="5" t="s">
        <v>27</v>
      </c>
      <c r="B27" s="6" t="s">
        <v>28</v>
      </c>
      <c r="C27" s="24">
        <v>200000</v>
      </c>
      <c r="D27" s="24">
        <v>0</v>
      </c>
      <c r="E27" s="24">
        <f t="shared" si="4"/>
        <v>-200000</v>
      </c>
      <c r="F27" s="25">
        <f t="shared" si="1"/>
        <v>0</v>
      </c>
      <c r="G27" s="26">
        <v>0</v>
      </c>
      <c r="H27" s="26">
        <f t="shared" si="2"/>
        <v>0</v>
      </c>
      <c r="I27" s="26">
        <v>0</v>
      </c>
    </row>
    <row r="28" spans="1:9" s="7" customFormat="1" ht="17.25" customHeight="1" x14ac:dyDescent="0.2">
      <c r="A28" s="5" t="s">
        <v>29</v>
      </c>
      <c r="B28" s="6" t="s">
        <v>30</v>
      </c>
      <c r="C28" s="26">
        <v>200000</v>
      </c>
      <c r="D28" s="26">
        <v>200000</v>
      </c>
      <c r="E28" s="26">
        <f t="shared" si="4"/>
        <v>0</v>
      </c>
      <c r="F28" s="25">
        <f t="shared" si="1"/>
        <v>100</v>
      </c>
      <c r="G28" s="26">
        <v>159197.29</v>
      </c>
      <c r="H28" s="26">
        <f t="shared" si="2"/>
        <v>40802.709999999992</v>
      </c>
      <c r="I28" s="26">
        <f t="shared" si="3"/>
        <v>125.63027925915068</v>
      </c>
    </row>
    <row r="29" spans="1:9" s="7" customFormat="1" ht="38.25" customHeight="1" x14ac:dyDescent="0.2">
      <c r="A29" s="5" t="s">
        <v>31</v>
      </c>
      <c r="B29" s="6" t="s">
        <v>32</v>
      </c>
      <c r="C29" s="26">
        <v>3854000</v>
      </c>
      <c r="D29" s="26">
        <v>3853982.98</v>
      </c>
      <c r="E29" s="26">
        <f t="shared" si="4"/>
        <v>-17.020000000018626</v>
      </c>
      <c r="F29" s="25">
        <f t="shared" si="1"/>
        <v>99.999558380902954</v>
      </c>
      <c r="G29" s="26">
        <v>4768832.83</v>
      </c>
      <c r="H29" s="26">
        <f t="shared" si="2"/>
        <v>-914849.85000000009</v>
      </c>
      <c r="I29" s="26">
        <f>D29/G29*100</f>
        <v>80.816063749502405</v>
      </c>
    </row>
    <row r="30" spans="1:9" ht="15" customHeight="1" x14ac:dyDescent="0.2">
      <c r="A30" s="18" t="s">
        <v>33</v>
      </c>
      <c r="B30" s="11" t="s">
        <v>34</v>
      </c>
      <c r="C30" s="23">
        <f>C31+C32+C33+C34+C35+C36+C37+C38+C39+C40+C41+C42+C43+C44+C45+C46</f>
        <v>79672449.36999999</v>
      </c>
      <c r="D30" s="23">
        <f>D31+D32+D33+D34+D35+D36+D37+D38+D39+D40+D41+D42+D43+D44+D45+D46</f>
        <v>70984499.38000001</v>
      </c>
      <c r="E30" s="23">
        <f t="shared" ref="E30" si="5">E31+E32+E33+E34+E35+E36+E37+E38+E39+E40+E41+E42+E43+E44+E45+E46</f>
        <v>-8687949.9900000021</v>
      </c>
      <c r="F30" s="23">
        <f t="shared" ref="F30:F45" si="6">D30/C30*100</f>
        <v>89.09541496627898</v>
      </c>
      <c r="G30" s="23">
        <f>G31+G32+G33+G34+G35+G36+G37+G38+G39+G40+G41+G42+G43+G44+G45+G46</f>
        <v>61580565.399999999</v>
      </c>
      <c r="H30" s="23">
        <f>H31+H32+H33+H34+H35+H36+H37+H38+H39+H40+H41+H42+H43+H44+H45+H46</f>
        <v>9403933.9800000004</v>
      </c>
      <c r="I30" s="23">
        <f>D30/G30*100</f>
        <v>115.27094452432553</v>
      </c>
    </row>
    <row r="31" spans="1:9" s="7" customFormat="1" ht="36.75" customHeight="1" x14ac:dyDescent="0.2">
      <c r="A31" s="5" t="s">
        <v>35</v>
      </c>
      <c r="B31" s="6" t="s">
        <v>36</v>
      </c>
      <c r="C31" s="26">
        <v>1573334</v>
      </c>
      <c r="D31" s="26">
        <v>1325584.26</v>
      </c>
      <c r="E31" s="26">
        <f>D31-C31</f>
        <v>-247749.74</v>
      </c>
      <c r="F31" s="25">
        <f t="shared" si="6"/>
        <v>84.253201163897813</v>
      </c>
      <c r="G31" s="26">
        <v>1023987.24</v>
      </c>
      <c r="H31" s="26">
        <f>D31-G31</f>
        <v>301597.02</v>
      </c>
      <c r="I31" s="26">
        <f>D31/G31*100</f>
        <v>129.45320099887184</v>
      </c>
    </row>
    <row r="32" spans="1:9" s="7" customFormat="1" ht="17.25" customHeight="1" x14ac:dyDescent="0.2">
      <c r="A32" s="5" t="s">
        <v>37</v>
      </c>
      <c r="B32" s="6" t="s">
        <v>38</v>
      </c>
      <c r="C32" s="26">
        <v>17909450</v>
      </c>
      <c r="D32" s="26">
        <v>14522885.050000001</v>
      </c>
      <c r="E32" s="26">
        <f t="shared" ref="E32:E46" si="7">D32-C32</f>
        <v>-3386564.9499999993</v>
      </c>
      <c r="F32" s="25">
        <f t="shared" si="6"/>
        <v>81.090625619435556</v>
      </c>
      <c r="G32" s="26">
        <v>10832534.6</v>
      </c>
      <c r="H32" s="26">
        <f t="shared" ref="H32:H46" si="8">D32-G32</f>
        <v>3690350.4500000011</v>
      </c>
      <c r="I32" s="26">
        <f t="shared" ref="I32:I45" si="9">D32/G32*100</f>
        <v>134.06728513934311</v>
      </c>
    </row>
    <row r="33" spans="1:9" s="7" customFormat="1" ht="36.75" customHeight="1" x14ac:dyDescent="0.2">
      <c r="A33" s="5" t="s">
        <v>39</v>
      </c>
      <c r="B33" s="6" t="s">
        <v>40</v>
      </c>
      <c r="C33" s="26">
        <v>19770798</v>
      </c>
      <c r="D33" s="26">
        <v>16596306.4</v>
      </c>
      <c r="E33" s="26">
        <f t="shared" si="7"/>
        <v>-3174491.5999999996</v>
      </c>
      <c r="F33" s="25">
        <f t="shared" si="6"/>
        <v>83.943533285808698</v>
      </c>
      <c r="G33" s="26">
        <v>15671436.199999999</v>
      </c>
      <c r="H33" s="26">
        <f t="shared" si="8"/>
        <v>924870.20000000112</v>
      </c>
      <c r="I33" s="26">
        <f t="shared" si="9"/>
        <v>105.90163012628034</v>
      </c>
    </row>
    <row r="34" spans="1:9" s="7" customFormat="1" ht="37.5" customHeight="1" x14ac:dyDescent="0.2">
      <c r="A34" s="5" t="s">
        <v>41</v>
      </c>
      <c r="B34" s="6" t="s">
        <v>42</v>
      </c>
      <c r="C34" s="26">
        <v>32639600</v>
      </c>
      <c r="D34" s="26">
        <v>31920344.579999998</v>
      </c>
      <c r="E34" s="26">
        <f t="shared" si="7"/>
        <v>-719255.42000000179</v>
      </c>
      <c r="F34" s="25">
        <f t="shared" si="6"/>
        <v>97.796371830537126</v>
      </c>
      <c r="G34" s="26">
        <v>29347123.59</v>
      </c>
      <c r="H34" s="26">
        <f t="shared" si="8"/>
        <v>2573220.9899999984</v>
      </c>
      <c r="I34" s="26">
        <f t="shared" si="9"/>
        <v>108.76822214657118</v>
      </c>
    </row>
    <row r="35" spans="1:9" s="7" customFormat="1" ht="78.75" customHeight="1" x14ac:dyDescent="0.2">
      <c r="A35" s="5" t="s">
        <v>43</v>
      </c>
      <c r="B35" s="6" t="s">
        <v>89</v>
      </c>
      <c r="C35" s="26">
        <v>319576.41000000003</v>
      </c>
      <c r="D35" s="26">
        <v>0</v>
      </c>
      <c r="E35" s="26">
        <f t="shared" si="7"/>
        <v>-319576.41000000003</v>
      </c>
      <c r="F35" s="25">
        <f t="shared" si="6"/>
        <v>0</v>
      </c>
      <c r="G35" s="26">
        <v>0</v>
      </c>
      <c r="H35" s="26">
        <f t="shared" si="8"/>
        <v>0</v>
      </c>
      <c r="I35" s="26">
        <v>0</v>
      </c>
    </row>
    <row r="36" spans="1:9" s="7" customFormat="1" ht="25.5" x14ac:dyDescent="0.2">
      <c r="A36" s="5" t="s">
        <v>44</v>
      </c>
      <c r="B36" s="6" t="s">
        <v>45</v>
      </c>
      <c r="C36" s="26">
        <v>3047713</v>
      </c>
      <c r="D36" s="26">
        <v>2936990.91</v>
      </c>
      <c r="E36" s="26">
        <f t="shared" si="7"/>
        <v>-110722.08999999985</v>
      </c>
      <c r="F36" s="25">
        <f t="shared" si="6"/>
        <v>96.367043419114594</v>
      </c>
      <c r="G36" s="26">
        <v>2280731.86</v>
      </c>
      <c r="H36" s="26">
        <f t="shared" si="8"/>
        <v>656259.05000000028</v>
      </c>
      <c r="I36" s="26">
        <f t="shared" si="9"/>
        <v>128.7740554472721</v>
      </c>
    </row>
    <row r="37" spans="1:9" s="7" customFormat="1" ht="18" customHeight="1" x14ac:dyDescent="0.2">
      <c r="A37" s="5" t="s">
        <v>46</v>
      </c>
      <c r="B37" s="6" t="s">
        <v>47</v>
      </c>
      <c r="C37" s="26">
        <v>10860</v>
      </c>
      <c r="D37" s="26">
        <v>7240</v>
      </c>
      <c r="E37" s="26">
        <f t="shared" si="7"/>
        <v>-3620</v>
      </c>
      <c r="F37" s="25">
        <f t="shared" si="6"/>
        <v>66.666666666666657</v>
      </c>
      <c r="G37" s="26">
        <v>1810</v>
      </c>
      <c r="H37" s="26">
        <f t="shared" si="8"/>
        <v>5430</v>
      </c>
      <c r="I37" s="26">
        <f t="shared" si="9"/>
        <v>400</v>
      </c>
    </row>
    <row r="38" spans="1:9" s="7" customFormat="1" ht="49.5" customHeight="1" x14ac:dyDescent="0.2">
      <c r="A38" s="5" t="s">
        <v>93</v>
      </c>
      <c r="B38" s="6" t="s">
        <v>94</v>
      </c>
      <c r="C38" s="26">
        <v>0</v>
      </c>
      <c r="D38" s="26">
        <v>0</v>
      </c>
      <c r="E38" s="26">
        <v>0</v>
      </c>
      <c r="F38" s="25">
        <v>0</v>
      </c>
      <c r="G38" s="26">
        <v>7423.93</v>
      </c>
      <c r="H38" s="26">
        <f t="shared" si="8"/>
        <v>-7423.93</v>
      </c>
      <c r="I38" s="26">
        <f t="shared" si="9"/>
        <v>0</v>
      </c>
    </row>
    <row r="39" spans="1:9" s="7" customFormat="1" ht="65.25" customHeight="1" x14ac:dyDescent="0.2">
      <c r="A39" s="5" t="s">
        <v>48</v>
      </c>
      <c r="B39" s="6" t="s">
        <v>49</v>
      </c>
      <c r="C39" s="26">
        <v>108468.95999999999</v>
      </c>
      <c r="D39" s="26">
        <v>19561.82</v>
      </c>
      <c r="E39" s="26">
        <f t="shared" si="7"/>
        <v>-88907.139999999985</v>
      </c>
      <c r="F39" s="25">
        <f t="shared" si="6"/>
        <v>18.034486548041027</v>
      </c>
      <c r="G39" s="26">
        <v>73291</v>
      </c>
      <c r="H39" s="26">
        <f t="shared" si="8"/>
        <v>-53729.18</v>
      </c>
      <c r="I39" s="26">
        <f t="shared" si="9"/>
        <v>26.690616856094202</v>
      </c>
    </row>
    <row r="40" spans="1:9" s="7" customFormat="1" ht="51.75" customHeight="1" x14ac:dyDescent="0.2">
      <c r="A40" s="5" t="s">
        <v>50</v>
      </c>
      <c r="B40" s="6" t="s">
        <v>51</v>
      </c>
      <c r="C40" s="26">
        <v>394100</v>
      </c>
      <c r="D40" s="26">
        <v>113901.68</v>
      </c>
      <c r="E40" s="26">
        <f t="shared" si="7"/>
        <v>-280198.32</v>
      </c>
      <c r="F40" s="25">
        <f t="shared" si="6"/>
        <v>28.901720375539202</v>
      </c>
      <c r="G40" s="26">
        <v>0</v>
      </c>
      <c r="H40" s="26">
        <f t="shared" si="8"/>
        <v>113901.68</v>
      </c>
      <c r="I40" s="26" t="e">
        <f t="shared" si="9"/>
        <v>#DIV/0!</v>
      </c>
    </row>
    <row r="41" spans="1:9" s="7" customFormat="1" ht="19.5" customHeight="1" x14ac:dyDescent="0.2">
      <c r="A41" s="5" t="s">
        <v>52</v>
      </c>
      <c r="B41" s="6" t="s">
        <v>53</v>
      </c>
      <c r="C41" s="26">
        <v>964365</v>
      </c>
      <c r="D41" s="26">
        <v>822336.47</v>
      </c>
      <c r="E41" s="26">
        <f t="shared" si="7"/>
        <v>-142028.53000000003</v>
      </c>
      <c r="F41" s="25">
        <f t="shared" si="6"/>
        <v>85.272326349463114</v>
      </c>
      <c r="G41" s="26">
        <v>624809.74</v>
      </c>
      <c r="H41" s="26">
        <f t="shared" si="8"/>
        <v>197526.72999999998</v>
      </c>
      <c r="I41" s="26">
        <f t="shared" si="9"/>
        <v>131.61390057715809</v>
      </c>
    </row>
    <row r="42" spans="1:9" s="7" customFormat="1" ht="38.25" x14ac:dyDescent="0.2">
      <c r="A42" s="5" t="s">
        <v>54</v>
      </c>
      <c r="B42" s="6" t="s">
        <v>55</v>
      </c>
      <c r="C42" s="26">
        <v>2533910</v>
      </c>
      <c r="D42" s="26">
        <v>2340006.0099999998</v>
      </c>
      <c r="E42" s="26">
        <f t="shared" si="7"/>
        <v>-193903.99000000022</v>
      </c>
      <c r="F42" s="25">
        <f t="shared" si="6"/>
        <v>92.347637051039683</v>
      </c>
      <c r="G42" s="26">
        <v>1589230.64</v>
      </c>
      <c r="H42" s="26">
        <f t="shared" si="8"/>
        <v>750775.36999999988</v>
      </c>
      <c r="I42" s="26">
        <f t="shared" si="9"/>
        <v>147.24143564209157</v>
      </c>
    </row>
    <row r="43" spans="1:9" s="7" customFormat="1" ht="20.25" customHeight="1" x14ac:dyDescent="0.2">
      <c r="A43" s="5" t="s">
        <v>56</v>
      </c>
      <c r="B43" s="6" t="s">
        <v>57</v>
      </c>
      <c r="C43" s="26">
        <v>70000</v>
      </c>
      <c r="D43" s="26">
        <v>49076</v>
      </c>
      <c r="E43" s="26">
        <f t="shared" si="7"/>
        <v>-20924</v>
      </c>
      <c r="F43" s="25">
        <f t="shared" si="6"/>
        <v>70.108571428571437</v>
      </c>
      <c r="G43" s="26">
        <v>31975</v>
      </c>
      <c r="H43" s="26">
        <f t="shared" si="8"/>
        <v>17101</v>
      </c>
      <c r="I43" s="26">
        <f t="shared" si="9"/>
        <v>153.4824081313526</v>
      </c>
    </row>
    <row r="44" spans="1:9" s="7" customFormat="1" ht="39" customHeight="1" x14ac:dyDescent="0.2">
      <c r="A44" s="5" t="s">
        <v>58</v>
      </c>
      <c r="B44" s="6" t="s">
        <v>59</v>
      </c>
      <c r="C44" s="26">
        <v>114338</v>
      </c>
      <c r="D44" s="26">
        <v>114337.18</v>
      </c>
      <c r="E44" s="26">
        <f t="shared" si="7"/>
        <v>-0.82000000000698492</v>
      </c>
      <c r="F44" s="25">
        <f t="shared" si="6"/>
        <v>99.999282828106146</v>
      </c>
      <c r="G44" s="26">
        <v>68661.600000000006</v>
      </c>
      <c r="H44" s="26">
        <f t="shared" si="8"/>
        <v>45675.579999999987</v>
      </c>
      <c r="I44" s="26">
        <f t="shared" si="9"/>
        <v>166.52274342572849</v>
      </c>
    </row>
    <row r="45" spans="1:9" s="7" customFormat="1" ht="50.25" customHeight="1" x14ac:dyDescent="0.2">
      <c r="A45" s="5" t="s">
        <v>60</v>
      </c>
      <c r="B45" s="6" t="s">
        <v>61</v>
      </c>
      <c r="C45" s="26">
        <v>118541</v>
      </c>
      <c r="D45" s="26">
        <v>118535</v>
      </c>
      <c r="E45" s="26">
        <f t="shared" si="7"/>
        <v>-6</v>
      </c>
      <c r="F45" s="25">
        <f t="shared" si="6"/>
        <v>99.994938460110845</v>
      </c>
      <c r="G45" s="26">
        <v>27550</v>
      </c>
      <c r="H45" s="26">
        <f t="shared" si="8"/>
        <v>90985</v>
      </c>
      <c r="I45" s="26">
        <f t="shared" si="9"/>
        <v>430.25408348457353</v>
      </c>
    </row>
    <row r="46" spans="1:9" s="7" customFormat="1" ht="22.5" customHeight="1" x14ac:dyDescent="0.2">
      <c r="A46" s="5" t="s">
        <v>29</v>
      </c>
      <c r="B46" s="6" t="s">
        <v>30</v>
      </c>
      <c r="C46" s="26">
        <v>97395</v>
      </c>
      <c r="D46" s="26">
        <v>97394.02</v>
      </c>
      <c r="E46" s="26">
        <f t="shared" si="7"/>
        <v>-0.97999999999592546</v>
      </c>
      <c r="F46" s="25">
        <f>D46/C46*100</f>
        <v>99.998993788182148</v>
      </c>
      <c r="G46" s="26">
        <v>0</v>
      </c>
      <c r="H46" s="26">
        <f t="shared" si="8"/>
        <v>97394.02</v>
      </c>
      <c r="I46" s="26">
        <v>0</v>
      </c>
    </row>
    <row r="47" spans="1:9" ht="25.5" x14ac:dyDescent="0.2">
      <c r="A47" s="18" t="s">
        <v>62</v>
      </c>
      <c r="B47" s="19" t="s">
        <v>63</v>
      </c>
      <c r="C47" s="23">
        <f t="shared" ref="C47:D47" si="10">C48+C49+C50+C51+C52+C53+C54+C55</f>
        <v>3980073</v>
      </c>
      <c r="D47" s="23">
        <f t="shared" si="10"/>
        <v>3196179.6100000003</v>
      </c>
      <c r="E47" s="23">
        <f>E48+E49+E50+E51+E52+E53+E54+E55</f>
        <v>-783893.38999999978</v>
      </c>
      <c r="F47" s="23">
        <f t="shared" ref="F47:F59" si="11">D47/C47*100</f>
        <v>80.304547429155207</v>
      </c>
      <c r="G47" s="23">
        <f t="shared" ref="G47:H47" si="12">G48+G49+G50+G51+G52+G53+G54+G55</f>
        <v>2490074.0699999998</v>
      </c>
      <c r="H47" s="23">
        <f t="shared" si="12"/>
        <v>706105.54000000039</v>
      </c>
      <c r="I47" s="23">
        <f>D47/G47*100</f>
        <v>128.35680867918924</v>
      </c>
    </row>
    <row r="48" spans="1:9" s="7" customFormat="1" ht="38.25" x14ac:dyDescent="0.2">
      <c r="A48" s="5" t="s">
        <v>35</v>
      </c>
      <c r="B48" s="6" t="s">
        <v>36</v>
      </c>
      <c r="C48" s="26">
        <v>1313898</v>
      </c>
      <c r="D48" s="26">
        <v>1202076.4100000001</v>
      </c>
      <c r="E48" s="26">
        <f>D48-C48</f>
        <v>-111821.58999999985</v>
      </c>
      <c r="F48" s="25">
        <f t="shared" si="11"/>
        <v>91.489324894322095</v>
      </c>
      <c r="G48" s="26">
        <v>976742.58</v>
      </c>
      <c r="H48" s="26">
        <f>D48-G48</f>
        <v>225333.83000000019</v>
      </c>
      <c r="I48" s="26">
        <f>D48/G48*100</f>
        <v>123.06993005260405</v>
      </c>
    </row>
    <row r="49" spans="1:10" s="7" customFormat="1" ht="30.75" customHeight="1" x14ac:dyDescent="0.2">
      <c r="A49" s="5" t="s">
        <v>64</v>
      </c>
      <c r="B49" s="6" t="s">
        <v>65</v>
      </c>
      <c r="C49" s="26">
        <v>32100</v>
      </c>
      <c r="D49" s="26">
        <v>26897.67</v>
      </c>
      <c r="E49" s="26">
        <f t="shared" ref="E49:E55" si="13">D49-C49</f>
        <v>-5202.3300000000017</v>
      </c>
      <c r="F49" s="25">
        <f t="shared" si="11"/>
        <v>83.7933644859813</v>
      </c>
      <c r="G49" s="26">
        <v>29807.85</v>
      </c>
      <c r="H49" s="26">
        <f t="shared" ref="H49:H55" si="14">D49-G49</f>
        <v>-2910.1800000000003</v>
      </c>
      <c r="I49" s="26">
        <f t="shared" ref="I49:I55" si="15">D49/G49*100</f>
        <v>90.236867133993229</v>
      </c>
    </row>
    <row r="50" spans="1:10" s="7" customFormat="1" ht="25.5" x14ac:dyDescent="0.2">
      <c r="A50" s="5" t="s">
        <v>66</v>
      </c>
      <c r="B50" s="6" t="s">
        <v>67</v>
      </c>
      <c r="C50" s="26">
        <v>4722</v>
      </c>
      <c r="D50" s="26">
        <v>0</v>
      </c>
      <c r="E50" s="26">
        <f t="shared" si="13"/>
        <v>-4722</v>
      </c>
      <c r="F50" s="25">
        <f t="shared" si="11"/>
        <v>0</v>
      </c>
      <c r="G50" s="26">
        <v>4186</v>
      </c>
      <c r="H50" s="26">
        <f t="shared" si="14"/>
        <v>-4186</v>
      </c>
      <c r="I50" s="26">
        <f t="shared" si="15"/>
        <v>0</v>
      </c>
    </row>
    <row r="51" spans="1:10" s="7" customFormat="1" ht="66" customHeight="1" x14ac:dyDescent="0.2">
      <c r="A51" s="5" t="s">
        <v>68</v>
      </c>
      <c r="B51" s="6" t="s">
        <v>69</v>
      </c>
      <c r="C51" s="26">
        <v>330000</v>
      </c>
      <c r="D51" s="26">
        <v>314117.2</v>
      </c>
      <c r="E51" s="26">
        <f t="shared" si="13"/>
        <v>-15882.799999999988</v>
      </c>
      <c r="F51" s="25">
        <f t="shared" si="11"/>
        <v>95.187030303030312</v>
      </c>
      <c r="G51" s="26">
        <v>223916.79999999999</v>
      </c>
      <c r="H51" s="26">
        <f t="shared" si="14"/>
        <v>90200.400000000023</v>
      </c>
      <c r="I51" s="26">
        <f t="shared" si="15"/>
        <v>140.28299797067484</v>
      </c>
    </row>
    <row r="52" spans="1:10" s="7" customFormat="1" ht="51" x14ac:dyDescent="0.2">
      <c r="A52" s="5" t="s">
        <v>70</v>
      </c>
      <c r="B52" s="6" t="s">
        <v>71</v>
      </c>
      <c r="C52" s="26">
        <v>5200</v>
      </c>
      <c r="D52" s="26">
        <v>4816.4799999999996</v>
      </c>
      <c r="E52" s="26">
        <f t="shared" si="13"/>
        <v>-383.52000000000044</v>
      </c>
      <c r="F52" s="25">
        <f t="shared" si="11"/>
        <v>92.624615384615367</v>
      </c>
      <c r="G52" s="26">
        <v>4876.6400000000003</v>
      </c>
      <c r="H52" s="26">
        <f t="shared" si="14"/>
        <v>-60.160000000000764</v>
      </c>
      <c r="I52" s="26">
        <f t="shared" si="15"/>
        <v>98.766363725844002</v>
      </c>
    </row>
    <row r="53" spans="1:10" s="7" customFormat="1" ht="25.5" x14ac:dyDescent="0.2">
      <c r="A53" s="5" t="s">
        <v>72</v>
      </c>
      <c r="B53" s="6" t="s">
        <v>73</v>
      </c>
      <c r="C53" s="26">
        <v>102036</v>
      </c>
      <c r="D53" s="26">
        <v>87036</v>
      </c>
      <c r="E53" s="26">
        <f t="shared" si="13"/>
        <v>-15000</v>
      </c>
      <c r="F53" s="25">
        <f t="shared" si="11"/>
        <v>85.29930612724921</v>
      </c>
      <c r="G53" s="26">
        <v>69036</v>
      </c>
      <c r="H53" s="26">
        <f t="shared" si="14"/>
        <v>18000</v>
      </c>
      <c r="I53" s="26">
        <f t="shared" si="15"/>
        <v>126.07335303320006</v>
      </c>
    </row>
    <row r="54" spans="1:10" s="7" customFormat="1" ht="27" customHeight="1" x14ac:dyDescent="0.2">
      <c r="A54" s="5" t="s">
        <v>74</v>
      </c>
      <c r="B54" s="6" t="s">
        <v>75</v>
      </c>
      <c r="C54" s="26">
        <v>1401590</v>
      </c>
      <c r="D54" s="26">
        <v>1173758.8500000001</v>
      </c>
      <c r="E54" s="26">
        <f t="shared" si="13"/>
        <v>-227831.14999999991</v>
      </c>
      <c r="F54" s="25">
        <f t="shared" si="11"/>
        <v>83.744807682703225</v>
      </c>
      <c r="G54" s="26">
        <v>1032331.2</v>
      </c>
      <c r="H54" s="26">
        <f t="shared" si="14"/>
        <v>141427.65000000014</v>
      </c>
      <c r="I54" s="26">
        <f t="shared" si="15"/>
        <v>113.69983296058474</v>
      </c>
    </row>
    <row r="55" spans="1:10" s="7" customFormat="1" ht="25.5" x14ac:dyDescent="0.2">
      <c r="A55" s="5" t="s">
        <v>76</v>
      </c>
      <c r="B55" s="6" t="s">
        <v>77</v>
      </c>
      <c r="C55" s="26">
        <v>790527</v>
      </c>
      <c r="D55" s="26">
        <v>387477</v>
      </c>
      <c r="E55" s="26">
        <f t="shared" si="13"/>
        <v>-403050</v>
      </c>
      <c r="F55" s="25">
        <f t="shared" si="11"/>
        <v>49.015024154772703</v>
      </c>
      <c r="G55" s="26">
        <v>149177</v>
      </c>
      <c r="H55" s="26">
        <f t="shared" si="14"/>
        <v>238300</v>
      </c>
      <c r="I55" s="26">
        <f t="shared" si="15"/>
        <v>259.74312394001754</v>
      </c>
    </row>
    <row r="56" spans="1:10" ht="17.25" customHeight="1" x14ac:dyDescent="0.2">
      <c r="A56" s="18" t="s">
        <v>78</v>
      </c>
      <c r="B56" s="11" t="s">
        <v>79</v>
      </c>
      <c r="C56" s="23">
        <f>C57+C58</f>
        <v>4080947</v>
      </c>
      <c r="D56" s="23">
        <f>D57+D58</f>
        <v>3778997.39</v>
      </c>
      <c r="E56" s="23">
        <f>E57+E58</f>
        <v>-301949.60999999987</v>
      </c>
      <c r="F56" s="23">
        <f t="shared" si="11"/>
        <v>92.600991632579394</v>
      </c>
      <c r="G56" s="23">
        <f t="shared" ref="G56:H56" si="16">G57+G58</f>
        <v>2946414.13</v>
      </c>
      <c r="H56" s="23">
        <f t="shared" si="16"/>
        <v>832583.26000000024</v>
      </c>
      <c r="I56" s="23">
        <f>D56/G56*100</f>
        <v>128.25750974795932</v>
      </c>
    </row>
    <row r="57" spans="1:10" s="7" customFormat="1" ht="38.25" x14ac:dyDescent="0.2">
      <c r="A57" s="5" t="s">
        <v>35</v>
      </c>
      <c r="B57" s="6" t="s">
        <v>36</v>
      </c>
      <c r="C57" s="26">
        <v>2176536</v>
      </c>
      <c r="D57" s="26">
        <v>1964586.2300000002</v>
      </c>
      <c r="E57" s="26">
        <f>D57-C57</f>
        <v>-211949.76999999979</v>
      </c>
      <c r="F57" s="25">
        <f t="shared" si="11"/>
        <v>90.262059988899807</v>
      </c>
      <c r="G57" s="26">
        <v>1523735.65</v>
      </c>
      <c r="H57" s="26">
        <f>D57-G57</f>
        <v>440850.58000000031</v>
      </c>
      <c r="I57" s="26">
        <f>D57/G57*100</f>
        <v>128.93222193757822</v>
      </c>
    </row>
    <row r="58" spans="1:10" s="7" customFormat="1" ht="20.25" customHeight="1" x14ac:dyDescent="0.2">
      <c r="A58" s="5" t="s">
        <v>29</v>
      </c>
      <c r="B58" s="6" t="s">
        <v>30</v>
      </c>
      <c r="C58" s="26">
        <v>1904411</v>
      </c>
      <c r="D58" s="26">
        <v>1814411.16</v>
      </c>
      <c r="E58" s="26">
        <f>D58-C58</f>
        <v>-89999.840000000084</v>
      </c>
      <c r="F58" s="25">
        <f t="shared" si="11"/>
        <v>95.274137778032156</v>
      </c>
      <c r="G58" s="26">
        <v>1422678.48</v>
      </c>
      <c r="H58" s="26">
        <f>D58-G58</f>
        <v>391732.67999999993</v>
      </c>
      <c r="I58" s="26">
        <f>D58/G58*100</f>
        <v>127.53487070388525</v>
      </c>
    </row>
    <row r="59" spans="1:10" ht="19.5" customHeight="1" x14ac:dyDescent="0.2">
      <c r="A59" s="11" t="s">
        <v>103</v>
      </c>
      <c r="B59" s="11" t="s">
        <v>104</v>
      </c>
      <c r="C59" s="23">
        <f t="shared" ref="C59:D59" si="17">C56+C47+C30+C14</f>
        <v>120224113.36999999</v>
      </c>
      <c r="D59" s="23">
        <f t="shared" si="17"/>
        <v>103138570.76000001</v>
      </c>
      <c r="E59" s="23">
        <f>E56+E47+E30+E14</f>
        <v>-17085542.610000007</v>
      </c>
      <c r="F59" s="23">
        <f t="shared" si="11"/>
        <v>85.788589218023375</v>
      </c>
      <c r="G59" s="23">
        <f t="shared" ref="G59" si="18">G56+G47+G30+G14</f>
        <v>88598339.729999989</v>
      </c>
      <c r="H59" s="23">
        <f>H56+H47+H30+H14</f>
        <v>14540231.029999997</v>
      </c>
      <c r="I59" s="23">
        <f>D59/G59*100</f>
        <v>116.41140350294465</v>
      </c>
      <c r="J59" s="28"/>
    </row>
    <row r="60" spans="1:10" ht="15.75" x14ac:dyDescent="0.25">
      <c r="A60" s="13"/>
      <c r="B60" s="15" t="s">
        <v>102</v>
      </c>
      <c r="C60" s="27"/>
      <c r="D60" s="27"/>
      <c r="E60" s="27"/>
      <c r="F60" s="27"/>
      <c r="G60" s="27"/>
      <c r="H60" s="27"/>
      <c r="I60" s="27"/>
    </row>
    <row r="61" spans="1:10" ht="16.5" customHeight="1" x14ac:dyDescent="0.2">
      <c r="A61" s="18" t="s">
        <v>3</v>
      </c>
      <c r="B61" s="11" t="s">
        <v>4</v>
      </c>
      <c r="C61" s="23">
        <f>C62+C64+C66+C63+C65</f>
        <v>5974697.4500000002</v>
      </c>
      <c r="D61" s="23">
        <f>D62+D64+D66+D63+D65</f>
        <v>5974697.4500000002</v>
      </c>
      <c r="E61" s="23">
        <f>E62+E64+E66+E63+E65</f>
        <v>0</v>
      </c>
      <c r="F61" s="23">
        <f>D61/C61*100</f>
        <v>100</v>
      </c>
      <c r="G61" s="23">
        <f t="shared" ref="G61" si="19">G62+G64+G66+G63+G65</f>
        <v>343448.03</v>
      </c>
      <c r="H61" s="23">
        <f>H62+H64+H66+H63+H65</f>
        <v>5631249.4200000009</v>
      </c>
      <c r="I61" s="23">
        <f>D61/G61*100</f>
        <v>1739.6219888057008</v>
      </c>
    </row>
    <row r="62" spans="1:10" ht="63.75" x14ac:dyDescent="0.2">
      <c r="A62" s="14" t="s">
        <v>5</v>
      </c>
      <c r="B62" s="6" t="s">
        <v>6</v>
      </c>
      <c r="C62" s="26">
        <v>4907793.96</v>
      </c>
      <c r="D62" s="26">
        <v>4907793.96</v>
      </c>
      <c r="E62" s="27">
        <f>D62-C62</f>
        <v>0</v>
      </c>
      <c r="F62" s="27">
        <f>D62/C62*100</f>
        <v>100</v>
      </c>
      <c r="G62" s="27">
        <v>266892</v>
      </c>
      <c r="H62" s="27">
        <f>D62-G62</f>
        <v>4640901.96</v>
      </c>
      <c r="I62" s="27">
        <f>D62/G62*100</f>
        <v>1838.8688907872847</v>
      </c>
    </row>
    <row r="63" spans="1:10" s="12" customFormat="1" ht="17.25" customHeight="1" x14ac:dyDescent="0.2">
      <c r="A63" s="16">
        <v>3210</v>
      </c>
      <c r="B63" s="6" t="s">
        <v>8</v>
      </c>
      <c r="C63" s="26">
        <v>0</v>
      </c>
      <c r="D63" s="26">
        <v>0</v>
      </c>
      <c r="E63" s="27">
        <v>0</v>
      </c>
      <c r="F63" s="27">
        <v>0</v>
      </c>
      <c r="G63" s="27">
        <v>7598.31</v>
      </c>
      <c r="H63" s="27">
        <f>D63-G63</f>
        <v>-7598.31</v>
      </c>
      <c r="I63" s="27">
        <f t="shared" ref="I63:I65" si="20">D63/G63*100</f>
        <v>0</v>
      </c>
    </row>
    <row r="64" spans="1:10" ht="25.5" x14ac:dyDescent="0.2">
      <c r="A64" s="14" t="s">
        <v>9</v>
      </c>
      <c r="B64" s="6" t="s">
        <v>10</v>
      </c>
      <c r="C64" s="26">
        <v>392950</v>
      </c>
      <c r="D64" s="26">
        <v>392950</v>
      </c>
      <c r="E64" s="27">
        <f t="shared" ref="E64:E66" si="21">D64-C64</f>
        <v>0</v>
      </c>
      <c r="F64" s="27">
        <f t="shared" ref="F64" si="22">D64/C64*100</f>
        <v>100</v>
      </c>
      <c r="G64" s="27">
        <v>0</v>
      </c>
      <c r="H64" s="27">
        <f t="shared" ref="H64:H66" si="23">D64-G64</f>
        <v>392950</v>
      </c>
      <c r="I64" s="27">
        <v>0</v>
      </c>
    </row>
    <row r="65" spans="1:9" s="12" customFormat="1" ht="18" customHeight="1" x14ac:dyDescent="0.2">
      <c r="A65" s="14" t="s">
        <v>13</v>
      </c>
      <c r="B65" s="6" t="s">
        <v>14</v>
      </c>
      <c r="C65" s="26"/>
      <c r="D65" s="26"/>
      <c r="E65" s="27"/>
      <c r="F65" s="27">
        <v>0</v>
      </c>
      <c r="G65" s="27">
        <v>68957.72</v>
      </c>
      <c r="H65" s="27">
        <f t="shared" si="23"/>
        <v>-68957.72</v>
      </c>
      <c r="I65" s="27">
        <f t="shared" si="20"/>
        <v>0</v>
      </c>
    </row>
    <row r="66" spans="1:9" ht="25.5" x14ac:dyDescent="0.2">
      <c r="A66" s="14" t="s">
        <v>23</v>
      </c>
      <c r="B66" s="6" t="s">
        <v>24</v>
      </c>
      <c r="C66" s="26">
        <v>673953.49</v>
      </c>
      <c r="D66" s="26">
        <v>673953.49</v>
      </c>
      <c r="E66" s="27">
        <f t="shared" si="21"/>
        <v>0</v>
      </c>
      <c r="F66" s="27">
        <f>D66/C66*100</f>
        <v>100</v>
      </c>
      <c r="G66" s="27">
        <v>0</v>
      </c>
      <c r="H66" s="27">
        <f t="shared" si="23"/>
        <v>673953.49</v>
      </c>
      <c r="I66" s="27">
        <v>0</v>
      </c>
    </row>
    <row r="67" spans="1:9" x14ac:dyDescent="0.2">
      <c r="A67" s="18" t="s">
        <v>33</v>
      </c>
      <c r="B67" s="19" t="s">
        <v>34</v>
      </c>
      <c r="C67" s="23">
        <f t="shared" ref="C67:E67" si="24">C68+C69+C70+C71+C72+C75+C76+C77+C78+C79+C80+C73+C74</f>
        <v>5420191.1099999994</v>
      </c>
      <c r="D67" s="23">
        <f t="shared" si="24"/>
        <v>4658451.1099999994</v>
      </c>
      <c r="E67" s="23">
        <f t="shared" si="24"/>
        <v>-761740</v>
      </c>
      <c r="F67" s="23">
        <f>D67/C67*100</f>
        <v>85.946251994793585</v>
      </c>
      <c r="G67" s="23">
        <f>G68+G69+G70+G71+G72+G75+G76+G77+G78+G79+G80+G73+G74</f>
        <v>9184469.0099999998</v>
      </c>
      <c r="H67" s="23">
        <f>H68+H69+H70+H71+H72+H73+H74+H75+H76+H77+H78+H79+H80</f>
        <v>-4526017.9000000004</v>
      </c>
      <c r="I67" s="23">
        <f>D67/G67*100</f>
        <v>50.720962800657318</v>
      </c>
    </row>
    <row r="68" spans="1:9" ht="16.5" customHeight="1" x14ac:dyDescent="0.2">
      <c r="A68" s="14" t="s">
        <v>37</v>
      </c>
      <c r="B68" s="6" t="s">
        <v>38</v>
      </c>
      <c r="C68" s="26">
        <v>757684.38</v>
      </c>
      <c r="D68" s="26">
        <v>757684.38</v>
      </c>
      <c r="E68" s="27">
        <f>D68-C68</f>
        <v>0</v>
      </c>
      <c r="F68" s="27">
        <f>D68/C68*100</f>
        <v>100</v>
      </c>
      <c r="G68" s="27">
        <v>2268143.17</v>
      </c>
      <c r="H68" s="27">
        <f>D68-G68</f>
        <v>-1510458.79</v>
      </c>
      <c r="I68" s="27">
        <f>D68/G68*100</f>
        <v>33.405491770609878</v>
      </c>
    </row>
    <row r="69" spans="1:9" ht="38.25" x14ac:dyDescent="0.2">
      <c r="A69" s="14" t="s">
        <v>39</v>
      </c>
      <c r="B69" s="6" t="s">
        <v>40</v>
      </c>
      <c r="C69" s="26">
        <v>3005231.57</v>
      </c>
      <c r="D69" s="26">
        <v>3005231.57</v>
      </c>
      <c r="E69" s="27">
        <f t="shared" ref="E69:E80" si="25">D69-C69</f>
        <v>0</v>
      </c>
      <c r="F69" s="27">
        <f t="shared" ref="F69:F79" si="26">D69/C69*100</f>
        <v>100</v>
      </c>
      <c r="G69" s="27">
        <v>5300038.55</v>
      </c>
      <c r="H69" s="27">
        <f t="shared" ref="H69:H80" si="27">D69-G69</f>
        <v>-2294806.98</v>
      </c>
      <c r="I69" s="27">
        <f t="shared" ref="I69:I80" si="28">D69/G69*100</f>
        <v>56.702070025509535</v>
      </c>
    </row>
    <row r="70" spans="1:9" ht="18" customHeight="1" x14ac:dyDescent="0.2">
      <c r="A70" s="14" t="s">
        <v>46</v>
      </c>
      <c r="B70" s="6" t="s">
        <v>47</v>
      </c>
      <c r="C70" s="26">
        <v>210000</v>
      </c>
      <c r="D70" s="26">
        <v>0</v>
      </c>
      <c r="E70" s="27">
        <f t="shared" si="25"/>
        <v>-210000</v>
      </c>
      <c r="F70" s="27">
        <f t="shared" si="26"/>
        <v>0</v>
      </c>
      <c r="G70" s="27">
        <v>0</v>
      </c>
      <c r="H70" s="27">
        <f t="shared" si="27"/>
        <v>0</v>
      </c>
      <c r="I70" s="27">
        <v>0</v>
      </c>
    </row>
    <row r="71" spans="1:9" ht="63.75" x14ac:dyDescent="0.2">
      <c r="A71" s="14" t="s">
        <v>96</v>
      </c>
      <c r="B71" s="6" t="s">
        <v>97</v>
      </c>
      <c r="C71" s="26">
        <v>45837</v>
      </c>
      <c r="D71" s="26">
        <v>45837</v>
      </c>
      <c r="E71" s="27">
        <f t="shared" si="25"/>
        <v>0</v>
      </c>
      <c r="F71" s="27">
        <f t="shared" si="26"/>
        <v>100</v>
      </c>
      <c r="G71" s="27">
        <v>0</v>
      </c>
      <c r="H71" s="27">
        <f t="shared" si="27"/>
        <v>45837</v>
      </c>
      <c r="I71" s="27">
        <v>0</v>
      </c>
    </row>
    <row r="72" spans="1:9" ht="63.75" x14ac:dyDescent="0.2">
      <c r="A72" s="14" t="s">
        <v>98</v>
      </c>
      <c r="B72" s="6" t="s">
        <v>99</v>
      </c>
      <c r="C72" s="26">
        <v>412528</v>
      </c>
      <c r="D72" s="26">
        <v>388888</v>
      </c>
      <c r="E72" s="27">
        <f t="shared" si="25"/>
        <v>-23640</v>
      </c>
      <c r="F72" s="27">
        <f t="shared" si="26"/>
        <v>94.269479889849904</v>
      </c>
      <c r="G72" s="27">
        <v>0</v>
      </c>
      <c r="H72" s="27">
        <f t="shared" si="27"/>
        <v>388888</v>
      </c>
      <c r="I72" s="27">
        <v>0</v>
      </c>
    </row>
    <row r="73" spans="1:9" s="12" customFormat="1" ht="51" x14ac:dyDescent="0.2">
      <c r="A73" s="14" t="s">
        <v>107</v>
      </c>
      <c r="B73" s="6" t="s">
        <v>108</v>
      </c>
      <c r="C73" s="26">
        <v>0</v>
      </c>
      <c r="D73" s="26">
        <v>0</v>
      </c>
      <c r="E73" s="27">
        <v>0</v>
      </c>
      <c r="F73" s="27">
        <v>0</v>
      </c>
      <c r="G73" s="27">
        <v>7202</v>
      </c>
      <c r="H73" s="27">
        <f t="shared" si="27"/>
        <v>-7202</v>
      </c>
      <c r="I73" s="27">
        <f t="shared" si="28"/>
        <v>0</v>
      </c>
    </row>
    <row r="74" spans="1:9" s="12" customFormat="1" ht="42.75" customHeight="1" x14ac:dyDescent="0.2">
      <c r="A74" s="14" t="s">
        <v>109</v>
      </c>
      <c r="B74" s="6" t="s">
        <v>110</v>
      </c>
      <c r="C74" s="26">
        <v>0</v>
      </c>
      <c r="D74" s="26">
        <v>0</v>
      </c>
      <c r="E74" s="27">
        <v>0</v>
      </c>
      <c r="F74" s="27">
        <v>0</v>
      </c>
      <c r="G74" s="27">
        <v>64083</v>
      </c>
      <c r="H74" s="27">
        <f t="shared" si="27"/>
        <v>-64083</v>
      </c>
      <c r="I74" s="27">
        <f t="shared" si="28"/>
        <v>0</v>
      </c>
    </row>
    <row r="75" spans="1:9" ht="78.75" customHeight="1" x14ac:dyDescent="0.2">
      <c r="A75" s="14" t="s">
        <v>100</v>
      </c>
      <c r="B75" s="6" t="s">
        <v>112</v>
      </c>
      <c r="C75" s="26">
        <v>12351</v>
      </c>
      <c r="D75" s="26">
        <v>12351</v>
      </c>
      <c r="E75" s="27">
        <f t="shared" si="25"/>
        <v>0</v>
      </c>
      <c r="F75" s="27">
        <f t="shared" si="26"/>
        <v>100</v>
      </c>
      <c r="G75" s="27">
        <v>0</v>
      </c>
      <c r="H75" s="27">
        <f>D75-G75</f>
        <v>12351</v>
      </c>
      <c r="I75" s="27">
        <v>0</v>
      </c>
    </row>
    <row r="76" spans="1:9" ht="78.75" customHeight="1" x14ac:dyDescent="0.2">
      <c r="A76" s="14" t="s">
        <v>101</v>
      </c>
      <c r="B76" s="6" t="s">
        <v>111</v>
      </c>
      <c r="C76" s="26">
        <v>111158</v>
      </c>
      <c r="D76" s="26">
        <v>111158</v>
      </c>
      <c r="E76" s="27">
        <f t="shared" si="25"/>
        <v>0</v>
      </c>
      <c r="F76" s="27">
        <f t="shared" si="26"/>
        <v>100</v>
      </c>
      <c r="G76" s="27">
        <v>0</v>
      </c>
      <c r="H76" s="27">
        <f t="shared" si="27"/>
        <v>111158</v>
      </c>
      <c r="I76" s="27">
        <v>0</v>
      </c>
    </row>
    <row r="77" spans="1:9" ht="51" x14ac:dyDescent="0.2">
      <c r="A77" s="14" t="s">
        <v>50</v>
      </c>
      <c r="B77" s="6" t="s">
        <v>51</v>
      </c>
      <c r="C77" s="26">
        <v>486100</v>
      </c>
      <c r="D77" s="26">
        <v>0</v>
      </c>
      <c r="E77" s="27">
        <f t="shared" si="25"/>
        <v>-486100</v>
      </c>
      <c r="F77" s="27">
        <f t="shared" si="26"/>
        <v>0</v>
      </c>
      <c r="G77" s="27">
        <v>0</v>
      </c>
      <c r="H77" s="27">
        <f t="shared" si="27"/>
        <v>0</v>
      </c>
      <c r="I77" s="27">
        <v>0</v>
      </c>
    </row>
    <row r="78" spans="1:9" ht="21" customHeight="1" x14ac:dyDescent="0.2">
      <c r="A78" s="14" t="s">
        <v>52</v>
      </c>
      <c r="B78" s="6" t="s">
        <v>53</v>
      </c>
      <c r="C78" s="26">
        <v>153613.91</v>
      </c>
      <c r="D78" s="26">
        <v>153613.91</v>
      </c>
      <c r="E78" s="27">
        <f t="shared" si="25"/>
        <v>0</v>
      </c>
      <c r="F78" s="27">
        <f t="shared" si="26"/>
        <v>100</v>
      </c>
      <c r="G78" s="27">
        <v>35888</v>
      </c>
      <c r="H78" s="27">
        <f>D78-G78</f>
        <v>117725.91</v>
      </c>
      <c r="I78" s="27">
        <f t="shared" si="28"/>
        <v>428.03697614801609</v>
      </c>
    </row>
    <row r="79" spans="1:9" ht="38.25" x14ac:dyDescent="0.2">
      <c r="A79" s="14" t="s">
        <v>54</v>
      </c>
      <c r="B79" s="6" t="s">
        <v>55</v>
      </c>
      <c r="C79" s="26">
        <v>225687.25</v>
      </c>
      <c r="D79" s="26">
        <v>183687.25</v>
      </c>
      <c r="E79" s="27">
        <f t="shared" si="25"/>
        <v>-42000</v>
      </c>
      <c r="F79" s="27">
        <f t="shared" si="26"/>
        <v>81.39017600684133</v>
      </c>
      <c r="G79" s="27">
        <v>61247.54</v>
      </c>
      <c r="H79" s="27">
        <f t="shared" si="27"/>
        <v>122439.70999999999</v>
      </c>
      <c r="I79" s="27">
        <f t="shared" si="28"/>
        <v>299.90959636909497</v>
      </c>
    </row>
    <row r="80" spans="1:9" s="12" customFormat="1" ht="38.25" x14ac:dyDescent="0.2">
      <c r="A80" s="16">
        <v>7363</v>
      </c>
      <c r="B80" s="6" t="s">
        <v>106</v>
      </c>
      <c r="C80" s="26">
        <v>0</v>
      </c>
      <c r="D80" s="26">
        <v>0</v>
      </c>
      <c r="E80" s="27">
        <f t="shared" si="25"/>
        <v>0</v>
      </c>
      <c r="F80" s="27">
        <v>0</v>
      </c>
      <c r="G80" s="27">
        <v>1447866.75</v>
      </c>
      <c r="H80" s="27">
        <f t="shared" si="27"/>
        <v>-1447866.75</v>
      </c>
      <c r="I80" s="27">
        <f t="shared" si="28"/>
        <v>0</v>
      </c>
    </row>
    <row r="81" spans="1:9" ht="18.75" customHeight="1" x14ac:dyDescent="0.2">
      <c r="A81" s="11" t="s">
        <v>103</v>
      </c>
      <c r="B81" s="11" t="s">
        <v>105</v>
      </c>
      <c r="C81" s="23">
        <f>C67+C61</f>
        <v>11394888.559999999</v>
      </c>
      <c r="D81" s="23">
        <f t="shared" ref="D81" si="29">D67+D61</f>
        <v>10633148.559999999</v>
      </c>
      <c r="E81" s="23">
        <f>D81-C81</f>
        <v>-761740</v>
      </c>
      <c r="F81" s="29">
        <f>D81/C81*100</f>
        <v>93.31507284174792</v>
      </c>
      <c r="G81" s="23">
        <f>G67+G61</f>
        <v>9527917.0399999991</v>
      </c>
      <c r="H81" s="23">
        <f>H67+H61</f>
        <v>1105231.5200000005</v>
      </c>
      <c r="I81" s="23">
        <f>D81/G81*100</f>
        <v>111.59992803631715</v>
      </c>
    </row>
    <row r="82" spans="1:9" ht="21" customHeight="1" x14ac:dyDescent="0.2">
      <c r="A82" s="11" t="s">
        <v>103</v>
      </c>
      <c r="B82" s="11" t="s">
        <v>80</v>
      </c>
      <c r="C82" s="23">
        <f>C81+C59</f>
        <v>131619001.92999999</v>
      </c>
      <c r="D82" s="23">
        <f>D81+D59</f>
        <v>113771719.32000001</v>
      </c>
      <c r="E82" s="23">
        <f t="shared" ref="E82" si="30">E81+E59</f>
        <v>-17847282.610000007</v>
      </c>
      <c r="F82" s="23"/>
      <c r="G82" s="23">
        <f>G81+G59</f>
        <v>98126256.769999981</v>
      </c>
      <c r="H82" s="29">
        <f>H81+H59</f>
        <v>15645462.549999997</v>
      </c>
      <c r="I82" s="23"/>
    </row>
    <row r="83" spans="1:9" x14ac:dyDescent="0.2">
      <c r="H83" s="28"/>
    </row>
    <row r="87" spans="1:9" ht="15.75" x14ac:dyDescent="0.25">
      <c r="B87" s="20" t="s">
        <v>113</v>
      </c>
      <c r="C87" s="20"/>
      <c r="D87" s="20"/>
      <c r="E87" s="20"/>
      <c r="F87" s="20" t="s">
        <v>114</v>
      </c>
      <c r="G87" s="17"/>
    </row>
  </sheetData>
  <mergeCells count="2">
    <mergeCell ref="A8:I8"/>
    <mergeCell ref="A9:I9"/>
  </mergeCells>
  <pageMargins left="0.59055118110236227" right="0.19685039370078741" top="0.39370078740157483" bottom="0.39370078740157483" header="0" footer="0"/>
  <pageSetup paperSize="9" scale="70" fitToHeight="50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AsRock</dc:creator>
  <cp:lastModifiedBy>AsRock</cp:lastModifiedBy>
  <cp:lastPrinted>2025-02-24T13:00:59Z</cp:lastPrinted>
  <dcterms:created xsi:type="dcterms:W3CDTF">2025-01-06T12:01:03Z</dcterms:created>
  <dcterms:modified xsi:type="dcterms:W3CDTF">2025-02-24T13:01:01Z</dcterms:modified>
</cp:coreProperties>
</file>