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екретар\ріш. ВИКОНКОМ\2025\5  22.05.25\до №137\"/>
    </mc:Choice>
  </mc:AlternateContent>
  <bookViews>
    <workbookView xWindow="0" yWindow="0" windowWidth="28800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" i="1" l="1"/>
  <c r="I62" i="1"/>
  <c r="H62" i="1"/>
  <c r="G58" i="1"/>
  <c r="F59" i="1"/>
  <c r="F60" i="1"/>
  <c r="F61" i="1"/>
  <c r="F53" i="1"/>
  <c r="L53" i="1"/>
  <c r="L48" i="1"/>
  <c r="D62" i="1"/>
  <c r="E62" i="1"/>
  <c r="D57" i="1"/>
  <c r="E57" i="1"/>
  <c r="C62" i="1"/>
  <c r="C57" i="1"/>
  <c r="C70" i="1"/>
  <c r="G59" i="1" l="1"/>
  <c r="G60" i="1"/>
  <c r="G55" i="1"/>
  <c r="G40" i="1"/>
  <c r="L44" i="1"/>
  <c r="L45" i="1"/>
  <c r="L46" i="1"/>
  <c r="L47" i="1"/>
  <c r="L41" i="1"/>
  <c r="L27" i="1"/>
  <c r="L28" i="1"/>
  <c r="L29" i="1"/>
  <c r="L30" i="1"/>
  <c r="L34" i="1"/>
  <c r="L35" i="1"/>
  <c r="L37" i="1"/>
  <c r="L38" i="1"/>
  <c r="L26" i="1"/>
  <c r="D11" i="1"/>
  <c r="E11" i="1"/>
  <c r="C11" i="1"/>
  <c r="L13" i="1"/>
  <c r="F12" i="1"/>
  <c r="L64" i="1" l="1"/>
  <c r="L68" i="1"/>
  <c r="L63" i="1"/>
  <c r="E70" i="1"/>
  <c r="E71" i="1" s="1"/>
  <c r="G64" i="1"/>
  <c r="G65" i="1"/>
  <c r="G66" i="1"/>
  <c r="G67" i="1"/>
  <c r="G68" i="1"/>
  <c r="G69" i="1"/>
  <c r="G63" i="1"/>
  <c r="F64" i="1"/>
  <c r="F65" i="1"/>
  <c r="F66" i="1"/>
  <c r="F67" i="1"/>
  <c r="F68" i="1"/>
  <c r="F69" i="1"/>
  <c r="F63" i="1"/>
  <c r="F51" i="1"/>
  <c r="F50" i="1"/>
  <c r="F42" i="1"/>
  <c r="F43" i="1"/>
  <c r="F44" i="1"/>
  <c r="F45" i="1"/>
  <c r="F46" i="1"/>
  <c r="F47" i="1"/>
  <c r="F48" i="1"/>
  <c r="F41" i="1"/>
  <c r="F38" i="1"/>
  <c r="F39" i="1"/>
  <c r="F27" i="1"/>
  <c r="F28" i="1"/>
  <c r="F29" i="1"/>
  <c r="F30" i="1"/>
  <c r="F31" i="1"/>
  <c r="F32" i="1"/>
  <c r="F33" i="1"/>
  <c r="F34" i="1"/>
  <c r="F35" i="1"/>
  <c r="F36" i="1"/>
  <c r="F37" i="1"/>
  <c r="F26" i="1"/>
  <c r="F13" i="1"/>
  <c r="F14" i="1"/>
  <c r="F15" i="1"/>
  <c r="F16" i="1"/>
  <c r="F17" i="1"/>
  <c r="F18" i="1"/>
  <c r="F19" i="1"/>
  <c r="F20" i="1"/>
  <c r="F21" i="1"/>
  <c r="F22" i="1"/>
  <c r="F23" i="1"/>
  <c r="F24" i="1"/>
  <c r="G51" i="1"/>
  <c r="G50" i="1"/>
  <c r="G47" i="1"/>
  <c r="G57" i="1"/>
  <c r="H57" i="1"/>
  <c r="D70" i="1" l="1"/>
  <c r="F62" i="1"/>
  <c r="G62" i="1"/>
  <c r="G70" i="1" s="1"/>
  <c r="L62" i="1"/>
  <c r="H70" i="1"/>
  <c r="I64" i="1"/>
  <c r="I65" i="1"/>
  <c r="I66" i="1"/>
  <c r="I67" i="1"/>
  <c r="I68" i="1"/>
  <c r="I69" i="1"/>
  <c r="I63" i="1"/>
  <c r="I59" i="1"/>
  <c r="I60" i="1"/>
  <c r="I61" i="1"/>
  <c r="I58" i="1"/>
  <c r="I54" i="1"/>
  <c r="I53" i="1"/>
  <c r="I51" i="1"/>
  <c r="I50" i="1"/>
  <c r="I47" i="1"/>
  <c r="I48" i="1"/>
  <c r="I42" i="1"/>
  <c r="I43" i="1"/>
  <c r="I44" i="1"/>
  <c r="I45" i="1"/>
  <c r="I46" i="1"/>
  <c r="I41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26" i="1"/>
  <c r="I13" i="1"/>
  <c r="I14" i="1"/>
  <c r="I15" i="1"/>
  <c r="I16" i="1"/>
  <c r="I17" i="1"/>
  <c r="I18" i="1"/>
  <c r="I19" i="1"/>
  <c r="I20" i="1"/>
  <c r="I21" i="1"/>
  <c r="I22" i="1"/>
  <c r="I23" i="1"/>
  <c r="I24" i="1"/>
  <c r="I12" i="1"/>
  <c r="L14" i="1"/>
  <c r="L15" i="1"/>
  <c r="L21" i="1"/>
  <c r="L23" i="1"/>
  <c r="L24" i="1"/>
  <c r="L12" i="1"/>
  <c r="G48" i="1"/>
  <c r="G44" i="1"/>
  <c r="G45" i="1"/>
  <c r="G46" i="1"/>
  <c r="G41" i="1"/>
  <c r="F58" i="1"/>
  <c r="F57" i="1" s="1"/>
  <c r="K59" i="1"/>
  <c r="J59" i="1"/>
  <c r="K58" i="1"/>
  <c r="J58" i="1"/>
  <c r="J57" i="1" s="1"/>
  <c r="C25" i="1"/>
  <c r="C40" i="1"/>
  <c r="C49" i="1"/>
  <c r="C52" i="1"/>
  <c r="K57" i="1" l="1"/>
  <c r="F70" i="1"/>
  <c r="I57" i="1"/>
  <c r="I70" i="1" s="1"/>
  <c r="J62" i="1"/>
  <c r="J70" i="1" s="1"/>
  <c r="K62" i="1"/>
  <c r="K70" i="1" s="1"/>
  <c r="C55" i="1"/>
  <c r="C71" i="1" s="1"/>
  <c r="L54" i="1" l="1"/>
  <c r="I52" i="1"/>
  <c r="G54" i="1"/>
  <c r="G53" i="1"/>
  <c r="F54" i="1"/>
  <c r="D52" i="1"/>
  <c r="E52" i="1"/>
  <c r="H52" i="1"/>
  <c r="D49" i="1"/>
  <c r="E49" i="1"/>
  <c r="F49" i="1"/>
  <c r="G49" i="1"/>
  <c r="H49" i="1"/>
  <c r="D40" i="1"/>
  <c r="E40" i="1"/>
  <c r="L40" i="1" s="1"/>
  <c r="F40" i="1"/>
  <c r="H40" i="1"/>
  <c r="H25" i="1"/>
  <c r="D25" i="1"/>
  <c r="E25" i="1"/>
  <c r="L25" i="1" s="1"/>
  <c r="G37" i="1"/>
  <c r="J37" i="1"/>
  <c r="K37" i="1"/>
  <c r="L52" i="1" l="1"/>
  <c r="G52" i="1"/>
  <c r="F52" i="1"/>
  <c r="G25" i="1" l="1"/>
  <c r="G27" i="1"/>
  <c r="G28" i="1"/>
  <c r="G29" i="1"/>
  <c r="G30" i="1"/>
  <c r="G31" i="1"/>
  <c r="G32" i="1"/>
  <c r="G33" i="1"/>
  <c r="G34" i="1"/>
  <c r="G35" i="1"/>
  <c r="G36" i="1"/>
  <c r="G38" i="1"/>
  <c r="G26" i="1"/>
  <c r="F25" i="1" l="1"/>
  <c r="D55" i="1"/>
  <c r="D71" i="1" s="1"/>
  <c r="E55" i="1"/>
  <c r="H11" i="1"/>
  <c r="H55" i="1" s="1"/>
  <c r="H71" i="1" s="1"/>
  <c r="G14" i="1"/>
  <c r="G15" i="1"/>
  <c r="G16" i="1"/>
  <c r="G17" i="1"/>
  <c r="G21" i="1"/>
  <c r="G12" i="1"/>
  <c r="J23" i="1"/>
  <c r="K23" i="1"/>
  <c r="J24" i="1"/>
  <c r="K24" i="1"/>
  <c r="L55" i="1" l="1"/>
  <c r="F11" i="1"/>
  <c r="F55" i="1" s="1"/>
  <c r="F71" i="1" s="1"/>
  <c r="I11" i="1"/>
  <c r="L11" i="1"/>
  <c r="G11" i="1"/>
  <c r="K54" i="1"/>
  <c r="J54" i="1"/>
  <c r="K53" i="1"/>
  <c r="J53" i="1"/>
  <c r="J52" i="1" s="1"/>
  <c r="K51" i="1"/>
  <c r="J51" i="1"/>
  <c r="K50" i="1"/>
  <c r="J50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39" i="1"/>
  <c r="J39" i="1"/>
  <c r="K38" i="1"/>
  <c r="J38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49" i="1" l="1"/>
  <c r="J40" i="1"/>
  <c r="K40" i="1"/>
  <c r="J25" i="1"/>
  <c r="I49" i="1"/>
  <c r="K25" i="1"/>
  <c r="K52" i="1"/>
  <c r="I40" i="1"/>
  <c r="K11" i="1"/>
  <c r="I25" i="1"/>
  <c r="J49" i="1"/>
  <c r="J11" i="1"/>
  <c r="I55" i="1" l="1"/>
  <c r="I71" i="1" s="1"/>
  <c r="K55" i="1"/>
  <c r="J55" i="1"/>
</calcChain>
</file>

<file path=xl/sharedStrings.xml><?xml version="1.0" encoding="utf-8"?>
<sst xmlns="http://schemas.openxmlformats.org/spreadsheetml/2006/main" count="133" uniqueCount="104">
  <si>
    <t>Загальний фонд</t>
  </si>
  <si>
    <t>Код</t>
  </si>
  <si>
    <t>Показник</t>
  </si>
  <si>
    <t>01</t>
  </si>
  <si>
    <t>Костянтинівська сільська рада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</si>
  <si>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</si>
  <si>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</si>
  <si>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6013</t>
  </si>
  <si>
    <t>Забезпечення діяльності водопровідно-каналізаційного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</si>
  <si>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</si>
  <si>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</si>
  <si>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</si>
  <si>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</si>
  <si>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</si>
  <si>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</si>
  <si>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7370</t>
  </si>
  <si>
    <t>Реалізація інших заходів щодо соціально-економічного розвитку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</si>
  <si>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</si>
  <si>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</si>
  <si>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</si>
  <si>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</si>
  <si>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</si>
  <si>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</si>
  <si>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8130</t>
  </si>
  <si>
    <t>Забезпечення діяльності місцевої та добровільної пожежної охорони</t>
  </si>
  <si>
    <t>8710</t>
  </si>
  <si>
    <t>Резервний фонд місцевого бюджету</t>
  </si>
  <si>
    <t>06</t>
  </si>
  <si>
    <t>Орган з питань освіти і науки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</si>
  <si>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</si>
  <si>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</si>
  <si>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</si>
  <si>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</si>
  <si>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</si>
  <si>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</si>
  <si>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</si>
  <si>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</si>
  <si>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</si>
  <si>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</si>
  <si>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</si>
  <si>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</si>
  <si>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</si>
  <si>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</si>
  <si>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</si>
  <si>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</si>
  <si>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</si>
  <si>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</si>
  <si>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</si>
  <si>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</si>
  <si>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</si>
  <si>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</si>
  <si>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</si>
  <si>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</si>
  <si>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9770</t>
  </si>
  <si>
    <t>Інші субвенції з місцевого бюджету</t>
  </si>
  <si>
    <t>08</t>
  </si>
  <si>
    <t>Орган з питань праці та соціального захисту населення</t>
  </si>
  <si>
    <t>3050</t>
  </si>
  <si>
    <t>Пільгове медичне обслуговування осіб, які постраждали внаслідок Чорнобильської катастрофи</t>
  </si>
  <si>
    <t>3090</t>
  </si>
  <si>
    <t>Видатки на поховання учасників бойових дій та осіб з інвалідністю внаслідок війни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</si>
  <si>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</si>
  <si>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</si>
  <si>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</si>
  <si>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</si>
  <si>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3191</t>
  </si>
  <si>
    <t>Інші видатки на соціальний захист ветеранів війни та праці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</si>
  <si>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</si>
  <si>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</si>
  <si>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3242</t>
  </si>
  <si>
    <t>Інші заходи у сфері соціального захисту і соціального забезпечення</t>
  </si>
  <si>
    <t>09</t>
  </si>
  <si>
    <t>Орган у справах дітей</t>
  </si>
  <si>
    <t>37</t>
  </si>
  <si>
    <t>Орган з питань фінансів</t>
  </si>
  <si>
    <t>План на 2025 рік з урахуванням змін</t>
  </si>
  <si>
    <t>План на І квартал 2025 року</t>
  </si>
  <si>
    <t>Касові видатки за І квартал 2025 року</t>
  </si>
  <si>
    <t>Звіт про виконання видаткової частини бюджету Костянтинівської сільської територіальної громади
 за І квартал 2025  року</t>
  </si>
  <si>
    <t>+/- факт до плану</t>
  </si>
  <si>
    <t>Фактичні видатки за 2023 рік</t>
  </si>
  <si>
    <t>% виконання за 2024 рік до 2023 року</t>
  </si>
  <si>
    <t>+/- факт 2025 до факту 2024 року</t>
  </si>
  <si>
    <t>% виконання за І кв.2025р. до І кв. 2024р.</t>
  </si>
  <si>
    <t>Субвенція з місцевого бюджету державному бюджету на виконання програм соціально-економічного розвитку регіонів</t>
  </si>
  <si>
    <t>% 
виконання 
за звітний період</t>
  </si>
  <si>
    <t>Касові видатки за І квартал 2024 року</t>
  </si>
  <si>
    <t>Виконання окремих заходів з реалізації соціального проекту `Активні парки - локації здорової України`</t>
  </si>
  <si>
    <t>Всього по загальному фонду</t>
  </si>
  <si>
    <t>до рішення виконавчого комітету</t>
  </si>
  <si>
    <t>Додаток 2</t>
  </si>
  <si>
    <t>Спеціальний фонд</t>
  </si>
  <si>
    <t>Всього по спеціальному фонду</t>
  </si>
  <si>
    <t>РАЗОМ</t>
  </si>
  <si>
    <t>х</t>
  </si>
  <si>
    <t>Організація та проведення громадських робіт</t>
  </si>
  <si>
    <t>Розроблення схем планування та забудови територій (містобудівної документації)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</si>
  <si>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</si>
  <si>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</si>
  <si>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</si>
  <si>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Начальник фінансового відділу</t>
  </si>
  <si>
    <t>Інна МИЧКО</t>
  </si>
  <si>
    <t>грн.</t>
  </si>
  <si>
    <t xml:space="preserve">від 22.05.2025р. №137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</si>
</sst>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3" borderId="1" xfId="0" quotePrefix="1" applyFill="1" applyBorder="1"/>
    <xf numFmtId="0" fontId="0" fillId="3" borderId="1" xfId="0" applyFill="1" applyBorder="1"/>
    <xf numFmtId="2" fontId="0" fillId="3" borderId="1" xfId="0" applyNumberFormat="1" applyFill="1" applyBorder="1"/>
    <xf numFmtId="0" fontId="0" fillId="3" borderId="0" xfId="0" applyFill="1"/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1" fillId="0" borderId="1" xfId="0" applyNumberFormat="1" applyFont="1" applyBorder="1"/>
    <xf numFmtId="0" fontId="1" fillId="0" borderId="0" xfId="0" applyFont="1"/>
    <xf numFmtId="0" fontId="0" fillId="0" borderId="0" xfId="0" applyAlignment="1"/>
    <xf numFmtId="0" fontId="0" fillId="0" borderId="1" xfId="0" quotePrefix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left"/>
    </xf>
    <xf numFmtId="2" fontId="0" fillId="3" borderId="2" xfId="0" applyNumberFormat="1" applyFill="1" applyBorder="1"/>
    <xf numFmtId="2" fontId="3" fillId="3" borderId="1" xfId="0" applyNumberFormat="1" applyFont="1" applyFill="1" applyBorder="1"/>
    <xf numFmtId="0" fontId="0" fillId="0" borderId="1" xfId="0" quotePrefix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0" xfId="0" applyFont="1"/>
    <xf numFmtId="0" fontId="3" fillId="0" borderId="0" xfId="0" applyFont="1"/>
    <xf numFmtId="0" fontId="3" fillId="4" borderId="1" xfId="0" applyFont="1" applyFill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2" fontId="5" fillId="4" borderId="1" xfId="0" applyNumberFormat="1" applyFont="1" applyFill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/>
    <xf numFmtId="0" fontId="3" fillId="0" borderId="1" xfId="0" applyFont="1" applyBorder="1"/>
    <xf numFmtId="2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workbookViewId="0">
      <pane xSplit="4" ySplit="8" topLeftCell="E51" activePane="bottomRight" state="frozen"/>
      <selection pane="topRight" activeCell="H1" sqref="H1"/>
      <selection pane="bottomLeft" activeCell="A6" sqref="A6"/>
      <selection pane="bottomRight" activeCell="H3" sqref="H3"/>
    </sheetView>
  </sheetViews>
  <sheetFormatPr defaultRowHeight="12.75" x14ac:dyDescent="0.2"/>
  <cols>
    <col min="2" max="2" width="42.5703125" customWidth="1"/>
    <col min="3" max="3" width="13.5703125" customWidth="1"/>
    <col min="4" max="4" width="12.5703125" customWidth="1"/>
    <col min="5" max="5" width="12.28515625" style="14" customWidth="1"/>
    <col min="6" max="6" width="13.140625" customWidth="1"/>
    <col min="7" max="7" width="7.7109375" customWidth="1"/>
    <col min="8" max="8" width="13.42578125" customWidth="1"/>
    <col min="9" max="9" width="11.5703125" customWidth="1"/>
    <col min="10" max="11" width="11.42578125" hidden="1" customWidth="1"/>
    <col min="12" max="12" width="7.85546875" customWidth="1"/>
  </cols>
  <sheetData>
    <row r="1" spans="1:12" x14ac:dyDescent="0.2">
      <c r="H1" t="s">
        <v>90</v>
      </c>
    </row>
    <row r="2" spans="1:12" x14ac:dyDescent="0.2">
      <c r="H2" t="s">
        <v>89</v>
      </c>
    </row>
    <row r="3" spans="1:12" x14ac:dyDescent="0.2">
      <c r="H3" t="s">
        <v>103</v>
      </c>
    </row>
    <row r="4" spans="1:12" ht="9" customHeight="1" x14ac:dyDescent="0.2"/>
    <row r="5" spans="1:12" ht="25.5" customHeight="1" x14ac:dyDescent="0.2">
      <c r="A5" s="15"/>
      <c r="B5" s="39" t="s">
        <v>78</v>
      </c>
      <c r="C5" s="40"/>
      <c r="D5" s="40"/>
      <c r="E5" s="40"/>
      <c r="F5" s="40"/>
      <c r="G5" s="40"/>
      <c r="H5" s="15"/>
    </row>
    <row r="6" spans="1:12" ht="12" customHeight="1" x14ac:dyDescent="0.2">
      <c r="A6" s="15"/>
      <c r="B6" s="15"/>
      <c r="C6" s="15"/>
      <c r="D6" s="15"/>
      <c r="E6" s="15"/>
      <c r="F6" s="15"/>
      <c r="G6" s="15"/>
      <c r="H6" s="15"/>
      <c r="I6" t="s">
        <v>102</v>
      </c>
    </row>
    <row r="7" spans="1:12" hidden="1" x14ac:dyDescent="0.2"/>
    <row r="8" spans="1:12" ht="83.25" customHeight="1" x14ac:dyDescent="0.2">
      <c r="A8" s="1" t="s">
        <v>1</v>
      </c>
      <c r="B8" s="1" t="s">
        <v>2</v>
      </c>
      <c r="C8" s="1" t="s">
        <v>75</v>
      </c>
      <c r="D8" s="1" t="s">
        <v>76</v>
      </c>
      <c r="E8" s="35" t="s">
        <v>77</v>
      </c>
      <c r="F8" s="20" t="s">
        <v>79</v>
      </c>
      <c r="G8" s="21" t="s">
        <v>85</v>
      </c>
      <c r="H8" s="1" t="s">
        <v>86</v>
      </c>
      <c r="I8" s="16" t="s">
        <v>82</v>
      </c>
      <c r="J8" s="1" t="s">
        <v>81</v>
      </c>
      <c r="K8" s="1" t="s">
        <v>80</v>
      </c>
      <c r="L8" s="1" t="s">
        <v>83</v>
      </c>
    </row>
    <row r="9" spans="1:12" x14ac:dyDescent="0.2">
      <c r="A9" s="1">
        <v>1</v>
      </c>
      <c r="B9" s="1">
        <v>2</v>
      </c>
      <c r="C9" s="1">
        <v>3</v>
      </c>
      <c r="D9" s="1">
        <v>4</v>
      </c>
      <c r="E9" s="35">
        <v>5</v>
      </c>
      <c r="F9" s="1">
        <v>6</v>
      </c>
      <c r="G9" s="1">
        <v>7</v>
      </c>
      <c r="H9" s="1">
        <v>8</v>
      </c>
      <c r="I9" s="1">
        <v>9</v>
      </c>
      <c r="J9" s="1">
        <v>14</v>
      </c>
      <c r="K9" s="1">
        <v>15</v>
      </c>
      <c r="L9" s="2">
        <v>10</v>
      </c>
    </row>
    <row r="10" spans="1:12" x14ac:dyDescent="0.2">
      <c r="A10" s="2"/>
      <c r="B10" s="22" t="s">
        <v>0</v>
      </c>
      <c r="C10" s="3"/>
      <c r="D10" s="3"/>
      <c r="E10" s="13"/>
      <c r="F10" s="3"/>
      <c r="G10" s="3"/>
      <c r="H10" s="3"/>
      <c r="I10" s="3"/>
      <c r="J10" s="3"/>
      <c r="K10" s="3"/>
      <c r="L10" s="2"/>
    </row>
    <row r="11" spans="1:12" ht="15.75" customHeight="1" x14ac:dyDescent="0.2">
      <c r="A11" s="4" t="s">
        <v>3</v>
      </c>
      <c r="B11" s="5" t="s">
        <v>4</v>
      </c>
      <c r="C11" s="6">
        <f>C12+C13+C14+C15+C16+C17+C18+C19+C20+C21+C22+C24+C23</f>
        <v>30034740</v>
      </c>
      <c r="D11" s="6">
        <f t="shared" ref="D11:E11" si="0">D12+D13+D14+D15+D16+D17+D18+D19+D20+D21+D22+D24+D23</f>
        <v>8065851</v>
      </c>
      <c r="E11" s="6">
        <f t="shared" si="0"/>
        <v>4251652</v>
      </c>
      <c r="F11" s="6">
        <f t="shared" ref="F11:K11" si="1">F12+F13+F14+F15+F16+F17+F18+F19+F20+F21+F22+F24+F23</f>
        <v>-3814199</v>
      </c>
      <c r="G11" s="6">
        <f>E11/D11*100</f>
        <v>52.711759738681017</v>
      </c>
      <c r="H11" s="6">
        <f t="shared" si="1"/>
        <v>3908015.46</v>
      </c>
      <c r="I11" s="6">
        <f t="shared" si="1"/>
        <v>343636.54000000015</v>
      </c>
      <c r="J11" s="6">
        <f t="shared" si="1"/>
        <v>25783088</v>
      </c>
      <c r="K11" s="6">
        <f t="shared" si="1"/>
        <v>3814199</v>
      </c>
      <c r="L11" s="6">
        <f>E11/H11*100</f>
        <v>108.79312130459178</v>
      </c>
    </row>
    <row r="12" spans="1:12" s="10" customFormat="1" ht="63.75" customHeight="1" x14ac:dyDescent="0.2">
      <c r="A12" s="7" t="s">
        <v>5</v>
      </c>
      <c r="B12" s="11" t="s">
        <v>6</v>
      </c>
      <c r="C12" s="9">
        <v>24355891</v>
      </c>
      <c r="D12" s="9">
        <v>6415091</v>
      </c>
      <c r="E12" s="19">
        <v>3656045.52</v>
      </c>
      <c r="F12" s="9">
        <f>E12-D12</f>
        <v>-2759045.48</v>
      </c>
      <c r="G12" s="9">
        <f>E12/D12*100</f>
        <v>56.991327480779304</v>
      </c>
      <c r="H12" s="19">
        <v>2924653.82</v>
      </c>
      <c r="I12" s="9">
        <f>E12-H12</f>
        <v>731391.70000000019</v>
      </c>
      <c r="J12" s="9">
        <f t="shared" ref="J12:J24" si="2">C12-E12</f>
        <v>20699845.48</v>
      </c>
      <c r="K12" s="9">
        <f t="shared" ref="K12:K24" si="3">D12-E12</f>
        <v>2759045.48</v>
      </c>
      <c r="L12" s="9">
        <f>E12/H12*100</f>
        <v>125.00780417150364</v>
      </c>
    </row>
    <row r="13" spans="1:12" s="10" customFormat="1" ht="26.25" customHeight="1" x14ac:dyDescent="0.2">
      <c r="A13" s="7" t="s">
        <v>7</v>
      </c>
      <c r="B13" s="11" t="s">
        <v>8</v>
      </c>
      <c r="C13" s="9">
        <v>400000</v>
      </c>
      <c r="D13" s="9">
        <v>0</v>
      </c>
      <c r="E13" s="19">
        <v>0</v>
      </c>
      <c r="F13" s="9">
        <f t="shared" ref="F13:F24" si="4">E13-D13</f>
        <v>0</v>
      </c>
      <c r="G13" s="9">
        <v>0</v>
      </c>
      <c r="H13" s="19">
        <v>199900.51</v>
      </c>
      <c r="I13" s="9">
        <f t="shared" ref="I13:I24" si="5">E13-H13</f>
        <v>-199900.51</v>
      </c>
      <c r="J13" s="9">
        <f t="shared" si="2"/>
        <v>400000</v>
      </c>
      <c r="K13" s="9">
        <f t="shared" si="3"/>
        <v>0</v>
      </c>
      <c r="L13" s="9">
        <f>E13/H13*100</f>
        <v>0</v>
      </c>
    </row>
    <row r="14" spans="1:12" s="10" customFormat="1" ht="39.75" customHeight="1" x14ac:dyDescent="0.2">
      <c r="A14" s="7" t="s">
        <v>9</v>
      </c>
      <c r="B14" s="11" t="s">
        <v>10</v>
      </c>
      <c r="C14" s="9">
        <v>2099700</v>
      </c>
      <c r="D14" s="9">
        <v>506520</v>
      </c>
      <c r="E14" s="19">
        <v>439971.82</v>
      </c>
      <c r="F14" s="9">
        <f t="shared" si="4"/>
        <v>-66548.179999999993</v>
      </c>
      <c r="G14" s="9">
        <f t="shared" ref="G14:G21" si="6">E14/D14*100</f>
        <v>86.861687593777148</v>
      </c>
      <c r="H14" s="19">
        <v>406037.57</v>
      </c>
      <c r="I14" s="9">
        <f t="shared" si="5"/>
        <v>33934.25</v>
      </c>
      <c r="J14" s="9">
        <f t="shared" si="2"/>
        <v>1659728.18</v>
      </c>
      <c r="K14" s="9">
        <f t="shared" si="3"/>
        <v>66548.179999999993</v>
      </c>
      <c r="L14" s="9">
        <f t="shared" ref="L14:L24" si="7">E14/H14*100</f>
        <v>108.35741628539448</v>
      </c>
    </row>
    <row r="15" spans="1:12" s="10" customFormat="1" ht="17.25" customHeight="1" x14ac:dyDescent="0.2">
      <c r="A15" s="7" t="s">
        <v>11</v>
      </c>
      <c r="B15" s="11" t="s">
        <v>12</v>
      </c>
      <c r="C15" s="9">
        <v>450000</v>
      </c>
      <c r="D15" s="9">
        <v>180000</v>
      </c>
      <c r="E15" s="19">
        <v>2767.85</v>
      </c>
      <c r="F15" s="9">
        <f t="shared" si="4"/>
        <v>-177232.15</v>
      </c>
      <c r="G15" s="9">
        <f t="shared" si="6"/>
        <v>1.5376944444444443</v>
      </c>
      <c r="H15" s="19">
        <v>20697.96</v>
      </c>
      <c r="I15" s="9">
        <f t="shared" si="5"/>
        <v>-17930.11</v>
      </c>
      <c r="J15" s="9">
        <f t="shared" si="2"/>
        <v>447232.15</v>
      </c>
      <c r="K15" s="9">
        <f t="shared" si="3"/>
        <v>177232.15</v>
      </c>
      <c r="L15" s="9">
        <f t="shared" si="7"/>
        <v>13.372573915496986</v>
      </c>
    </row>
    <row r="16" spans="1:12" s="10" customFormat="1" ht="17.25" customHeight="1" x14ac:dyDescent="0.2">
      <c r="A16" s="7" t="s">
        <v>13</v>
      </c>
      <c r="B16" s="11" t="s">
        <v>14</v>
      </c>
      <c r="C16" s="9">
        <v>500000</v>
      </c>
      <c r="D16" s="9">
        <v>500000</v>
      </c>
      <c r="E16" s="19">
        <v>0</v>
      </c>
      <c r="F16" s="9">
        <f t="shared" si="4"/>
        <v>-500000</v>
      </c>
      <c r="G16" s="9">
        <f t="shared" si="6"/>
        <v>0</v>
      </c>
      <c r="H16" s="19">
        <v>0</v>
      </c>
      <c r="I16" s="9">
        <f t="shared" si="5"/>
        <v>0</v>
      </c>
      <c r="J16" s="9">
        <f t="shared" si="2"/>
        <v>500000</v>
      </c>
      <c r="K16" s="9">
        <f t="shared" si="3"/>
        <v>500000</v>
      </c>
      <c r="L16" s="9">
        <v>0</v>
      </c>
    </row>
    <row r="17" spans="1:12" s="10" customFormat="1" ht="23.25" customHeight="1" x14ac:dyDescent="0.2">
      <c r="A17" s="7" t="s">
        <v>15</v>
      </c>
      <c r="B17" s="11" t="s">
        <v>16</v>
      </c>
      <c r="C17" s="9">
        <v>100000</v>
      </c>
      <c r="D17" s="9">
        <v>100000</v>
      </c>
      <c r="E17" s="19">
        <v>0</v>
      </c>
      <c r="F17" s="9">
        <f t="shared" si="4"/>
        <v>-100000</v>
      </c>
      <c r="G17" s="9">
        <f t="shared" si="6"/>
        <v>0</v>
      </c>
      <c r="H17" s="19">
        <v>0</v>
      </c>
      <c r="I17" s="9">
        <f t="shared" si="5"/>
        <v>0</v>
      </c>
      <c r="J17" s="9">
        <f t="shared" si="2"/>
        <v>100000</v>
      </c>
      <c r="K17" s="9">
        <f t="shared" si="3"/>
        <v>100000</v>
      </c>
      <c r="L17" s="9">
        <v>0</v>
      </c>
    </row>
    <row r="18" spans="1:12" s="10" customFormat="1" ht="36" customHeight="1" x14ac:dyDescent="0.2">
      <c r="A18" s="7" t="s">
        <v>17</v>
      </c>
      <c r="B18" s="11" t="s">
        <v>18</v>
      </c>
      <c r="C18" s="9">
        <v>400000</v>
      </c>
      <c r="D18" s="9">
        <v>0</v>
      </c>
      <c r="E18" s="19">
        <v>0</v>
      </c>
      <c r="F18" s="9">
        <f t="shared" si="4"/>
        <v>0</v>
      </c>
      <c r="G18" s="9">
        <v>0</v>
      </c>
      <c r="H18" s="19">
        <v>0</v>
      </c>
      <c r="I18" s="9">
        <f t="shared" si="5"/>
        <v>0</v>
      </c>
      <c r="J18" s="9">
        <f t="shared" si="2"/>
        <v>400000</v>
      </c>
      <c r="K18" s="9">
        <f t="shared" si="3"/>
        <v>0</v>
      </c>
      <c r="L18" s="9">
        <v>0</v>
      </c>
    </row>
    <row r="19" spans="1:12" s="10" customFormat="1" ht="25.5" x14ac:dyDescent="0.2">
      <c r="A19" s="7" t="s">
        <v>19</v>
      </c>
      <c r="B19" s="11" t="s">
        <v>20</v>
      </c>
      <c r="C19" s="9">
        <v>13600</v>
      </c>
      <c r="D19" s="9">
        <v>0</v>
      </c>
      <c r="E19" s="19">
        <v>0</v>
      </c>
      <c r="F19" s="9">
        <f t="shared" si="4"/>
        <v>0</v>
      </c>
      <c r="G19" s="9">
        <v>0</v>
      </c>
      <c r="H19" s="19">
        <v>0</v>
      </c>
      <c r="I19" s="9">
        <f t="shared" si="5"/>
        <v>0</v>
      </c>
      <c r="J19" s="9">
        <f t="shared" si="2"/>
        <v>13600</v>
      </c>
      <c r="K19" s="9">
        <f t="shared" si="3"/>
        <v>0</v>
      </c>
      <c r="L19" s="9">
        <v>0</v>
      </c>
    </row>
    <row r="20" spans="1:12" s="10" customFormat="1" ht="25.5" x14ac:dyDescent="0.2">
      <c r="A20" s="7" t="s">
        <v>21</v>
      </c>
      <c r="B20" s="11" t="s">
        <v>22</v>
      </c>
      <c r="C20" s="9">
        <v>200000</v>
      </c>
      <c r="D20" s="9">
        <v>0</v>
      </c>
      <c r="E20" s="19">
        <v>0</v>
      </c>
      <c r="F20" s="9">
        <f t="shared" si="4"/>
        <v>0</v>
      </c>
      <c r="G20" s="9">
        <v>0</v>
      </c>
      <c r="H20" s="19">
        <v>0</v>
      </c>
      <c r="I20" s="9">
        <f t="shared" si="5"/>
        <v>0</v>
      </c>
      <c r="J20" s="9">
        <f t="shared" si="2"/>
        <v>200000</v>
      </c>
      <c r="K20" s="9">
        <f t="shared" si="3"/>
        <v>0</v>
      </c>
      <c r="L20" s="9">
        <v>0</v>
      </c>
    </row>
    <row r="21" spans="1:12" s="10" customFormat="1" ht="25.5" x14ac:dyDescent="0.2">
      <c r="A21" s="7" t="s">
        <v>23</v>
      </c>
      <c r="B21" s="11" t="s">
        <v>24</v>
      </c>
      <c r="C21" s="9">
        <v>1315549</v>
      </c>
      <c r="D21" s="9">
        <v>364240</v>
      </c>
      <c r="E21" s="19">
        <v>152866.81</v>
      </c>
      <c r="F21" s="9">
        <f t="shared" si="4"/>
        <v>-211373.19</v>
      </c>
      <c r="G21" s="9">
        <f t="shared" si="6"/>
        <v>41.968704700197677</v>
      </c>
      <c r="H21" s="19">
        <v>106725.6</v>
      </c>
      <c r="I21" s="9">
        <f t="shared" si="5"/>
        <v>46141.209999999992</v>
      </c>
      <c r="J21" s="9">
        <f t="shared" si="2"/>
        <v>1162682.19</v>
      </c>
      <c r="K21" s="9">
        <f t="shared" si="3"/>
        <v>211373.19</v>
      </c>
      <c r="L21" s="9">
        <f t="shared" si="7"/>
        <v>143.23349786742824</v>
      </c>
    </row>
    <row r="22" spans="1:12" s="10" customFormat="1" ht="13.5" customHeight="1" x14ac:dyDescent="0.2">
      <c r="A22" s="7" t="s">
        <v>25</v>
      </c>
      <c r="B22" s="11" t="s">
        <v>26</v>
      </c>
      <c r="C22" s="9">
        <v>200000</v>
      </c>
      <c r="D22" s="9">
        <v>0</v>
      </c>
      <c r="E22" s="19">
        <v>0</v>
      </c>
      <c r="F22" s="9">
        <f t="shared" si="4"/>
        <v>0</v>
      </c>
      <c r="G22" s="9">
        <v>0</v>
      </c>
      <c r="H22" s="19">
        <v>0</v>
      </c>
      <c r="I22" s="9">
        <f t="shared" si="5"/>
        <v>0</v>
      </c>
      <c r="J22" s="9">
        <f t="shared" si="2"/>
        <v>200000</v>
      </c>
      <c r="K22" s="9">
        <f t="shared" si="3"/>
        <v>0</v>
      </c>
      <c r="L22" s="9">
        <v>0</v>
      </c>
    </row>
    <row r="23" spans="1:12" s="10" customFormat="1" ht="14.25" customHeight="1" x14ac:dyDescent="0.2">
      <c r="A23" s="17">
        <v>9770</v>
      </c>
      <c r="B23" s="11" t="s">
        <v>54</v>
      </c>
      <c r="C23" s="9">
        <v>0</v>
      </c>
      <c r="D23" s="9">
        <v>0</v>
      </c>
      <c r="E23" s="19">
        <v>0</v>
      </c>
      <c r="F23" s="9">
        <f t="shared" si="4"/>
        <v>0</v>
      </c>
      <c r="G23" s="9">
        <v>0</v>
      </c>
      <c r="H23" s="19">
        <v>200000</v>
      </c>
      <c r="I23" s="9">
        <f t="shared" si="5"/>
        <v>-200000</v>
      </c>
      <c r="J23" s="9">
        <f t="shared" si="2"/>
        <v>0</v>
      </c>
      <c r="K23" s="9">
        <f t="shared" si="3"/>
        <v>0</v>
      </c>
      <c r="L23" s="9">
        <f t="shared" si="7"/>
        <v>0</v>
      </c>
    </row>
    <row r="24" spans="1:12" s="10" customFormat="1" ht="24.75" customHeight="1" x14ac:dyDescent="0.2">
      <c r="A24" s="17">
        <v>9800</v>
      </c>
      <c r="B24" s="11" t="s">
        <v>84</v>
      </c>
      <c r="C24" s="9">
        <v>0</v>
      </c>
      <c r="D24" s="9">
        <v>0</v>
      </c>
      <c r="E24" s="19">
        <v>0</v>
      </c>
      <c r="F24" s="9">
        <f t="shared" si="4"/>
        <v>0</v>
      </c>
      <c r="G24" s="9">
        <v>0</v>
      </c>
      <c r="H24" s="19">
        <v>50000</v>
      </c>
      <c r="I24" s="9">
        <f t="shared" si="5"/>
        <v>-50000</v>
      </c>
      <c r="J24" s="9">
        <f t="shared" si="2"/>
        <v>0</v>
      </c>
      <c r="K24" s="9">
        <f t="shared" si="3"/>
        <v>0</v>
      </c>
      <c r="L24" s="9">
        <f t="shared" si="7"/>
        <v>0</v>
      </c>
    </row>
    <row r="25" spans="1:12" ht="19.5" customHeight="1" x14ac:dyDescent="0.2">
      <c r="A25" s="4" t="s">
        <v>27</v>
      </c>
      <c r="B25" s="5" t="s">
        <v>28</v>
      </c>
      <c r="C25" s="6">
        <f>C26+C27+C28+C29+C30+C31+C32+C33+C34+C35+C36+C38+C39+C37</f>
        <v>72509248</v>
      </c>
      <c r="D25" s="6">
        <f t="shared" ref="D25:F25" si="8">D26+D27+D28+D29+D30+D31+D32+D33+D34+D35+D36+D38+D39+D37</f>
        <v>23937469</v>
      </c>
      <c r="E25" s="6">
        <f t="shared" si="8"/>
        <v>18581331.020000003</v>
      </c>
      <c r="F25" s="6">
        <f t="shared" si="8"/>
        <v>-5356137.9799999995</v>
      </c>
      <c r="G25" s="6">
        <f>E25/D25*100</f>
        <v>77.624459879196095</v>
      </c>
      <c r="H25" s="6">
        <f>H26+H27+H28+H29+H30+H31+H32+H33+H34+H35+H36+H38+H39+H37</f>
        <v>15068351.220000001</v>
      </c>
      <c r="I25" s="6">
        <f t="shared" ref="I25:K25" si="9">I26+I27+I28+I29+I30+I31+I32+I33+I34+I35+I36+I38+I39+I37</f>
        <v>3512979.8</v>
      </c>
      <c r="J25" s="6">
        <f t="shared" si="9"/>
        <v>53927916.979999997</v>
      </c>
      <c r="K25" s="6">
        <f t="shared" si="9"/>
        <v>5356137.9799999995</v>
      </c>
      <c r="L25" s="6">
        <f>E25/H25*100</f>
        <v>123.31363099193811</v>
      </c>
    </row>
    <row r="26" spans="1:12" s="10" customFormat="1" ht="38.25" x14ac:dyDescent="0.2">
      <c r="A26" s="7" t="s">
        <v>29</v>
      </c>
      <c r="B26" s="11" t="s">
        <v>30</v>
      </c>
      <c r="C26" s="9">
        <v>1798211</v>
      </c>
      <c r="D26" s="9">
        <v>362822</v>
      </c>
      <c r="E26" s="19">
        <v>334713.03999999998</v>
      </c>
      <c r="F26" s="9">
        <f>E26-D26</f>
        <v>-28108.960000000021</v>
      </c>
      <c r="G26" s="9">
        <f>E26/D26*100</f>
        <v>92.25268589005077</v>
      </c>
      <c r="H26" s="19">
        <v>234098.63</v>
      </c>
      <c r="I26" s="18">
        <f>E26-H26</f>
        <v>100614.40999999997</v>
      </c>
      <c r="J26" s="18">
        <f t="shared" ref="J26:J39" si="10">C26-E26</f>
        <v>1463497.96</v>
      </c>
      <c r="K26" s="18">
        <f t="shared" ref="K26:K39" si="11">D26-E26</f>
        <v>28108.960000000021</v>
      </c>
      <c r="L26" s="9">
        <f>E26/H26*100</f>
        <v>142.97949543745727</v>
      </c>
    </row>
    <row r="27" spans="1:12" s="10" customFormat="1" ht="16.5" customHeight="1" x14ac:dyDescent="0.2">
      <c r="A27" s="7" t="s">
        <v>31</v>
      </c>
      <c r="B27" s="11" t="s">
        <v>32</v>
      </c>
      <c r="C27" s="9">
        <v>16234829</v>
      </c>
      <c r="D27" s="9">
        <v>4885677</v>
      </c>
      <c r="E27" s="19">
        <v>3258324.23</v>
      </c>
      <c r="F27" s="9">
        <f t="shared" ref="F27:F39" si="12">E27-D27</f>
        <v>-1627352.77</v>
      </c>
      <c r="G27" s="9">
        <f t="shared" ref="G27:G38" si="13">E27/D27*100</f>
        <v>66.691355773212194</v>
      </c>
      <c r="H27" s="19">
        <v>2816119.07</v>
      </c>
      <c r="I27" s="18">
        <f t="shared" ref="I27:I39" si="14">E27-H27</f>
        <v>442205.16000000015</v>
      </c>
      <c r="J27" s="9">
        <f t="shared" si="10"/>
        <v>12976504.77</v>
      </c>
      <c r="K27" s="9">
        <f t="shared" si="11"/>
        <v>1627352.77</v>
      </c>
      <c r="L27" s="9">
        <f t="shared" ref="L27:L38" si="15">E27/H27*100</f>
        <v>115.70264427775065</v>
      </c>
    </row>
    <row r="28" spans="1:12" s="10" customFormat="1" ht="38.25" x14ac:dyDescent="0.2">
      <c r="A28" s="7" t="s">
        <v>33</v>
      </c>
      <c r="B28" s="11" t="s">
        <v>34</v>
      </c>
      <c r="C28" s="9">
        <v>22664751</v>
      </c>
      <c r="D28" s="9">
        <v>8428371</v>
      </c>
      <c r="E28" s="19">
        <v>5489540.0300000003</v>
      </c>
      <c r="F28" s="9">
        <f t="shared" si="12"/>
        <v>-2938830.9699999997</v>
      </c>
      <c r="G28" s="9">
        <f t="shared" si="13"/>
        <v>65.131684758537574</v>
      </c>
      <c r="H28" s="19">
        <v>4082895.99</v>
      </c>
      <c r="I28" s="18">
        <f t="shared" si="14"/>
        <v>1406644.04</v>
      </c>
      <c r="J28" s="9">
        <f t="shared" si="10"/>
        <v>17175210.969999999</v>
      </c>
      <c r="K28" s="9">
        <f t="shared" si="11"/>
        <v>2938830.9699999997</v>
      </c>
      <c r="L28" s="9">
        <f t="shared" si="15"/>
        <v>134.45211544563494</v>
      </c>
    </row>
    <row r="29" spans="1:12" s="10" customFormat="1" ht="38.25" x14ac:dyDescent="0.2">
      <c r="A29" s="7" t="s">
        <v>35</v>
      </c>
      <c r="B29" s="11" t="s">
        <v>36</v>
      </c>
      <c r="C29" s="9">
        <v>22490900</v>
      </c>
      <c r="D29" s="9">
        <v>7719000</v>
      </c>
      <c r="E29" s="19">
        <v>7318053.6600000001</v>
      </c>
      <c r="F29" s="9">
        <f t="shared" si="12"/>
        <v>-400946.33999999985</v>
      </c>
      <c r="G29" s="9">
        <f t="shared" si="13"/>
        <v>94.805721725612131</v>
      </c>
      <c r="H29" s="19">
        <v>6762321.9900000002</v>
      </c>
      <c r="I29" s="18">
        <f t="shared" si="14"/>
        <v>555731.66999999993</v>
      </c>
      <c r="J29" s="9">
        <f t="shared" si="10"/>
        <v>15172846.34</v>
      </c>
      <c r="K29" s="9">
        <f t="shared" si="11"/>
        <v>400946.33999999985</v>
      </c>
      <c r="L29" s="9">
        <f t="shared" si="15"/>
        <v>108.21805987383928</v>
      </c>
    </row>
    <row r="30" spans="1:12" s="10" customFormat="1" ht="25.5" x14ac:dyDescent="0.2">
      <c r="A30" s="7" t="s">
        <v>37</v>
      </c>
      <c r="B30" s="11" t="s">
        <v>38</v>
      </c>
      <c r="C30" s="9">
        <v>3813740</v>
      </c>
      <c r="D30" s="9">
        <v>843576</v>
      </c>
      <c r="E30" s="19">
        <v>755698.44</v>
      </c>
      <c r="F30" s="9">
        <f t="shared" si="12"/>
        <v>-87877.560000000056</v>
      </c>
      <c r="G30" s="9">
        <f t="shared" si="13"/>
        <v>89.582733505931884</v>
      </c>
      <c r="H30" s="19">
        <v>550307.66</v>
      </c>
      <c r="I30" s="18">
        <f t="shared" si="14"/>
        <v>205390.77999999991</v>
      </c>
      <c r="J30" s="9">
        <f t="shared" si="10"/>
        <v>3058041.56</v>
      </c>
      <c r="K30" s="9">
        <f t="shared" si="11"/>
        <v>87877.560000000056</v>
      </c>
      <c r="L30" s="9">
        <f t="shared" si="15"/>
        <v>137.32290042991588</v>
      </c>
    </row>
    <row r="31" spans="1:12" s="10" customFormat="1" ht="16.5" customHeight="1" x14ac:dyDescent="0.2">
      <c r="A31" s="7" t="s">
        <v>39</v>
      </c>
      <c r="B31" s="11" t="s">
        <v>40</v>
      </c>
      <c r="C31" s="9">
        <v>3620</v>
      </c>
      <c r="D31" s="9">
        <v>1810</v>
      </c>
      <c r="E31" s="19">
        <v>1810</v>
      </c>
      <c r="F31" s="9">
        <f t="shared" si="12"/>
        <v>0</v>
      </c>
      <c r="G31" s="9">
        <f t="shared" si="13"/>
        <v>100</v>
      </c>
      <c r="H31" s="19">
        <v>0</v>
      </c>
      <c r="I31" s="18">
        <f t="shared" si="14"/>
        <v>1810</v>
      </c>
      <c r="J31" s="9">
        <f t="shared" si="10"/>
        <v>1810</v>
      </c>
      <c r="K31" s="9">
        <f t="shared" si="11"/>
        <v>0</v>
      </c>
      <c r="L31" s="9">
        <v>0</v>
      </c>
    </row>
    <row r="32" spans="1:12" s="10" customFormat="1" ht="25.5" customHeight="1" x14ac:dyDescent="0.2">
      <c r="A32" s="7" t="s">
        <v>41</v>
      </c>
      <c r="B32" s="11" t="s">
        <v>42</v>
      </c>
      <c r="C32" s="9">
        <v>68900</v>
      </c>
      <c r="D32" s="9">
        <v>20700</v>
      </c>
      <c r="E32" s="19">
        <v>7951.96</v>
      </c>
      <c r="F32" s="9">
        <f t="shared" si="12"/>
        <v>-12748.04</v>
      </c>
      <c r="G32" s="9">
        <f t="shared" si="13"/>
        <v>38.41526570048309</v>
      </c>
      <c r="H32" s="19">
        <v>0</v>
      </c>
      <c r="I32" s="18">
        <f t="shared" si="14"/>
        <v>7951.96</v>
      </c>
      <c r="J32" s="9">
        <f t="shared" si="10"/>
        <v>60948.04</v>
      </c>
      <c r="K32" s="9">
        <f t="shared" si="11"/>
        <v>12748.04</v>
      </c>
      <c r="L32" s="9">
        <v>0</v>
      </c>
    </row>
    <row r="33" spans="1:12" s="10" customFormat="1" ht="51" x14ac:dyDescent="0.2">
      <c r="A33" s="7" t="s">
        <v>43</v>
      </c>
      <c r="B33" s="11" t="s">
        <v>44</v>
      </c>
      <c r="C33" s="9">
        <v>1863500</v>
      </c>
      <c r="D33" s="9">
        <v>931800</v>
      </c>
      <c r="E33" s="19">
        <v>758805.07</v>
      </c>
      <c r="F33" s="9">
        <f t="shared" si="12"/>
        <v>-172994.93000000005</v>
      </c>
      <c r="G33" s="9">
        <f t="shared" si="13"/>
        <v>81.434328182013303</v>
      </c>
      <c r="H33" s="19">
        <v>0</v>
      </c>
      <c r="I33" s="18">
        <f t="shared" si="14"/>
        <v>758805.07</v>
      </c>
      <c r="J33" s="9">
        <f t="shared" si="10"/>
        <v>1104694.9300000002</v>
      </c>
      <c r="K33" s="9">
        <f t="shared" si="11"/>
        <v>172994.93000000005</v>
      </c>
      <c r="L33" s="9">
        <v>0</v>
      </c>
    </row>
    <row r="34" spans="1:12" s="10" customFormat="1" ht="15.75" customHeight="1" x14ac:dyDescent="0.2">
      <c r="A34" s="7" t="s">
        <v>45</v>
      </c>
      <c r="B34" s="11" t="s">
        <v>46</v>
      </c>
      <c r="C34" s="9">
        <v>858847</v>
      </c>
      <c r="D34" s="9">
        <v>195563</v>
      </c>
      <c r="E34" s="19">
        <v>170044.59</v>
      </c>
      <c r="F34" s="9">
        <f t="shared" si="12"/>
        <v>-25518.410000000003</v>
      </c>
      <c r="G34" s="9">
        <f t="shared" si="13"/>
        <v>86.951309808092532</v>
      </c>
      <c r="H34" s="19">
        <v>166117.21999999997</v>
      </c>
      <c r="I34" s="18">
        <f t="shared" si="14"/>
        <v>3927.3700000000244</v>
      </c>
      <c r="J34" s="9">
        <f t="shared" si="10"/>
        <v>688802.41</v>
      </c>
      <c r="K34" s="9">
        <f t="shared" si="11"/>
        <v>25518.410000000003</v>
      </c>
      <c r="L34" s="9">
        <f t="shared" si="15"/>
        <v>102.36421606381327</v>
      </c>
    </row>
    <row r="35" spans="1:12" s="10" customFormat="1" ht="38.25" x14ac:dyDescent="0.2">
      <c r="A35" s="7" t="s">
        <v>47</v>
      </c>
      <c r="B35" s="11" t="s">
        <v>48</v>
      </c>
      <c r="C35" s="9">
        <v>2451950</v>
      </c>
      <c r="D35" s="9">
        <v>534150</v>
      </c>
      <c r="E35" s="19">
        <v>486390</v>
      </c>
      <c r="F35" s="9">
        <f t="shared" si="12"/>
        <v>-47760</v>
      </c>
      <c r="G35" s="9">
        <f t="shared" si="13"/>
        <v>91.058691378826168</v>
      </c>
      <c r="H35" s="19">
        <v>443690.66</v>
      </c>
      <c r="I35" s="18">
        <f t="shared" si="14"/>
        <v>42699.340000000026</v>
      </c>
      <c r="J35" s="9">
        <f t="shared" si="10"/>
        <v>1965560</v>
      </c>
      <c r="K35" s="9">
        <f t="shared" si="11"/>
        <v>47760</v>
      </c>
      <c r="L35" s="9">
        <f t="shared" si="15"/>
        <v>109.62367339443206</v>
      </c>
    </row>
    <row r="36" spans="1:12" s="10" customFormat="1" ht="16.5" customHeight="1" x14ac:dyDescent="0.2">
      <c r="A36" s="7" t="s">
        <v>49</v>
      </c>
      <c r="B36" s="11" t="s">
        <v>50</v>
      </c>
      <c r="C36" s="9">
        <v>90000</v>
      </c>
      <c r="D36" s="9">
        <v>4000</v>
      </c>
      <c r="E36" s="19">
        <v>0</v>
      </c>
      <c r="F36" s="9">
        <f t="shared" si="12"/>
        <v>-4000</v>
      </c>
      <c r="G36" s="9">
        <f t="shared" si="13"/>
        <v>0</v>
      </c>
      <c r="H36" s="19">
        <v>0</v>
      </c>
      <c r="I36" s="18">
        <f t="shared" si="14"/>
        <v>0</v>
      </c>
      <c r="J36" s="9">
        <f t="shared" si="10"/>
        <v>90000</v>
      </c>
      <c r="K36" s="9">
        <f t="shared" si="11"/>
        <v>4000</v>
      </c>
      <c r="L36" s="9">
        <v>0</v>
      </c>
    </row>
    <row r="37" spans="1:12" s="10" customFormat="1" ht="39" hidden="1" customHeight="1" x14ac:dyDescent="0.2">
      <c r="A37" s="17">
        <v>5049</v>
      </c>
      <c r="B37" s="11" t="s">
        <v>87</v>
      </c>
      <c r="C37" s="9">
        <v>0</v>
      </c>
      <c r="D37" s="9">
        <v>0</v>
      </c>
      <c r="E37" s="19">
        <v>0</v>
      </c>
      <c r="F37" s="9">
        <f t="shared" si="12"/>
        <v>0</v>
      </c>
      <c r="G37" s="9" t="e">
        <f t="shared" si="13"/>
        <v>#DIV/0!</v>
      </c>
      <c r="H37" s="19">
        <v>0</v>
      </c>
      <c r="I37" s="18">
        <f t="shared" si="14"/>
        <v>0</v>
      </c>
      <c r="J37" s="9">
        <f t="shared" si="10"/>
        <v>0</v>
      </c>
      <c r="K37" s="9">
        <f t="shared" si="11"/>
        <v>0</v>
      </c>
      <c r="L37" s="9" t="e">
        <f t="shared" si="15"/>
        <v>#DIV/0!</v>
      </c>
    </row>
    <row r="38" spans="1:12" s="10" customFormat="1" ht="51" x14ac:dyDescent="0.2">
      <c r="A38" s="7" t="s">
        <v>51</v>
      </c>
      <c r="B38" s="11" t="s">
        <v>52</v>
      </c>
      <c r="C38" s="9">
        <v>70000</v>
      </c>
      <c r="D38" s="9">
        <v>10000</v>
      </c>
      <c r="E38" s="19">
        <v>0</v>
      </c>
      <c r="F38" s="9">
        <f>E38-D38</f>
        <v>-10000</v>
      </c>
      <c r="G38" s="9">
        <f t="shared" si="13"/>
        <v>0</v>
      </c>
      <c r="H38" s="19">
        <v>12800</v>
      </c>
      <c r="I38" s="18">
        <f t="shared" si="14"/>
        <v>-12800</v>
      </c>
      <c r="J38" s="9">
        <f t="shared" si="10"/>
        <v>70000</v>
      </c>
      <c r="K38" s="9">
        <f t="shared" si="11"/>
        <v>10000</v>
      </c>
      <c r="L38" s="9">
        <f t="shared" si="15"/>
        <v>0</v>
      </c>
    </row>
    <row r="39" spans="1:12" s="10" customFormat="1" ht="17.25" customHeight="1" x14ac:dyDescent="0.2">
      <c r="A39" s="7" t="s">
        <v>53</v>
      </c>
      <c r="B39" s="11" t="s">
        <v>54</v>
      </c>
      <c r="C39" s="9">
        <v>100000</v>
      </c>
      <c r="D39" s="9">
        <v>0</v>
      </c>
      <c r="E39" s="19">
        <v>0</v>
      </c>
      <c r="F39" s="9">
        <f t="shared" si="12"/>
        <v>0</v>
      </c>
      <c r="G39" s="9">
        <v>0</v>
      </c>
      <c r="H39" s="9">
        <v>0</v>
      </c>
      <c r="I39" s="18">
        <f t="shared" si="14"/>
        <v>0</v>
      </c>
      <c r="J39" s="9">
        <f t="shared" si="10"/>
        <v>100000</v>
      </c>
      <c r="K39" s="9">
        <f t="shared" si="11"/>
        <v>0</v>
      </c>
      <c r="L39" s="9">
        <v>0</v>
      </c>
    </row>
    <row r="40" spans="1:12" ht="24" customHeight="1" x14ac:dyDescent="0.2">
      <c r="A40" s="4" t="s">
        <v>55</v>
      </c>
      <c r="B40" s="12" t="s">
        <v>56</v>
      </c>
      <c r="C40" s="6">
        <f>C41+C42+C43+C44+C45+C46+C47+C48</f>
        <v>4137362</v>
      </c>
      <c r="D40" s="6">
        <f t="shared" ref="D40:K40" si="16">D41+D42+D43+D44+D45+D46+D47+D48</f>
        <v>990322</v>
      </c>
      <c r="E40" s="6">
        <f t="shared" si="16"/>
        <v>662301.97</v>
      </c>
      <c r="F40" s="6">
        <f t="shared" si="16"/>
        <v>-328020.03000000003</v>
      </c>
      <c r="G40" s="6">
        <f>E40/D40*100</f>
        <v>66.877436833676313</v>
      </c>
      <c r="H40" s="6">
        <f t="shared" si="16"/>
        <v>666521.71000000008</v>
      </c>
      <c r="I40" s="6">
        <f t="shared" si="16"/>
        <v>-4219.7399999999907</v>
      </c>
      <c r="J40" s="6">
        <f t="shared" si="16"/>
        <v>3475060.0300000003</v>
      </c>
      <c r="K40" s="6">
        <f t="shared" si="16"/>
        <v>328020.03000000003</v>
      </c>
      <c r="L40" s="6">
        <f>E40/H40*100</f>
        <v>99.36690134219333</v>
      </c>
    </row>
    <row r="41" spans="1:12" s="10" customFormat="1" ht="38.25" x14ac:dyDescent="0.2">
      <c r="A41" s="7" t="s">
        <v>29</v>
      </c>
      <c r="B41" s="11" t="s">
        <v>30</v>
      </c>
      <c r="C41" s="9">
        <v>1603797</v>
      </c>
      <c r="D41" s="9">
        <v>321760</v>
      </c>
      <c r="E41" s="19">
        <v>273706.18</v>
      </c>
      <c r="F41" s="9">
        <f>E41-D41</f>
        <v>-48053.820000000007</v>
      </c>
      <c r="G41" s="9">
        <f>E41/D41*100</f>
        <v>85.065321979114856</v>
      </c>
      <c r="H41" s="19">
        <v>210459.15</v>
      </c>
      <c r="I41" s="9">
        <f>E41-H41</f>
        <v>63247.03</v>
      </c>
      <c r="J41" s="9">
        <f t="shared" ref="J41:J48" si="17">C41-E41</f>
        <v>1330090.82</v>
      </c>
      <c r="K41" s="9">
        <f t="shared" ref="K41:K48" si="18">D41-E41</f>
        <v>48053.820000000007</v>
      </c>
      <c r="L41" s="9">
        <f>E41/H41*100</f>
        <v>130.05192694164165</v>
      </c>
    </row>
    <row r="42" spans="1:12" s="10" customFormat="1" ht="38.25" x14ac:dyDescent="0.2">
      <c r="A42" s="7" t="s">
        <v>57</v>
      </c>
      <c r="B42" s="11" t="s">
        <v>58</v>
      </c>
      <c r="C42" s="9">
        <v>53800</v>
      </c>
      <c r="D42" s="9">
        <v>0</v>
      </c>
      <c r="E42" s="19">
        <v>0</v>
      </c>
      <c r="F42" s="9">
        <f t="shared" ref="F42:F48" si="19">E42-D42</f>
        <v>0</v>
      </c>
      <c r="G42" s="9">
        <v>0</v>
      </c>
      <c r="H42" s="19">
        <v>0</v>
      </c>
      <c r="I42" s="9">
        <f t="shared" ref="I42:I48" si="20">E42-H42</f>
        <v>0</v>
      </c>
      <c r="J42" s="9">
        <f t="shared" si="17"/>
        <v>53800</v>
      </c>
      <c r="K42" s="9">
        <f t="shared" si="18"/>
        <v>0</v>
      </c>
      <c r="L42" s="9">
        <v>0</v>
      </c>
    </row>
    <row r="43" spans="1:12" s="10" customFormat="1" ht="25.5" x14ac:dyDescent="0.2">
      <c r="A43" s="7" t="s">
        <v>59</v>
      </c>
      <c r="B43" s="11" t="s">
        <v>60</v>
      </c>
      <c r="C43" s="9">
        <v>4722</v>
      </c>
      <c r="D43" s="9">
        <v>0</v>
      </c>
      <c r="E43" s="19">
        <v>0</v>
      </c>
      <c r="F43" s="9">
        <f t="shared" si="19"/>
        <v>0</v>
      </c>
      <c r="G43" s="9">
        <v>0</v>
      </c>
      <c r="H43" s="19">
        <v>0</v>
      </c>
      <c r="I43" s="9">
        <f t="shared" si="20"/>
        <v>0</v>
      </c>
      <c r="J43" s="9">
        <f t="shared" si="17"/>
        <v>4722</v>
      </c>
      <c r="K43" s="9">
        <f t="shared" si="18"/>
        <v>0</v>
      </c>
      <c r="L43" s="9">
        <v>0</v>
      </c>
    </row>
    <row r="44" spans="1:12" s="10" customFormat="1" ht="65.25" customHeight="1" x14ac:dyDescent="0.2">
      <c r="A44" s="7" t="s">
        <v>61</v>
      </c>
      <c r="B44" s="11" t="s">
        <v>62</v>
      </c>
      <c r="C44" s="9">
        <v>200000</v>
      </c>
      <c r="D44" s="9">
        <v>90000</v>
      </c>
      <c r="E44" s="19">
        <v>77444.960000000006</v>
      </c>
      <c r="F44" s="9">
        <f t="shared" si="19"/>
        <v>-12555.039999999994</v>
      </c>
      <c r="G44" s="9">
        <f t="shared" ref="G44:G48" si="21">E44/D44*100</f>
        <v>86.049955555555556</v>
      </c>
      <c r="H44" s="19">
        <v>69494.38</v>
      </c>
      <c r="I44" s="9">
        <f t="shared" si="20"/>
        <v>7950.5800000000017</v>
      </c>
      <c r="J44" s="9">
        <f t="shared" si="17"/>
        <v>122555.04</v>
      </c>
      <c r="K44" s="9">
        <f t="shared" si="18"/>
        <v>12555.039999999994</v>
      </c>
      <c r="L44" s="9">
        <f t="shared" ref="L44:L47" si="22">E44/H44*100</f>
        <v>111.44060857870809</v>
      </c>
    </row>
    <row r="45" spans="1:12" s="10" customFormat="1" ht="51" x14ac:dyDescent="0.2">
      <c r="A45" s="7" t="s">
        <v>63</v>
      </c>
      <c r="B45" s="11" t="s">
        <v>64</v>
      </c>
      <c r="C45" s="9">
        <v>4900</v>
      </c>
      <c r="D45" s="9">
        <v>2450</v>
      </c>
      <c r="E45" s="19">
        <v>2408.2399999999998</v>
      </c>
      <c r="F45" s="9">
        <f t="shared" si="19"/>
        <v>-41.760000000000218</v>
      </c>
      <c r="G45" s="9">
        <f t="shared" si="21"/>
        <v>98.295510204081623</v>
      </c>
      <c r="H45" s="19">
        <v>2148.5300000000002</v>
      </c>
      <c r="I45" s="9">
        <f t="shared" si="20"/>
        <v>259.70999999999958</v>
      </c>
      <c r="J45" s="9">
        <f t="shared" si="17"/>
        <v>2491.7600000000002</v>
      </c>
      <c r="K45" s="9">
        <f t="shared" si="18"/>
        <v>41.760000000000218</v>
      </c>
      <c r="L45" s="9">
        <f t="shared" si="22"/>
        <v>112.08779956528414</v>
      </c>
    </row>
    <row r="46" spans="1:12" s="10" customFormat="1" ht="25.5" x14ac:dyDescent="0.2">
      <c r="A46" s="7" t="s">
        <v>65</v>
      </c>
      <c r="B46" s="11" t="s">
        <v>66</v>
      </c>
      <c r="C46" s="9">
        <v>143036</v>
      </c>
      <c r="D46" s="9">
        <v>35036</v>
      </c>
      <c r="E46" s="19">
        <v>35036</v>
      </c>
      <c r="F46" s="9">
        <f t="shared" si="19"/>
        <v>0</v>
      </c>
      <c r="G46" s="9">
        <f t="shared" si="21"/>
        <v>100</v>
      </c>
      <c r="H46" s="19">
        <v>14036</v>
      </c>
      <c r="I46" s="9">
        <f t="shared" si="20"/>
        <v>21000</v>
      </c>
      <c r="J46" s="9">
        <f t="shared" si="17"/>
        <v>108000</v>
      </c>
      <c r="K46" s="9">
        <f t="shared" si="18"/>
        <v>0</v>
      </c>
      <c r="L46" s="9">
        <f t="shared" si="22"/>
        <v>249.61527500712455</v>
      </c>
    </row>
    <row r="47" spans="1:12" s="10" customFormat="1" ht="38.25" customHeight="1" x14ac:dyDescent="0.2">
      <c r="A47" s="7" t="s">
        <v>67</v>
      </c>
      <c r="B47" s="11" t="s">
        <v>68</v>
      </c>
      <c r="C47" s="9">
        <v>1655580</v>
      </c>
      <c r="D47" s="9">
        <v>416076</v>
      </c>
      <c r="E47" s="19">
        <v>245306.59</v>
      </c>
      <c r="F47" s="9">
        <f t="shared" si="19"/>
        <v>-170769.41</v>
      </c>
      <c r="G47" s="9">
        <f>E47/D47*100</f>
        <v>58.957159268979709</v>
      </c>
      <c r="H47" s="19">
        <v>237233.65</v>
      </c>
      <c r="I47" s="9">
        <f>E47-H47</f>
        <v>8072.9400000000023</v>
      </c>
      <c r="J47" s="9">
        <f t="shared" si="17"/>
        <v>1410273.41</v>
      </c>
      <c r="K47" s="9">
        <f t="shared" si="18"/>
        <v>170769.41</v>
      </c>
      <c r="L47" s="9">
        <f t="shared" si="22"/>
        <v>103.40294894927426</v>
      </c>
    </row>
    <row r="48" spans="1:12" s="10" customFormat="1" ht="25.5" x14ac:dyDescent="0.2">
      <c r="A48" s="7" t="s">
        <v>69</v>
      </c>
      <c r="B48" s="11" t="s">
        <v>70</v>
      </c>
      <c r="C48" s="9">
        <v>471527</v>
      </c>
      <c r="D48" s="9">
        <v>125000</v>
      </c>
      <c r="E48" s="19">
        <v>28400</v>
      </c>
      <c r="F48" s="9">
        <f t="shared" si="19"/>
        <v>-96600</v>
      </c>
      <c r="G48" s="9">
        <f t="shared" si="21"/>
        <v>22.720000000000002</v>
      </c>
      <c r="H48" s="19">
        <v>133150</v>
      </c>
      <c r="I48" s="9">
        <f t="shared" si="20"/>
        <v>-104750</v>
      </c>
      <c r="J48" s="9">
        <f t="shared" si="17"/>
        <v>443127</v>
      </c>
      <c r="K48" s="9">
        <f t="shared" si="18"/>
        <v>96600</v>
      </c>
      <c r="L48" s="9">
        <f>E48/H48*100</f>
        <v>21.329327825760423</v>
      </c>
    </row>
    <row r="49" spans="1:12" ht="16.5" customHeight="1" x14ac:dyDescent="0.2">
      <c r="A49" s="4" t="s">
        <v>71</v>
      </c>
      <c r="B49" s="12" t="s">
        <v>72</v>
      </c>
      <c r="C49" s="6">
        <f>C50+C51</f>
        <v>1870688</v>
      </c>
      <c r="D49" s="6">
        <f t="shared" ref="D49:K49" si="23">D50+D51</f>
        <v>430456</v>
      </c>
      <c r="E49" s="6">
        <f t="shared" si="23"/>
        <v>369288.25</v>
      </c>
      <c r="F49" s="6">
        <f t="shared" si="23"/>
        <v>-61167.750000000022</v>
      </c>
      <c r="G49" s="6">
        <f t="shared" si="23"/>
        <v>153.08148239415198</v>
      </c>
      <c r="H49" s="6">
        <f t="shared" si="23"/>
        <v>0</v>
      </c>
      <c r="I49" s="6">
        <f t="shared" si="23"/>
        <v>369288.25</v>
      </c>
      <c r="J49" s="6">
        <f t="shared" si="23"/>
        <v>1501399.75</v>
      </c>
      <c r="K49" s="6">
        <f t="shared" si="23"/>
        <v>61167.750000000022</v>
      </c>
      <c r="L49" s="6">
        <v>0</v>
      </c>
    </row>
    <row r="50" spans="1:12" s="10" customFormat="1" ht="38.25" x14ac:dyDescent="0.2">
      <c r="A50" s="7" t="s">
        <v>29</v>
      </c>
      <c r="B50" s="11" t="s">
        <v>30</v>
      </c>
      <c r="C50" s="9">
        <v>1400264</v>
      </c>
      <c r="D50" s="9">
        <v>333744</v>
      </c>
      <c r="E50" s="19">
        <v>311508.78999999998</v>
      </c>
      <c r="F50" s="9">
        <f>E50-D50</f>
        <v>-22235.210000000021</v>
      </c>
      <c r="G50" s="9">
        <f t="shared" ref="G50:G55" si="24">E50/D50*100</f>
        <v>93.337645021333714</v>
      </c>
      <c r="H50" s="9">
        <v>0</v>
      </c>
      <c r="I50" s="9">
        <f>E50-H50</f>
        <v>311508.78999999998</v>
      </c>
      <c r="J50" s="9">
        <f>C50-E50</f>
        <v>1088755.21</v>
      </c>
      <c r="K50" s="9">
        <f>D50-E50</f>
        <v>22235.210000000021</v>
      </c>
      <c r="L50" s="9">
        <v>0</v>
      </c>
    </row>
    <row r="51" spans="1:12" s="10" customFormat="1" ht="41.25" customHeight="1" x14ac:dyDescent="0.2">
      <c r="A51" s="7" t="s">
        <v>67</v>
      </c>
      <c r="B51" s="11" t="s">
        <v>68</v>
      </c>
      <c r="C51" s="9">
        <v>470424</v>
      </c>
      <c r="D51" s="9">
        <v>96712</v>
      </c>
      <c r="E51" s="19">
        <v>57779.46</v>
      </c>
      <c r="F51" s="9">
        <f>E51-D51</f>
        <v>-38932.54</v>
      </c>
      <c r="G51" s="9">
        <f t="shared" si="24"/>
        <v>59.743837372818263</v>
      </c>
      <c r="H51" s="9">
        <v>0</v>
      </c>
      <c r="I51" s="9">
        <f>E51-H51</f>
        <v>57779.46</v>
      </c>
      <c r="J51" s="9">
        <f>C51-E51</f>
        <v>412644.54</v>
      </c>
      <c r="K51" s="9">
        <f>D51-E51</f>
        <v>38932.54</v>
      </c>
      <c r="L51" s="9">
        <v>0</v>
      </c>
    </row>
    <row r="52" spans="1:12" ht="15" customHeight="1" x14ac:dyDescent="0.2">
      <c r="A52" s="4" t="s">
        <v>73</v>
      </c>
      <c r="B52" s="12" t="s">
        <v>74</v>
      </c>
      <c r="C52" s="6">
        <f>C53+C54</f>
        <v>5134195</v>
      </c>
      <c r="D52" s="6">
        <f t="shared" ref="D52:K52" si="25">D53+D54</f>
        <v>1466554</v>
      </c>
      <c r="E52" s="6">
        <f t="shared" si="25"/>
        <v>1349098.16</v>
      </c>
      <c r="F52" s="6">
        <f t="shared" si="25"/>
        <v>-117455.84000000003</v>
      </c>
      <c r="G52" s="6">
        <f t="shared" si="24"/>
        <v>91.991032038370207</v>
      </c>
      <c r="H52" s="6">
        <f t="shared" si="25"/>
        <v>965593.2</v>
      </c>
      <c r="I52" s="6">
        <f t="shared" si="25"/>
        <v>383504.95999999996</v>
      </c>
      <c r="J52" s="6">
        <f t="shared" si="25"/>
        <v>3785096.84</v>
      </c>
      <c r="K52" s="6">
        <f t="shared" si="25"/>
        <v>117455.84000000003</v>
      </c>
      <c r="L52" s="6">
        <f>E52/H52*100</f>
        <v>139.71703197578444</v>
      </c>
    </row>
    <row r="53" spans="1:12" s="10" customFormat="1" ht="38.25" x14ac:dyDescent="0.2">
      <c r="A53" s="7" t="s">
        <v>29</v>
      </c>
      <c r="B53" s="11" t="s">
        <v>30</v>
      </c>
      <c r="C53" s="9">
        <v>2567662</v>
      </c>
      <c r="D53" s="9">
        <v>561675</v>
      </c>
      <c r="E53" s="19">
        <v>444219.16</v>
      </c>
      <c r="F53" s="9">
        <f>E53-D53</f>
        <v>-117455.84000000003</v>
      </c>
      <c r="G53" s="9">
        <f t="shared" si="24"/>
        <v>79.088291271642845</v>
      </c>
      <c r="H53" s="9">
        <v>329213.2</v>
      </c>
      <c r="I53" s="9">
        <f>E53-H53</f>
        <v>115005.95999999996</v>
      </c>
      <c r="J53" s="9">
        <f>C53-E53</f>
        <v>2123442.84</v>
      </c>
      <c r="K53" s="9">
        <f>D53-E53</f>
        <v>117455.84000000003</v>
      </c>
      <c r="L53" s="9">
        <f>E53/H53*100</f>
        <v>134.9335810350253</v>
      </c>
    </row>
    <row r="54" spans="1:12" s="10" customFormat="1" ht="18.75" customHeight="1" x14ac:dyDescent="0.2">
      <c r="A54" s="7" t="s">
        <v>53</v>
      </c>
      <c r="B54" s="11" t="s">
        <v>54</v>
      </c>
      <c r="C54" s="9">
        <v>2566533</v>
      </c>
      <c r="D54" s="9">
        <v>904879</v>
      </c>
      <c r="E54" s="19">
        <v>904879</v>
      </c>
      <c r="F54" s="9">
        <f>E54-D54</f>
        <v>0</v>
      </c>
      <c r="G54" s="9">
        <f t="shared" si="24"/>
        <v>100</v>
      </c>
      <c r="H54" s="9">
        <v>636380</v>
      </c>
      <c r="I54" s="9">
        <f>E54-H54</f>
        <v>268499</v>
      </c>
      <c r="J54" s="9">
        <f>C54-E54</f>
        <v>1661654</v>
      </c>
      <c r="K54" s="9">
        <f>D54-E54</f>
        <v>0</v>
      </c>
      <c r="L54" s="9">
        <f>E54/H54*100</f>
        <v>142.19161507275527</v>
      </c>
    </row>
    <row r="55" spans="1:12" ht="18" customHeight="1" x14ac:dyDescent="0.2">
      <c r="A55" s="5" t="s">
        <v>88</v>
      </c>
      <c r="B55" s="5"/>
      <c r="C55" s="6">
        <f>C52+C49+C40+C25+C11</f>
        <v>113686233</v>
      </c>
      <c r="D55" s="6">
        <f t="shared" ref="D55:K55" si="26">D52+D49+D40+D25+D11</f>
        <v>34890652</v>
      </c>
      <c r="E55" s="6">
        <f t="shared" si="26"/>
        <v>25213671.400000002</v>
      </c>
      <c r="F55" s="6">
        <f t="shared" si="26"/>
        <v>-9676980.5999999996</v>
      </c>
      <c r="G55" s="6">
        <f t="shared" si="24"/>
        <v>72.264832998821589</v>
      </c>
      <c r="H55" s="6">
        <f t="shared" si="26"/>
        <v>20608481.59</v>
      </c>
      <c r="I55" s="6">
        <f t="shared" si="26"/>
        <v>4605189.8099999996</v>
      </c>
      <c r="J55" s="6">
        <f t="shared" si="26"/>
        <v>88472561.599999994</v>
      </c>
      <c r="K55" s="6">
        <f t="shared" si="26"/>
        <v>9676980.5999999996</v>
      </c>
      <c r="L55" s="6">
        <f>E55/H55*100</f>
        <v>122.34608983630611</v>
      </c>
    </row>
    <row r="56" spans="1:12" ht="15" x14ac:dyDescent="0.25">
      <c r="B56" s="23" t="s">
        <v>91</v>
      </c>
      <c r="E56"/>
      <c r="F56" s="24"/>
    </row>
    <row r="57" spans="1:12" ht="14.25" customHeight="1" x14ac:dyDescent="0.2">
      <c r="A57" s="4" t="s">
        <v>3</v>
      </c>
      <c r="B57" s="5" t="s">
        <v>4</v>
      </c>
      <c r="C57" s="6">
        <f>C58+C59+C60+C61</f>
        <v>1521303.65</v>
      </c>
      <c r="D57" s="6">
        <f t="shared" ref="D57:E57" si="27">D58+D59+D60+D61</f>
        <v>671303.65</v>
      </c>
      <c r="E57" s="6">
        <f t="shared" si="27"/>
        <v>671303.65</v>
      </c>
      <c r="F57" s="6">
        <f t="shared" ref="F57:K57" si="28">F58+F59+F60+F61</f>
        <v>0</v>
      </c>
      <c r="G57" s="6">
        <f>E57/D57*100</f>
        <v>100</v>
      </c>
      <c r="H57" s="6">
        <f t="shared" si="28"/>
        <v>0</v>
      </c>
      <c r="I57" s="6">
        <f t="shared" si="28"/>
        <v>671303.65</v>
      </c>
      <c r="J57" s="6">
        <f t="shared" si="28"/>
        <v>0</v>
      </c>
      <c r="K57" s="6">
        <f t="shared" si="28"/>
        <v>0</v>
      </c>
      <c r="L57" s="6">
        <v>0</v>
      </c>
    </row>
    <row r="58" spans="1:12" ht="64.5" customHeight="1" x14ac:dyDescent="0.2">
      <c r="A58" s="7" t="s">
        <v>5</v>
      </c>
      <c r="B58" s="11" t="s">
        <v>6</v>
      </c>
      <c r="C58" s="36">
        <v>60758.32</v>
      </c>
      <c r="D58" s="36">
        <v>60758.32</v>
      </c>
      <c r="E58" s="36">
        <v>60758.32</v>
      </c>
      <c r="F58" s="36">
        <f>E58-D58</f>
        <v>0</v>
      </c>
      <c r="G58" s="36">
        <f>E58/D58*100</f>
        <v>100</v>
      </c>
      <c r="H58" s="19">
        <v>0</v>
      </c>
      <c r="I58" s="9">
        <f>E58-H58</f>
        <v>60758.32</v>
      </c>
      <c r="J58" s="9">
        <f>C58-E58</f>
        <v>0</v>
      </c>
      <c r="K58" s="9">
        <f t="shared" ref="K58:K59" si="29">D58-E58</f>
        <v>0</v>
      </c>
      <c r="L58" s="8">
        <v>0</v>
      </c>
    </row>
    <row r="59" spans="1:12" s="10" customFormat="1" ht="26.25" customHeight="1" x14ac:dyDescent="0.2">
      <c r="A59" s="17">
        <v>3210</v>
      </c>
      <c r="B59" s="11" t="s">
        <v>95</v>
      </c>
      <c r="C59" s="36">
        <v>128162.13</v>
      </c>
      <c r="D59" s="36">
        <v>128162.13</v>
      </c>
      <c r="E59" s="36">
        <v>128162.13</v>
      </c>
      <c r="F59" s="36">
        <f t="shared" ref="F59:F61" si="30">E59-D59</f>
        <v>0</v>
      </c>
      <c r="G59" s="36">
        <f t="shared" ref="G59:G60" si="31">E59/D59*100</f>
        <v>100</v>
      </c>
      <c r="H59" s="19">
        <v>0</v>
      </c>
      <c r="I59" s="9">
        <f t="shared" ref="I59:I61" si="32">E59-H59</f>
        <v>128162.13</v>
      </c>
      <c r="J59" s="9">
        <f>C59-E59</f>
        <v>0</v>
      </c>
      <c r="K59" s="9">
        <f t="shared" si="29"/>
        <v>0</v>
      </c>
      <c r="L59" s="8">
        <v>0</v>
      </c>
    </row>
    <row r="60" spans="1:12" s="10" customFormat="1" ht="15.75" customHeight="1" x14ac:dyDescent="0.2">
      <c r="A60" s="29">
        <v>6030</v>
      </c>
      <c r="B60" s="30" t="s">
        <v>12</v>
      </c>
      <c r="C60" s="2">
        <v>482383.2</v>
      </c>
      <c r="D60" s="2">
        <v>482383.2</v>
      </c>
      <c r="E60" s="37">
        <v>482383.2</v>
      </c>
      <c r="F60" s="36">
        <f t="shared" si="30"/>
        <v>0</v>
      </c>
      <c r="G60" s="36">
        <f t="shared" si="31"/>
        <v>100</v>
      </c>
      <c r="H60" s="2">
        <v>0</v>
      </c>
      <c r="I60" s="9">
        <f t="shared" si="32"/>
        <v>482383.2</v>
      </c>
      <c r="J60" s="2"/>
      <c r="K60" s="2"/>
      <c r="L60" s="8">
        <v>0</v>
      </c>
    </row>
    <row r="61" spans="1:12" s="10" customFormat="1" ht="25.5" x14ac:dyDescent="0.2">
      <c r="A61" s="29">
        <v>7350</v>
      </c>
      <c r="B61" s="31" t="s">
        <v>96</v>
      </c>
      <c r="C61" s="2">
        <v>850000</v>
      </c>
      <c r="D61" s="2">
        <v>0</v>
      </c>
      <c r="E61" s="37">
        <v>0</v>
      </c>
      <c r="F61" s="36">
        <f t="shared" si="30"/>
        <v>0</v>
      </c>
      <c r="G61" s="36">
        <v>0</v>
      </c>
      <c r="H61" s="2">
        <v>0</v>
      </c>
      <c r="I61" s="9">
        <f t="shared" si="32"/>
        <v>0</v>
      </c>
      <c r="J61" s="2"/>
      <c r="K61" s="2"/>
      <c r="L61" s="8">
        <v>0</v>
      </c>
    </row>
    <row r="62" spans="1:12" s="10" customFormat="1" ht="21.75" customHeight="1" x14ac:dyDescent="0.2">
      <c r="A62" s="4" t="s">
        <v>27</v>
      </c>
      <c r="B62" s="5" t="s">
        <v>28</v>
      </c>
      <c r="C62" s="6">
        <f>C63+C64+C65+C66+C67+C68+C69</f>
        <v>4386327.63</v>
      </c>
      <c r="D62" s="6">
        <f t="shared" ref="D62:E62" si="33">D63+D64+D65+D66+D67+D68+D69</f>
        <v>1748743.5</v>
      </c>
      <c r="E62" s="6">
        <f t="shared" si="33"/>
        <v>942501.7</v>
      </c>
      <c r="F62" s="6">
        <f t="shared" ref="F62" si="34">F63+F64+F65+F66+F67+F68+F69</f>
        <v>-806241.8</v>
      </c>
      <c r="G62" s="6">
        <f>E62/D62*100</f>
        <v>53.895937282969165</v>
      </c>
      <c r="H62" s="6">
        <f>H63+H64+H65+H66+H67+H68+H69</f>
        <v>880935.7</v>
      </c>
      <c r="I62" s="6">
        <f>I63+I64+I65+I66+I67+I68+I69</f>
        <v>61566.000000000058</v>
      </c>
      <c r="J62" s="6">
        <f t="shared" ref="J62:K62" si="35">G62/E62</f>
        <v>5.7183915193966405E-5</v>
      </c>
      <c r="K62" s="6">
        <f t="shared" si="35"/>
        <v>-1.0926445391444599</v>
      </c>
      <c r="L62" s="6">
        <f>E62/H62*100</f>
        <v>106.98870530505233</v>
      </c>
    </row>
    <row r="63" spans="1:12" s="10" customFormat="1" ht="15" customHeight="1" x14ac:dyDescent="0.2">
      <c r="A63" s="7" t="s">
        <v>31</v>
      </c>
      <c r="B63" s="11" t="s">
        <v>32</v>
      </c>
      <c r="C63" s="9">
        <v>782230</v>
      </c>
      <c r="D63" s="9">
        <v>195000</v>
      </c>
      <c r="E63" s="19">
        <v>127810.34</v>
      </c>
      <c r="F63" s="19">
        <f>E63-D63</f>
        <v>-67189.66</v>
      </c>
      <c r="G63" s="19">
        <f>E63/D63*100</f>
        <v>65.543764102564111</v>
      </c>
      <c r="H63" s="19">
        <v>87019.8</v>
      </c>
      <c r="I63" s="9">
        <f>E63-H63</f>
        <v>40790.539999999994</v>
      </c>
      <c r="J63" s="8"/>
      <c r="K63" s="8"/>
      <c r="L63" s="8">
        <f>E63/H63*100</f>
        <v>146.87501005518286</v>
      </c>
    </row>
    <row r="64" spans="1:12" ht="37.5" customHeight="1" x14ac:dyDescent="0.2">
      <c r="A64" s="7" t="s">
        <v>33</v>
      </c>
      <c r="B64" s="11" t="s">
        <v>34</v>
      </c>
      <c r="C64" s="9">
        <v>2207884.13</v>
      </c>
      <c r="D64" s="9">
        <v>782230</v>
      </c>
      <c r="E64" s="19">
        <v>639665.59</v>
      </c>
      <c r="F64" s="19">
        <f t="shared" ref="F64:F69" si="36">E64-D64</f>
        <v>-142564.41000000003</v>
      </c>
      <c r="G64" s="19">
        <f t="shared" ref="G64:G69" si="37">E64/D64*100</f>
        <v>81.7746174398834</v>
      </c>
      <c r="H64" s="19">
        <v>778348.89999999991</v>
      </c>
      <c r="I64" s="9">
        <f t="shared" ref="I64:I69" si="38">E64-H64</f>
        <v>-138683.30999999994</v>
      </c>
      <c r="J64" s="8"/>
      <c r="K64" s="8"/>
      <c r="L64" s="8">
        <f t="shared" ref="L64:L68" si="39">E64/H64*100</f>
        <v>82.182372198380449</v>
      </c>
    </row>
    <row r="65" spans="1:12" ht="65.25" customHeight="1" x14ac:dyDescent="0.2">
      <c r="A65" s="17">
        <v>1184</v>
      </c>
      <c r="B65" s="11" t="s">
        <v>97</v>
      </c>
      <c r="C65" s="9">
        <v>591700</v>
      </c>
      <c r="D65" s="9">
        <v>0</v>
      </c>
      <c r="E65" s="19">
        <v>0</v>
      </c>
      <c r="F65" s="19">
        <f t="shared" si="36"/>
        <v>0</v>
      </c>
      <c r="G65" s="19" t="e">
        <f t="shared" si="37"/>
        <v>#DIV/0!</v>
      </c>
      <c r="H65" s="19">
        <v>0</v>
      </c>
      <c r="I65" s="9">
        <f t="shared" si="38"/>
        <v>0</v>
      </c>
      <c r="J65" s="8"/>
      <c r="K65" s="8"/>
      <c r="L65" s="8">
        <v>0</v>
      </c>
    </row>
    <row r="66" spans="1:12" ht="51.75" customHeight="1" x14ac:dyDescent="0.2">
      <c r="A66" s="17">
        <v>1403</v>
      </c>
      <c r="B66" s="11" t="s">
        <v>98</v>
      </c>
      <c r="C66" s="9">
        <v>486100</v>
      </c>
      <c r="D66" s="9">
        <v>486100</v>
      </c>
      <c r="E66" s="19">
        <v>110612.27</v>
      </c>
      <c r="F66" s="19">
        <f t="shared" si="36"/>
        <v>-375487.73</v>
      </c>
      <c r="G66" s="19">
        <f t="shared" si="37"/>
        <v>22.755044229582392</v>
      </c>
      <c r="H66" s="19">
        <v>0</v>
      </c>
      <c r="I66" s="9">
        <f t="shared" si="38"/>
        <v>110612.27</v>
      </c>
      <c r="J66" s="8"/>
      <c r="K66" s="8"/>
      <c r="L66" s="8">
        <v>0</v>
      </c>
    </row>
    <row r="67" spans="1:12" ht="51.75" customHeight="1" x14ac:dyDescent="0.2">
      <c r="A67" s="17">
        <v>1700</v>
      </c>
      <c r="B67" s="11" t="s">
        <v>99</v>
      </c>
      <c r="C67" s="9">
        <v>210000</v>
      </c>
      <c r="D67" s="9">
        <v>210000</v>
      </c>
      <c r="E67" s="19">
        <v>0</v>
      </c>
      <c r="F67" s="19">
        <f t="shared" si="36"/>
        <v>-210000</v>
      </c>
      <c r="G67" s="19">
        <f t="shared" si="37"/>
        <v>0</v>
      </c>
      <c r="H67" s="19">
        <v>0</v>
      </c>
      <c r="I67" s="9">
        <f t="shared" si="38"/>
        <v>0</v>
      </c>
      <c r="J67" s="8"/>
      <c r="K67" s="8"/>
      <c r="L67" s="8">
        <v>0</v>
      </c>
    </row>
    <row r="68" spans="1:12" ht="21" customHeight="1" x14ac:dyDescent="0.2">
      <c r="A68" s="7" t="s">
        <v>45</v>
      </c>
      <c r="B68" s="11" t="s">
        <v>46</v>
      </c>
      <c r="C68" s="19">
        <v>64413.5</v>
      </c>
      <c r="D68" s="19">
        <v>64413.5</v>
      </c>
      <c r="E68" s="19">
        <v>64413.5</v>
      </c>
      <c r="F68" s="19">
        <f t="shared" si="36"/>
        <v>0</v>
      </c>
      <c r="G68" s="19">
        <f t="shared" si="37"/>
        <v>100</v>
      </c>
      <c r="H68" s="19">
        <v>15567</v>
      </c>
      <c r="I68" s="9">
        <f t="shared" si="38"/>
        <v>48846.5</v>
      </c>
      <c r="J68" s="8"/>
      <c r="K68" s="8"/>
      <c r="L68" s="8">
        <f t="shared" si="39"/>
        <v>413.78236012076826</v>
      </c>
    </row>
    <row r="69" spans="1:12" ht="38.25" x14ac:dyDescent="0.2">
      <c r="A69" s="7" t="s">
        <v>47</v>
      </c>
      <c r="B69" s="11" t="s">
        <v>48</v>
      </c>
      <c r="C69" s="9">
        <v>44000</v>
      </c>
      <c r="D69" s="9">
        <v>11000</v>
      </c>
      <c r="E69" s="19">
        <v>0</v>
      </c>
      <c r="F69" s="19">
        <f t="shared" si="36"/>
        <v>-11000</v>
      </c>
      <c r="G69" s="19">
        <f t="shared" si="37"/>
        <v>0</v>
      </c>
      <c r="H69" s="9">
        <v>0</v>
      </c>
      <c r="I69" s="9">
        <f t="shared" si="38"/>
        <v>0</v>
      </c>
      <c r="J69" s="8"/>
      <c r="K69" s="8"/>
      <c r="L69" s="8">
        <v>0</v>
      </c>
    </row>
    <row r="70" spans="1:12" ht="18.75" customHeight="1" x14ac:dyDescent="0.2">
      <c r="A70" s="5" t="s">
        <v>92</v>
      </c>
      <c r="B70" s="5"/>
      <c r="C70" s="6">
        <f>C62+C57</f>
        <v>5907631.2799999993</v>
      </c>
      <c r="D70" s="6">
        <f t="shared" ref="D70:K70" si="40">D62+D57</f>
        <v>2420047.15</v>
      </c>
      <c r="E70" s="6">
        <f t="shared" si="40"/>
        <v>1613805.35</v>
      </c>
      <c r="F70" s="6">
        <f t="shared" si="40"/>
        <v>-806241.8</v>
      </c>
      <c r="G70" s="6">
        <f t="shared" si="40"/>
        <v>153.89593728296916</v>
      </c>
      <c r="H70" s="6">
        <f t="shared" si="40"/>
        <v>880935.7</v>
      </c>
      <c r="I70" s="6">
        <f t="shared" si="40"/>
        <v>732869.65000000014</v>
      </c>
      <c r="J70" s="6">
        <f t="shared" si="40"/>
        <v>5.7183915193966405E-5</v>
      </c>
      <c r="K70" s="6">
        <f t="shared" si="40"/>
        <v>-1.0926445391444599</v>
      </c>
      <c r="L70" s="6">
        <f>L62+L57</f>
        <v>106.98870530505233</v>
      </c>
    </row>
    <row r="71" spans="1:12" ht="20.25" customHeight="1" x14ac:dyDescent="0.25">
      <c r="A71" s="25"/>
      <c r="B71" s="26" t="s">
        <v>93</v>
      </c>
      <c r="C71" s="27">
        <f>C55+C70</f>
        <v>119593864.28</v>
      </c>
      <c r="D71" s="27">
        <f t="shared" ref="D71:F71" si="41">D55+D70</f>
        <v>37310699.149999999</v>
      </c>
      <c r="E71" s="27">
        <f>E55+E70</f>
        <v>26827476.750000004</v>
      </c>
      <c r="F71" s="27">
        <f t="shared" si="41"/>
        <v>-10483222.4</v>
      </c>
      <c r="G71" s="28" t="s">
        <v>94</v>
      </c>
      <c r="H71" s="32">
        <f>H70+H55</f>
        <v>21489417.289999999</v>
      </c>
      <c r="I71" s="32">
        <f>I70+I55</f>
        <v>5338059.46</v>
      </c>
      <c r="J71" s="28" t="s">
        <v>94</v>
      </c>
      <c r="K71" s="28" t="s">
        <v>94</v>
      </c>
      <c r="L71" s="28" t="s">
        <v>94</v>
      </c>
    </row>
    <row r="72" spans="1:12" x14ac:dyDescent="0.2">
      <c r="I72" s="38"/>
    </row>
    <row r="75" spans="1:12" s="33" customFormat="1" x14ac:dyDescent="0.2">
      <c r="B75" s="33" t="s">
        <v>100</v>
      </c>
      <c r="E75" s="34"/>
      <c r="F75" s="33" t="s">
        <v>101</v>
      </c>
    </row>
  </sheetData>
  <mergeCells count="1">
    <mergeCell ref="B5:G5"/>
  </mergeCells>
  <pageMargins left="0.78740157480314965" right="0.39370078740157483" top="0.78740157480314965" bottom="0.39370078740157483" header="0" footer="0"/>
  <pageSetup paperSize="9" scale="7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Prime</cp:lastModifiedBy>
  <cp:lastPrinted>2025-05-07T13:35:19Z</cp:lastPrinted>
  <dcterms:created xsi:type="dcterms:W3CDTF">2025-03-26T08:03:33Z</dcterms:created>
  <dcterms:modified xsi:type="dcterms:W3CDTF">2025-05-09T05:22:50Z</dcterms:modified>
</cp:coreProperties>
</file>