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екретар\ріш. ВИКОНКОМ\2025\8  29.08.25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Лист1!$A$1:$L$86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I26" i="1"/>
  <c r="I12" i="1"/>
  <c r="F70" i="1"/>
  <c r="F72" i="1"/>
  <c r="F75" i="1"/>
  <c r="H82" i="1"/>
  <c r="I60" i="1"/>
  <c r="I70" i="1"/>
  <c r="I72" i="1"/>
  <c r="I73" i="1"/>
  <c r="I74" i="1"/>
  <c r="I75" i="1"/>
  <c r="I76" i="1"/>
  <c r="I80" i="1"/>
  <c r="I77" i="1"/>
  <c r="C60" i="1"/>
  <c r="C70" i="1"/>
  <c r="L60" i="1"/>
  <c r="L68" i="1"/>
  <c r="H60" i="1"/>
  <c r="E60" i="1"/>
  <c r="D60" i="1"/>
  <c r="L77" i="1"/>
  <c r="L16" i="1"/>
  <c r="L13" i="1"/>
  <c r="L12" i="1"/>
  <c r="G52" i="1"/>
  <c r="D12" i="1" l="1"/>
  <c r="C81" i="1" l="1"/>
  <c r="G73" i="1"/>
  <c r="F73" i="1"/>
  <c r="I62" i="1"/>
  <c r="I63" i="1"/>
  <c r="I64" i="1"/>
  <c r="I65" i="1"/>
  <c r="I66" i="1"/>
  <c r="I67" i="1"/>
  <c r="I68" i="1"/>
  <c r="I69" i="1"/>
  <c r="I61" i="1"/>
  <c r="H70" i="1"/>
  <c r="G63" i="1"/>
  <c r="F63" i="1"/>
  <c r="L61" i="1"/>
  <c r="F68" i="1"/>
  <c r="H58" i="1"/>
  <c r="H26" i="1"/>
  <c r="H12" i="1"/>
  <c r="L43" i="1"/>
  <c r="I49" i="1"/>
  <c r="G49" i="1"/>
  <c r="G43" i="1"/>
  <c r="G44" i="1"/>
  <c r="G45" i="1"/>
  <c r="I45" i="1"/>
  <c r="G65" i="1" l="1"/>
  <c r="G66" i="1"/>
  <c r="G67" i="1"/>
  <c r="G69" i="1"/>
  <c r="F69" i="1"/>
  <c r="F67" i="1"/>
  <c r="F66" i="1"/>
  <c r="I79" i="1" l="1"/>
  <c r="H79" i="1"/>
  <c r="F80" i="1"/>
  <c r="F79" i="1" s="1"/>
  <c r="D79" i="1"/>
  <c r="E79" i="1"/>
  <c r="C79" i="1"/>
  <c r="D70" i="1"/>
  <c r="D81" i="1" s="1"/>
  <c r="D82" i="1" s="1"/>
  <c r="E70" i="1"/>
  <c r="E81" i="1"/>
  <c r="F49" i="1"/>
  <c r="K49" i="1"/>
  <c r="F45" i="1"/>
  <c r="K45" i="1"/>
  <c r="D41" i="1"/>
  <c r="E41" i="1"/>
  <c r="C41" i="1"/>
  <c r="J49" i="1"/>
  <c r="J45" i="1"/>
  <c r="C26" i="1"/>
  <c r="H81" i="1" l="1"/>
  <c r="G61" i="1"/>
  <c r="F62" i="1"/>
  <c r="F64" i="1"/>
  <c r="F65" i="1"/>
  <c r="F56" i="1"/>
  <c r="L56" i="1"/>
  <c r="L51" i="1"/>
  <c r="F60" i="1" l="1"/>
  <c r="G62" i="1"/>
  <c r="G64" i="1"/>
  <c r="L46" i="1"/>
  <c r="L47" i="1"/>
  <c r="L48" i="1"/>
  <c r="L50" i="1"/>
  <c r="L42" i="1"/>
  <c r="L28" i="1"/>
  <c r="L29" i="1"/>
  <c r="L30" i="1"/>
  <c r="L31" i="1"/>
  <c r="L35" i="1"/>
  <c r="L36" i="1"/>
  <c r="L38" i="1"/>
  <c r="L39" i="1"/>
  <c r="L27" i="1"/>
  <c r="E12" i="1"/>
  <c r="C12" i="1"/>
  <c r="L14" i="1"/>
  <c r="F13" i="1"/>
  <c r="L72" i="1" l="1"/>
  <c r="L71" i="1"/>
  <c r="G72" i="1"/>
  <c r="G74" i="1"/>
  <c r="G75" i="1"/>
  <c r="G76" i="1"/>
  <c r="G77" i="1"/>
  <c r="G78" i="1"/>
  <c r="G71" i="1"/>
  <c r="F74" i="1"/>
  <c r="F76" i="1"/>
  <c r="F77" i="1"/>
  <c r="F78" i="1"/>
  <c r="F71" i="1"/>
  <c r="F54" i="1"/>
  <c r="F53" i="1"/>
  <c r="F43" i="1"/>
  <c r="F44" i="1"/>
  <c r="F46" i="1"/>
  <c r="F47" i="1"/>
  <c r="F48" i="1"/>
  <c r="F50" i="1"/>
  <c r="F51" i="1"/>
  <c r="F42" i="1"/>
  <c r="F39" i="1"/>
  <c r="F40" i="1"/>
  <c r="F28" i="1"/>
  <c r="F29" i="1"/>
  <c r="F30" i="1"/>
  <c r="F31" i="1"/>
  <c r="F32" i="1"/>
  <c r="F33" i="1"/>
  <c r="F34" i="1"/>
  <c r="F35" i="1"/>
  <c r="F36" i="1"/>
  <c r="F37" i="1"/>
  <c r="F38" i="1"/>
  <c r="F27" i="1"/>
  <c r="F14" i="1"/>
  <c r="F15" i="1"/>
  <c r="F16" i="1"/>
  <c r="F17" i="1"/>
  <c r="F18" i="1"/>
  <c r="F19" i="1"/>
  <c r="F20" i="1"/>
  <c r="F21" i="1"/>
  <c r="F22" i="1"/>
  <c r="F23" i="1"/>
  <c r="F24" i="1"/>
  <c r="F25" i="1"/>
  <c r="G54" i="1"/>
  <c r="G53" i="1"/>
  <c r="G50" i="1"/>
  <c r="G60" i="1"/>
  <c r="F41" i="1" l="1"/>
  <c r="F81" i="1"/>
  <c r="F82" i="1" s="1"/>
  <c r="G70" i="1"/>
  <c r="G81" i="1" s="1"/>
  <c r="L70" i="1"/>
  <c r="L81" i="1" s="1"/>
  <c r="I78" i="1"/>
  <c r="I71" i="1"/>
  <c r="I81" i="1" s="1"/>
  <c r="I57" i="1"/>
  <c r="I56" i="1"/>
  <c r="I54" i="1"/>
  <c r="I53" i="1"/>
  <c r="I50" i="1"/>
  <c r="I51" i="1"/>
  <c r="I43" i="1"/>
  <c r="I44" i="1"/>
  <c r="I46" i="1"/>
  <c r="I47" i="1"/>
  <c r="I48" i="1"/>
  <c r="I42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7" i="1"/>
  <c r="I14" i="1"/>
  <c r="I15" i="1"/>
  <c r="I16" i="1"/>
  <c r="I17" i="1"/>
  <c r="I18" i="1"/>
  <c r="I19" i="1"/>
  <c r="I20" i="1"/>
  <c r="I21" i="1"/>
  <c r="I22" i="1"/>
  <c r="I23" i="1"/>
  <c r="I24" i="1"/>
  <c r="I25" i="1"/>
  <c r="I13" i="1"/>
  <c r="L15" i="1"/>
  <c r="L22" i="1"/>
  <c r="L24" i="1"/>
  <c r="L25" i="1"/>
  <c r="G51" i="1"/>
  <c r="G46" i="1"/>
  <c r="G47" i="1"/>
  <c r="G48" i="1"/>
  <c r="G42" i="1"/>
  <c r="F61" i="1"/>
  <c r="K62" i="1"/>
  <c r="J62" i="1"/>
  <c r="K61" i="1"/>
  <c r="J61" i="1"/>
  <c r="C52" i="1"/>
  <c r="C55" i="1"/>
  <c r="J60" i="1" l="1"/>
  <c r="K60" i="1"/>
  <c r="J70" i="1"/>
  <c r="J81" i="1" s="1"/>
  <c r="K70" i="1"/>
  <c r="C58" i="1"/>
  <c r="C82" i="1" s="1"/>
  <c r="K81" i="1" l="1"/>
  <c r="L57" i="1"/>
  <c r="I55" i="1"/>
  <c r="G57" i="1"/>
  <c r="G56" i="1"/>
  <c r="F57" i="1"/>
  <c r="D55" i="1"/>
  <c r="E55" i="1"/>
  <c r="H55" i="1"/>
  <c r="D52" i="1"/>
  <c r="E52" i="1"/>
  <c r="F52" i="1"/>
  <c r="H52" i="1"/>
  <c r="D26" i="1"/>
  <c r="E26" i="1"/>
  <c r="G38" i="1"/>
  <c r="J38" i="1"/>
  <c r="K38" i="1"/>
  <c r="L26" i="1" l="1"/>
  <c r="L41" i="1"/>
  <c r="G41" i="1"/>
  <c r="L55" i="1"/>
  <c r="G55" i="1"/>
  <c r="F55" i="1"/>
  <c r="G26" i="1" l="1"/>
  <c r="G28" i="1"/>
  <c r="G29" i="1"/>
  <c r="G30" i="1"/>
  <c r="G31" i="1"/>
  <c r="G32" i="1"/>
  <c r="G33" i="1"/>
  <c r="G34" i="1"/>
  <c r="G35" i="1"/>
  <c r="G36" i="1"/>
  <c r="G37" i="1"/>
  <c r="G39" i="1"/>
  <c r="G27" i="1"/>
  <c r="F26" i="1" l="1"/>
  <c r="D58" i="1"/>
  <c r="E58" i="1"/>
  <c r="G15" i="1"/>
  <c r="G16" i="1"/>
  <c r="G17" i="1"/>
  <c r="G18" i="1"/>
  <c r="G22" i="1"/>
  <c r="G13" i="1"/>
  <c r="J24" i="1"/>
  <c r="K24" i="1"/>
  <c r="J25" i="1"/>
  <c r="K25" i="1"/>
  <c r="G58" i="1" l="1"/>
  <c r="E82" i="1"/>
  <c r="L58" i="1"/>
  <c r="F12" i="1"/>
  <c r="F58" i="1" s="1"/>
  <c r="G12" i="1"/>
  <c r="K57" i="1"/>
  <c r="J57" i="1"/>
  <c r="K56" i="1"/>
  <c r="J56" i="1"/>
  <c r="K54" i="1"/>
  <c r="J54" i="1"/>
  <c r="K53" i="1"/>
  <c r="J53" i="1"/>
  <c r="K51" i="1"/>
  <c r="J51" i="1"/>
  <c r="K50" i="1"/>
  <c r="J50" i="1"/>
  <c r="K48" i="1"/>
  <c r="J48" i="1"/>
  <c r="K47" i="1"/>
  <c r="J47" i="1"/>
  <c r="K46" i="1"/>
  <c r="J46" i="1"/>
  <c r="K44" i="1"/>
  <c r="J44" i="1"/>
  <c r="K43" i="1"/>
  <c r="J43" i="1"/>
  <c r="K42" i="1"/>
  <c r="J42" i="1"/>
  <c r="K40" i="1"/>
  <c r="J40" i="1"/>
  <c r="K39" i="1"/>
  <c r="J39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J55" i="1" l="1"/>
  <c r="K52" i="1"/>
  <c r="J41" i="1"/>
  <c r="K41" i="1"/>
  <c r="J26" i="1"/>
  <c r="I52" i="1"/>
  <c r="K26" i="1"/>
  <c r="K55" i="1"/>
  <c r="K12" i="1"/>
  <c r="J52" i="1"/>
  <c r="J12" i="1"/>
  <c r="I58" i="1" l="1"/>
  <c r="I82" i="1" s="1"/>
  <c r="K58" i="1"/>
  <c r="J58" i="1"/>
</calcChain>
</file>

<file path=xl/sharedStrings.xml><?xml version="1.0" encoding="utf-8"?>
<sst xmlns="http://schemas.openxmlformats.org/spreadsheetml/2006/main" count="148" uniqueCount="108">
  <si>
    <t>Загальний фонд</t>
  </si>
  <si>
    <t>Код</t>
  </si>
  <si>
    <t>Показник</t>
  </si>
  <si>
    <t>01</t>
  </si>
  <si>
    <t>Костянтинівська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</si>
  <si>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</si>
  <si>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</si>
  <si>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</si>
  <si>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</si>
  <si>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</si>
  <si>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</si>
  <si>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</si>
  <si>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</si>
  <si>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</si>
  <si>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</si>
  <si>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</si>
  <si>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</si>
  <si>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</si>
  <si>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</si>
  <si>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</si>
  <si>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</si>
  <si>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</si>
  <si>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</si>
  <si>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</si>
  <si>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</si>
  <si>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8710</t>
  </si>
  <si>
    <t>Резервний фонд місцевого бюджету</t>
  </si>
  <si>
    <t>06</t>
  </si>
  <si>
    <t>Орган з питань освіти і науки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</si>
  <si>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</si>
  <si>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</si>
  <si>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</si>
  <si>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</si>
  <si>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</si>
  <si>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</si>
  <si>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</si>
  <si>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</si>
  <si>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</si>
  <si>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</si>
  <si>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</si>
  <si>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</si>
  <si>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</si>
  <si>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</si>
  <si>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</si>
  <si>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</si>
  <si>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</si>
  <si>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</si>
  <si>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</si>
  <si>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</si>
  <si>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</si>
  <si>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</si>
  <si>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</si>
  <si>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</si>
  <si>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9770</t>
  </si>
  <si>
    <t>Інші субвенції з місцевого бюджету</t>
  </si>
  <si>
    <t>08</t>
  </si>
  <si>
    <t>Орган з питань праці та соціального захисту населення</t>
  </si>
  <si>
    <t>3050</t>
  </si>
  <si>
    <t>Пільгове медичне обслуговування осіб, які постраждали внаслідок Чорнобильської катастрофи</t>
  </si>
  <si>
    <t>3090</t>
  </si>
  <si>
    <t>Видатки на поховання учасників бойових дій та осіб з інвалідністю внаслідок війни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</si>
  <si>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</si>
  <si>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</si>
  <si>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</si>
  <si>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</si>
  <si>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3191</t>
  </si>
  <si>
    <t>Інші видатки на соціальний захист ветеранів війни та праці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</si>
  <si>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</si>
  <si>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</si>
  <si>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3242</t>
  </si>
  <si>
    <t>Інші заходи у сфері соціального захисту і соціального забезпечення</t>
  </si>
  <si>
    <t>09</t>
  </si>
  <si>
    <t>Орган у справах дітей</t>
  </si>
  <si>
    <t>37</t>
  </si>
  <si>
    <t>Орган з питань фінансів</t>
  </si>
  <si>
    <t>План на 2025 рік з урахуванням змін</t>
  </si>
  <si>
    <t>+/- факт до плану</t>
  </si>
  <si>
    <t>Фактичні видатки за 2023 рік</t>
  </si>
  <si>
    <t>% виконання за 2024 рік до 2023 року</t>
  </si>
  <si>
    <t>+/- факт 2025 до факту 2024 року</t>
  </si>
  <si>
    <t>Субвенція з місцевого бюджету державному бюджету на виконання програм соціально-економічного розвитку регіонів</t>
  </si>
  <si>
    <t>% 
виконання 
за звітний період</t>
  </si>
  <si>
    <t>Виконання окремих заходів з реалізації соціального проекту `Активні парки - локації здорової України`</t>
  </si>
  <si>
    <t>Всього по загальному фонду</t>
  </si>
  <si>
    <t>до рішення виконавчого комітету</t>
  </si>
  <si>
    <t>Додаток 2</t>
  </si>
  <si>
    <t>Спеціальний фонд</t>
  </si>
  <si>
    <t>Всього по спеціальному фонду</t>
  </si>
  <si>
    <t>РАЗОМ</t>
  </si>
  <si>
    <t>х</t>
  </si>
  <si>
    <t>Організація та проведення громадських робіт</t>
  </si>
  <si>
    <t>Розроблення схем планування та забудови територій (містобудівної документації)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</si>
  <si>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</si>
  <si>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</si>
  <si>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</si>
  <si>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Начальник фінансового відділу</t>
  </si>
  <si>
    <t>Інна МИЧКО</t>
  </si>
  <si>
    <t>грн.</t>
  </si>
  <si>
    <t>Звіт про виконання видаткової частини бюджету Костянтинівської сільської територіальної громади
 за І півріччя 2025  року</t>
  </si>
  <si>
    <t>План на І півріччя 2025 року</t>
  </si>
  <si>
    <t>Касові видатки за І півріччя 2025 року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</si>
  <si>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</si>
  <si>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Касові видатки за І півріччя 2024 року</t>
  </si>
  <si>
    <t>% виконання за І півріч.2025р. до І півріч. 2024р.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</si>
  <si>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</si>
  <si>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</si>
  <si>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 xml:space="preserve">Костянтинівської сільської ради </t>
  </si>
  <si>
    <t>від  29.08.2025р. №189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</si>
</sst>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0" xfId="0" applyFont="1"/>
    <xf numFmtId="0" fontId="0" fillId="0" borderId="0" xfId="0" applyAlignment="1"/>
    <xf numFmtId="0" fontId="0" fillId="0" borderId="1" xfId="0" quotePrefix="1" applyBorder="1" applyAlignment="1">
      <alignment horizontal="center" vertical="center" wrapText="1"/>
    </xf>
    <xf numFmtId="2" fontId="3" fillId="3" borderId="1" xfId="0" applyNumberFormat="1" applyFont="1" applyFill="1" applyBorder="1"/>
    <xf numFmtId="0" fontId="0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4" borderId="1" xfId="0" applyFont="1" applyFill="1" applyBorder="1"/>
    <xf numFmtId="0" fontId="4" fillId="4" borderId="1" xfId="0" applyFont="1" applyFill="1" applyBorder="1"/>
    <xf numFmtId="2" fontId="4" fillId="4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Border="1"/>
    <xf numFmtId="2" fontId="3" fillId="2" borderId="1" xfId="0" applyNumberFormat="1" applyFont="1" applyFill="1" applyBorder="1" applyAlignment="1">
      <alignment wrapText="1"/>
    </xf>
    <xf numFmtId="0" fontId="1" fillId="0" borderId="0" xfId="0" applyFont="1" applyAlignment="1"/>
    <xf numFmtId="0" fontId="3" fillId="3" borderId="1" xfId="0" quotePrefix="1" applyFont="1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/>
    <xf numFmtId="0" fontId="3" fillId="3" borderId="1" xfId="0" quotePrefix="1" applyFont="1" applyFill="1" applyBorder="1" applyAlignment="1">
      <alignment horizontal="left"/>
    </xf>
    <xf numFmtId="0" fontId="3" fillId="2" borderId="1" xfId="0" quotePrefix="1" applyFont="1" applyFill="1" applyBorder="1"/>
    <xf numFmtId="0" fontId="3" fillId="2" borderId="1" xfId="0" applyFont="1" applyFill="1" applyBorder="1"/>
    <xf numFmtId="2" fontId="3" fillId="3" borderId="2" xfId="0" applyNumberFormat="1" applyFont="1" applyFill="1" applyBorder="1"/>
    <xf numFmtId="0" fontId="3" fillId="2" borderId="1" xfId="0" applyFont="1" applyFill="1" applyBorder="1" applyAlignment="1">
      <alignment wrapText="1"/>
    </xf>
    <xf numFmtId="0" fontId="4" fillId="0" borderId="0" xfId="0" applyFont="1"/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9" fontId="3" fillId="3" borderId="1" xfId="0" quotePrefix="1" applyNumberFormat="1" applyFont="1" applyFill="1" applyBorder="1"/>
    <xf numFmtId="0" fontId="6" fillId="0" borderId="1" xfId="0" applyFont="1" applyBorder="1"/>
    <xf numFmtId="2" fontId="3" fillId="0" borderId="0" xfId="0" applyNumberFormat="1" applyFont="1"/>
    <xf numFmtId="0" fontId="6" fillId="2" borderId="1" xfId="0" applyFont="1" applyFill="1" applyBorder="1"/>
    <xf numFmtId="2" fontId="6" fillId="2" borderId="1" xfId="0" applyNumberFormat="1" applyFont="1" applyFill="1" applyBorder="1"/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zoomScaleNormal="100" workbookViewId="0">
      <selection activeCell="R9" sqref="R9"/>
    </sheetView>
  </sheetViews>
  <sheetFormatPr defaultRowHeight="12.75" x14ac:dyDescent="0.2"/>
  <cols>
    <col min="1" max="1" width="8.140625" customWidth="1"/>
    <col min="2" max="2" width="42.5703125" customWidth="1"/>
    <col min="3" max="3" width="14.140625" customWidth="1"/>
    <col min="4" max="5" width="13.140625" style="3" customWidth="1"/>
    <col min="6" max="6" width="14.42578125" customWidth="1"/>
    <col min="7" max="7" width="7.7109375" customWidth="1"/>
    <col min="8" max="8" width="13.42578125" customWidth="1"/>
    <col min="9" max="9" width="12.85546875" customWidth="1"/>
    <col min="10" max="11" width="11.42578125" hidden="1" customWidth="1"/>
    <col min="12" max="12" width="7.85546875" customWidth="1"/>
    <col min="13" max="13" width="11" bestFit="1" customWidth="1"/>
  </cols>
  <sheetData>
    <row r="1" spans="1:13" x14ac:dyDescent="0.2">
      <c r="H1" t="s">
        <v>85</v>
      </c>
    </row>
    <row r="2" spans="1:13" x14ac:dyDescent="0.2">
      <c r="H2" t="s">
        <v>84</v>
      </c>
    </row>
    <row r="3" spans="1:13" x14ac:dyDescent="0.2">
      <c r="H3" t="s">
        <v>106</v>
      </c>
    </row>
    <row r="4" spans="1:13" ht="13.5" customHeight="1" x14ac:dyDescent="0.2">
      <c r="H4" t="s">
        <v>107</v>
      </c>
    </row>
    <row r="5" spans="1:13" ht="13.5" customHeight="1" x14ac:dyDescent="0.2"/>
    <row r="6" spans="1:13" ht="25.5" customHeight="1" x14ac:dyDescent="0.2">
      <c r="A6" s="4"/>
      <c r="B6" s="43" t="s">
        <v>98</v>
      </c>
      <c r="C6" s="44"/>
      <c r="D6" s="44"/>
      <c r="E6" s="44"/>
      <c r="F6" s="44"/>
      <c r="G6" s="44"/>
      <c r="H6" s="4"/>
    </row>
    <row r="7" spans="1:13" ht="12" customHeight="1" x14ac:dyDescent="0.2">
      <c r="A7" s="4"/>
      <c r="B7" s="4"/>
      <c r="C7" s="4"/>
      <c r="D7" s="23"/>
      <c r="E7" s="4"/>
      <c r="F7" s="4"/>
      <c r="G7" s="4"/>
      <c r="H7" s="4"/>
      <c r="I7" t="s">
        <v>97</v>
      </c>
    </row>
    <row r="8" spans="1:13" hidden="1" x14ac:dyDescent="0.2"/>
    <row r="9" spans="1:13" ht="88.5" customHeight="1" x14ac:dyDescent="0.2">
      <c r="A9" s="1" t="s">
        <v>1</v>
      </c>
      <c r="B9" s="1" t="s">
        <v>2</v>
      </c>
      <c r="C9" s="1" t="s">
        <v>75</v>
      </c>
      <c r="D9" s="17" t="s">
        <v>99</v>
      </c>
      <c r="E9" s="17" t="s">
        <v>100</v>
      </c>
      <c r="F9" s="7" t="s">
        <v>76</v>
      </c>
      <c r="G9" s="8" t="s">
        <v>81</v>
      </c>
      <c r="H9" s="1" t="s">
        <v>102</v>
      </c>
      <c r="I9" s="5" t="s">
        <v>79</v>
      </c>
      <c r="J9" s="1" t="s">
        <v>78</v>
      </c>
      <c r="K9" s="1" t="s">
        <v>77</v>
      </c>
      <c r="L9" s="1" t="s">
        <v>103</v>
      </c>
    </row>
    <row r="10" spans="1:13" x14ac:dyDescent="0.2">
      <c r="A10" s="1">
        <v>1</v>
      </c>
      <c r="B10" s="1">
        <v>2</v>
      </c>
      <c r="C10" s="1">
        <v>3</v>
      </c>
      <c r="D10" s="17">
        <v>4</v>
      </c>
      <c r="E10" s="17">
        <v>5</v>
      </c>
      <c r="F10" s="1">
        <v>6</v>
      </c>
      <c r="G10" s="1">
        <v>7</v>
      </c>
      <c r="H10" s="1">
        <v>8</v>
      </c>
      <c r="I10" s="1">
        <v>9</v>
      </c>
      <c r="J10" s="1">
        <v>14</v>
      </c>
      <c r="K10" s="1">
        <v>15</v>
      </c>
      <c r="L10" s="2">
        <v>10</v>
      </c>
    </row>
    <row r="11" spans="1:13" s="9" customFormat="1" x14ac:dyDescent="0.2">
      <c r="A11" s="21"/>
      <c r="B11" s="37" t="s">
        <v>0</v>
      </c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3" s="9" customFormat="1" ht="15.75" customHeight="1" x14ac:dyDescent="0.2">
      <c r="A12" s="28" t="s">
        <v>3</v>
      </c>
      <c r="B12" s="29" t="s">
        <v>4</v>
      </c>
      <c r="C12" s="19">
        <f>C13+C14+C15+C16+C17+C18+C19+C20+C21+C22+C23+C25+C24</f>
        <v>41097190</v>
      </c>
      <c r="D12" s="19">
        <f>D13+D14+D15+D16+D17+D18+D19+D20+D21+D22+D23+D24+D25</f>
        <v>27124590</v>
      </c>
      <c r="E12" s="19">
        <f t="shared" ref="E12" si="0">E13+E14+E15+E16+E17+E18+E19+E20+E21+E22+E23+E25+E24</f>
        <v>15816803.339999998</v>
      </c>
      <c r="F12" s="19">
        <f t="shared" ref="F12:K12" si="1">F13+F14+F15+F16+F17+F18+F19+F20+F21+F22+F23+F25+F24</f>
        <v>-11307786.66</v>
      </c>
      <c r="G12" s="19">
        <f>E12/D12*100</f>
        <v>58.311677116594197</v>
      </c>
      <c r="H12" s="19">
        <f>H13+H14+H15+H16+H17+H18+H19+H20+H21+H22+H23+H25+H24</f>
        <v>9011576.620000001</v>
      </c>
      <c r="I12" s="19">
        <f>E12-H12</f>
        <v>6805226.7199999969</v>
      </c>
      <c r="J12" s="19">
        <f t="shared" si="1"/>
        <v>25280386.660000004</v>
      </c>
      <c r="K12" s="19">
        <f t="shared" si="1"/>
        <v>11307786.66</v>
      </c>
      <c r="L12" s="19">
        <f>E12/H12*100</f>
        <v>175.5164940272127</v>
      </c>
      <c r="M12" s="38"/>
    </row>
    <row r="13" spans="1:13" s="26" customFormat="1" ht="63.75" customHeight="1" x14ac:dyDescent="0.2">
      <c r="A13" s="24" t="s">
        <v>5</v>
      </c>
      <c r="B13" s="25" t="s">
        <v>6</v>
      </c>
      <c r="C13" s="6">
        <v>27755891</v>
      </c>
      <c r="D13" s="6">
        <v>15623411</v>
      </c>
      <c r="E13" s="6">
        <v>8011580.9000000004</v>
      </c>
      <c r="F13" s="6">
        <f>E13-D13</f>
        <v>-7611830.0999999996</v>
      </c>
      <c r="G13" s="6">
        <f>E13/D13*100</f>
        <v>51.2793326630145</v>
      </c>
      <c r="H13" s="6">
        <v>6968477.5300000003</v>
      </c>
      <c r="I13" s="6">
        <f>E13-H13</f>
        <v>1043103.3700000001</v>
      </c>
      <c r="J13" s="6">
        <f t="shared" ref="J13:J25" si="2">C13-E13</f>
        <v>19744310.100000001</v>
      </c>
      <c r="K13" s="6">
        <f t="shared" ref="K13:K25" si="3">D13-E13</f>
        <v>7611830.0999999996</v>
      </c>
      <c r="L13" s="6">
        <f>E13/H13*100</f>
        <v>114.96888474576168</v>
      </c>
    </row>
    <row r="14" spans="1:13" s="26" customFormat="1" ht="26.25" customHeight="1" x14ac:dyDescent="0.2">
      <c r="A14" s="24" t="s">
        <v>7</v>
      </c>
      <c r="B14" s="25" t="s">
        <v>8</v>
      </c>
      <c r="C14" s="6">
        <v>400000</v>
      </c>
      <c r="D14" s="6">
        <v>400000</v>
      </c>
      <c r="E14" s="6">
        <v>224853.38</v>
      </c>
      <c r="F14" s="6">
        <f t="shared" ref="F14:F25" si="4">E14-D14</f>
        <v>-175146.62</v>
      </c>
      <c r="G14" s="6">
        <v>0</v>
      </c>
      <c r="H14" s="6">
        <v>199900.51</v>
      </c>
      <c r="I14" s="6">
        <f t="shared" ref="I14:I25" si="5">E14-H14</f>
        <v>24952.869999999995</v>
      </c>
      <c r="J14" s="6">
        <f t="shared" si="2"/>
        <v>175146.62</v>
      </c>
      <c r="K14" s="6">
        <f t="shared" si="3"/>
        <v>175146.62</v>
      </c>
      <c r="L14" s="6">
        <f>E14/H14*100</f>
        <v>112.4826444915023</v>
      </c>
    </row>
    <row r="15" spans="1:13" s="26" customFormat="1" ht="39.75" customHeight="1" x14ac:dyDescent="0.2">
      <c r="A15" s="24" t="s">
        <v>9</v>
      </c>
      <c r="B15" s="25" t="s">
        <v>10</v>
      </c>
      <c r="C15" s="6">
        <v>2271700</v>
      </c>
      <c r="D15" s="6">
        <v>1373660</v>
      </c>
      <c r="E15" s="6">
        <v>901080.49</v>
      </c>
      <c r="F15" s="6">
        <f t="shared" si="4"/>
        <v>-472579.51</v>
      </c>
      <c r="G15" s="6">
        <f t="shared" ref="G15:G22" si="6">E15/D15*100</f>
        <v>65.597053856121605</v>
      </c>
      <c r="H15" s="6">
        <v>874509.57</v>
      </c>
      <c r="I15" s="6">
        <f t="shared" si="5"/>
        <v>26570.920000000042</v>
      </c>
      <c r="J15" s="6">
        <f t="shared" si="2"/>
        <v>1370619.51</v>
      </c>
      <c r="K15" s="6">
        <f t="shared" si="3"/>
        <v>472579.51</v>
      </c>
      <c r="L15" s="6">
        <f t="shared" ref="L15:L25" si="7">E15/H15*100</f>
        <v>103.03837955712709</v>
      </c>
    </row>
    <row r="16" spans="1:13" s="26" customFormat="1" ht="17.25" customHeight="1" x14ac:dyDescent="0.2">
      <c r="A16" s="24" t="s">
        <v>11</v>
      </c>
      <c r="B16" s="25" t="s">
        <v>12</v>
      </c>
      <c r="C16" s="6">
        <v>810000</v>
      </c>
      <c r="D16" s="6">
        <v>810000</v>
      </c>
      <c r="E16" s="6">
        <v>122876.79</v>
      </c>
      <c r="F16" s="6">
        <f t="shared" si="4"/>
        <v>-687123.21</v>
      </c>
      <c r="G16" s="6">
        <f t="shared" si="6"/>
        <v>15.169974074074075</v>
      </c>
      <c r="H16" s="6">
        <v>227729.36</v>
      </c>
      <c r="I16" s="6">
        <f t="shared" si="5"/>
        <v>-104852.56999999999</v>
      </c>
      <c r="J16" s="6">
        <f t="shared" si="2"/>
        <v>687123.21</v>
      </c>
      <c r="K16" s="6">
        <f t="shared" si="3"/>
        <v>687123.21</v>
      </c>
      <c r="L16" s="6">
        <f>E16/H16*100</f>
        <v>53.957377300845181</v>
      </c>
    </row>
    <row r="17" spans="1:13" s="26" customFormat="1" ht="17.25" customHeight="1" x14ac:dyDescent="0.2">
      <c r="A17" s="24" t="s">
        <v>13</v>
      </c>
      <c r="B17" s="25" t="s">
        <v>14</v>
      </c>
      <c r="C17" s="6">
        <v>2000000</v>
      </c>
      <c r="D17" s="6">
        <v>2000000</v>
      </c>
      <c r="E17" s="6">
        <v>180000</v>
      </c>
      <c r="F17" s="6">
        <f t="shared" si="4"/>
        <v>-1820000</v>
      </c>
      <c r="G17" s="6">
        <f t="shared" si="6"/>
        <v>9</v>
      </c>
      <c r="H17" s="6">
        <v>0</v>
      </c>
      <c r="I17" s="6">
        <f t="shared" si="5"/>
        <v>180000</v>
      </c>
      <c r="J17" s="6">
        <f t="shared" si="2"/>
        <v>1820000</v>
      </c>
      <c r="K17" s="6">
        <f t="shared" si="3"/>
        <v>1820000</v>
      </c>
      <c r="L17" s="6">
        <v>0</v>
      </c>
    </row>
    <row r="18" spans="1:13" s="26" customFormat="1" ht="23.25" customHeight="1" x14ac:dyDescent="0.2">
      <c r="A18" s="24" t="s">
        <v>15</v>
      </c>
      <c r="B18" s="25" t="s">
        <v>16</v>
      </c>
      <c r="C18" s="6">
        <v>100000</v>
      </c>
      <c r="D18" s="6">
        <v>100000</v>
      </c>
      <c r="E18" s="6">
        <v>87150</v>
      </c>
      <c r="F18" s="6">
        <f t="shared" si="4"/>
        <v>-12850</v>
      </c>
      <c r="G18" s="6">
        <f t="shared" si="6"/>
        <v>87.15</v>
      </c>
      <c r="H18" s="6">
        <v>0</v>
      </c>
      <c r="I18" s="6">
        <f t="shared" si="5"/>
        <v>87150</v>
      </c>
      <c r="J18" s="6">
        <f t="shared" si="2"/>
        <v>12850</v>
      </c>
      <c r="K18" s="6">
        <f t="shared" si="3"/>
        <v>12850</v>
      </c>
      <c r="L18" s="6">
        <v>0</v>
      </c>
    </row>
    <row r="19" spans="1:13" s="26" customFormat="1" ht="36" customHeight="1" x14ac:dyDescent="0.2">
      <c r="A19" s="24" t="s">
        <v>17</v>
      </c>
      <c r="B19" s="25" t="s">
        <v>18</v>
      </c>
      <c r="C19" s="6">
        <v>80000</v>
      </c>
      <c r="D19" s="6">
        <v>80000</v>
      </c>
      <c r="E19" s="6">
        <v>0</v>
      </c>
      <c r="F19" s="6">
        <f t="shared" si="4"/>
        <v>-80000</v>
      </c>
      <c r="G19" s="6">
        <v>0</v>
      </c>
      <c r="H19" s="6">
        <v>0</v>
      </c>
      <c r="I19" s="6">
        <f t="shared" si="5"/>
        <v>0</v>
      </c>
      <c r="J19" s="6">
        <f t="shared" si="2"/>
        <v>80000</v>
      </c>
      <c r="K19" s="6">
        <f t="shared" si="3"/>
        <v>80000</v>
      </c>
      <c r="L19" s="6">
        <v>0</v>
      </c>
    </row>
    <row r="20" spans="1:13" s="26" customFormat="1" ht="25.5" x14ac:dyDescent="0.2">
      <c r="A20" s="24" t="s">
        <v>19</v>
      </c>
      <c r="B20" s="25" t="s">
        <v>20</v>
      </c>
      <c r="C20" s="6">
        <v>13600</v>
      </c>
      <c r="D20" s="6">
        <v>0</v>
      </c>
      <c r="E20" s="6">
        <v>0</v>
      </c>
      <c r="F20" s="6">
        <f t="shared" si="4"/>
        <v>0</v>
      </c>
      <c r="G20" s="6">
        <v>0</v>
      </c>
      <c r="H20" s="6">
        <v>14200</v>
      </c>
      <c r="I20" s="6">
        <f t="shared" si="5"/>
        <v>-14200</v>
      </c>
      <c r="J20" s="6">
        <f t="shared" si="2"/>
        <v>13600</v>
      </c>
      <c r="K20" s="6">
        <f t="shared" si="3"/>
        <v>0</v>
      </c>
      <c r="L20" s="6">
        <v>0</v>
      </c>
    </row>
    <row r="21" spans="1:13" s="26" customFormat="1" ht="25.5" x14ac:dyDescent="0.2">
      <c r="A21" s="24" t="s">
        <v>21</v>
      </c>
      <c r="B21" s="25" t="s">
        <v>22</v>
      </c>
      <c r="C21" s="6">
        <v>100000</v>
      </c>
      <c r="D21" s="6">
        <v>0</v>
      </c>
      <c r="E21" s="6">
        <v>0</v>
      </c>
      <c r="F21" s="6">
        <f t="shared" si="4"/>
        <v>0</v>
      </c>
      <c r="G21" s="6">
        <v>0</v>
      </c>
      <c r="H21" s="6">
        <v>0</v>
      </c>
      <c r="I21" s="6">
        <f t="shared" si="5"/>
        <v>0</v>
      </c>
      <c r="J21" s="6">
        <f t="shared" si="2"/>
        <v>100000</v>
      </c>
      <c r="K21" s="6">
        <f t="shared" si="3"/>
        <v>0</v>
      </c>
      <c r="L21" s="6">
        <v>0</v>
      </c>
    </row>
    <row r="22" spans="1:13" s="26" customFormat="1" ht="25.5" x14ac:dyDescent="0.2">
      <c r="A22" s="24" t="s">
        <v>23</v>
      </c>
      <c r="B22" s="25" t="s">
        <v>24</v>
      </c>
      <c r="C22" s="6">
        <v>1315549</v>
      </c>
      <c r="D22" s="6">
        <v>687069</v>
      </c>
      <c r="E22" s="6">
        <v>438811.78</v>
      </c>
      <c r="F22" s="6">
        <f t="shared" si="4"/>
        <v>-248257.21999999997</v>
      </c>
      <c r="G22" s="6">
        <f t="shared" si="6"/>
        <v>63.867206932637046</v>
      </c>
      <c r="H22" s="6">
        <v>277776.65000000002</v>
      </c>
      <c r="I22" s="6">
        <f t="shared" si="5"/>
        <v>161035.13</v>
      </c>
      <c r="J22" s="6">
        <f t="shared" si="2"/>
        <v>876737.22</v>
      </c>
      <c r="K22" s="6">
        <f t="shared" si="3"/>
        <v>248257.21999999997</v>
      </c>
      <c r="L22" s="6">
        <f t="shared" si="7"/>
        <v>157.9728821699016</v>
      </c>
    </row>
    <row r="23" spans="1:13" s="26" customFormat="1" ht="13.5" customHeight="1" x14ac:dyDescent="0.2">
      <c r="A23" s="24" t="s">
        <v>25</v>
      </c>
      <c r="B23" s="25" t="s">
        <v>26</v>
      </c>
      <c r="C23" s="6">
        <v>200000</v>
      </c>
      <c r="D23" s="6">
        <v>0</v>
      </c>
      <c r="E23" s="6">
        <v>0</v>
      </c>
      <c r="F23" s="6">
        <f t="shared" si="4"/>
        <v>0</v>
      </c>
      <c r="G23" s="6">
        <v>0</v>
      </c>
      <c r="H23" s="6">
        <v>0</v>
      </c>
      <c r="I23" s="6">
        <f t="shared" si="5"/>
        <v>0</v>
      </c>
      <c r="J23" s="6">
        <f t="shared" si="2"/>
        <v>200000</v>
      </c>
      <c r="K23" s="6">
        <f t="shared" si="3"/>
        <v>0</v>
      </c>
      <c r="L23" s="6">
        <v>0</v>
      </c>
    </row>
    <row r="24" spans="1:13" s="26" customFormat="1" ht="14.25" customHeight="1" x14ac:dyDescent="0.2">
      <c r="A24" s="27">
        <v>9770</v>
      </c>
      <c r="B24" s="25" t="s">
        <v>54</v>
      </c>
      <c r="C24" s="6">
        <v>0</v>
      </c>
      <c r="D24" s="6">
        <v>0</v>
      </c>
      <c r="E24" s="6">
        <v>0</v>
      </c>
      <c r="F24" s="6">
        <f t="shared" si="4"/>
        <v>0</v>
      </c>
      <c r="G24" s="6">
        <v>0</v>
      </c>
      <c r="H24" s="6">
        <v>200000</v>
      </c>
      <c r="I24" s="6">
        <f t="shared" si="5"/>
        <v>-200000</v>
      </c>
      <c r="J24" s="6">
        <f t="shared" si="2"/>
        <v>0</v>
      </c>
      <c r="K24" s="6">
        <f t="shared" si="3"/>
        <v>0</v>
      </c>
      <c r="L24" s="6">
        <f t="shared" si="7"/>
        <v>0</v>
      </c>
    </row>
    <row r="25" spans="1:13" s="26" customFormat="1" ht="24.75" customHeight="1" x14ac:dyDescent="0.2">
      <c r="A25" s="27">
        <v>9800</v>
      </c>
      <c r="B25" s="25" t="s">
        <v>80</v>
      </c>
      <c r="C25" s="6">
        <v>6050450</v>
      </c>
      <c r="D25" s="6">
        <v>6050450</v>
      </c>
      <c r="E25" s="6">
        <v>5850450</v>
      </c>
      <c r="F25" s="6">
        <f t="shared" si="4"/>
        <v>-200000</v>
      </c>
      <c r="G25" s="6">
        <v>0</v>
      </c>
      <c r="H25" s="6">
        <v>248983</v>
      </c>
      <c r="I25" s="6">
        <f t="shared" si="5"/>
        <v>5601467</v>
      </c>
      <c r="J25" s="6">
        <f t="shared" si="2"/>
        <v>200000</v>
      </c>
      <c r="K25" s="6">
        <f t="shared" si="3"/>
        <v>200000</v>
      </c>
      <c r="L25" s="6">
        <f t="shared" si="7"/>
        <v>2349.7387371828599</v>
      </c>
    </row>
    <row r="26" spans="1:13" s="9" customFormat="1" ht="19.5" customHeight="1" x14ac:dyDescent="0.2">
      <c r="A26" s="28" t="s">
        <v>27</v>
      </c>
      <c r="B26" s="29" t="s">
        <v>28</v>
      </c>
      <c r="C26" s="19">
        <f>C27+C28+C29+C30+C31+C32+C33+C34+C35+C36+C37+C39+C40+C38</f>
        <v>76194064</v>
      </c>
      <c r="D26" s="19">
        <f t="shared" ref="D26:F26" si="8">D27+D28+D29+D30+D31+D32+D33+D34+D35+D36+D37+D39+D40+D38</f>
        <v>53567306</v>
      </c>
      <c r="E26" s="19">
        <f t="shared" si="8"/>
        <v>42734068.239999995</v>
      </c>
      <c r="F26" s="19">
        <f t="shared" si="8"/>
        <v>-10833237.760000002</v>
      </c>
      <c r="G26" s="19">
        <f>E26/D26*100</f>
        <v>79.776399880927357</v>
      </c>
      <c r="H26" s="19">
        <f>H27+H28+H29+H30+H31+H32+H33+H34+H35+H36+H37+H39+H40+H38</f>
        <v>34823787.210000008</v>
      </c>
      <c r="I26" s="19">
        <f>I27+I28+I29+I30+I31+I32+I33+I34+I35+I36+I37+I39+I40+I38</f>
        <v>7910281.0299999975</v>
      </c>
      <c r="J26" s="19">
        <f t="shared" ref="J26:K26" si="9">J27+J28+J29+J30+J31+J32+J33+J34+J35+J36+J37+J39+J40+J38</f>
        <v>33459995.760000002</v>
      </c>
      <c r="K26" s="19">
        <f t="shared" si="9"/>
        <v>10833237.760000002</v>
      </c>
      <c r="L26" s="19">
        <f>E26/H26*100</f>
        <v>122.71516587870852</v>
      </c>
      <c r="M26" s="38"/>
    </row>
    <row r="27" spans="1:13" s="26" customFormat="1" ht="38.25" x14ac:dyDescent="0.2">
      <c r="A27" s="24" t="s">
        <v>29</v>
      </c>
      <c r="B27" s="25" t="s">
        <v>30</v>
      </c>
      <c r="C27" s="6">
        <v>1798211</v>
      </c>
      <c r="D27" s="6">
        <v>822801</v>
      </c>
      <c r="E27" s="6">
        <v>712537.17</v>
      </c>
      <c r="F27" s="6">
        <f>E27-D27</f>
        <v>-110263.82999999996</v>
      </c>
      <c r="G27" s="6">
        <f>E27/D27*100</f>
        <v>86.59896742954858</v>
      </c>
      <c r="H27" s="6">
        <v>525579.09</v>
      </c>
      <c r="I27" s="30">
        <f>E27-H27</f>
        <v>186958.08000000007</v>
      </c>
      <c r="J27" s="30">
        <f t="shared" ref="J27:J40" si="10">C27-E27</f>
        <v>1085673.83</v>
      </c>
      <c r="K27" s="30">
        <f t="shared" ref="K27:K40" si="11">D27-E27</f>
        <v>110263.82999999996</v>
      </c>
      <c r="L27" s="6">
        <f>E27/H27*100</f>
        <v>135.57182611659837</v>
      </c>
    </row>
    <row r="28" spans="1:13" s="26" customFormat="1" ht="16.5" customHeight="1" x14ac:dyDescent="0.2">
      <c r="A28" s="24" t="s">
        <v>31</v>
      </c>
      <c r="B28" s="25" t="s">
        <v>32</v>
      </c>
      <c r="C28" s="6">
        <v>17074455</v>
      </c>
      <c r="D28" s="6">
        <v>9715096</v>
      </c>
      <c r="E28" s="6">
        <v>6889338.25</v>
      </c>
      <c r="F28" s="6">
        <f t="shared" ref="F28:F40" si="12">E28-D28</f>
        <v>-2825757.75</v>
      </c>
      <c r="G28" s="6">
        <f t="shared" ref="G28:G39" si="13">E28/D28*100</f>
        <v>70.91374341540218</v>
      </c>
      <c r="H28" s="6">
        <v>6108650.1200000001</v>
      </c>
      <c r="I28" s="30">
        <f t="shared" ref="I28:I40" si="14">E28-H28</f>
        <v>780688.12999999989</v>
      </c>
      <c r="J28" s="6">
        <f t="shared" si="10"/>
        <v>10185116.75</v>
      </c>
      <c r="K28" s="6">
        <f t="shared" si="11"/>
        <v>2825757.75</v>
      </c>
      <c r="L28" s="6">
        <f t="shared" ref="L28:L39" si="15">E28/H28*100</f>
        <v>112.78004329375473</v>
      </c>
    </row>
    <row r="29" spans="1:13" s="26" customFormat="1" ht="38.25" x14ac:dyDescent="0.2">
      <c r="A29" s="24" t="s">
        <v>33</v>
      </c>
      <c r="B29" s="25" t="s">
        <v>34</v>
      </c>
      <c r="C29" s="6">
        <v>24653633</v>
      </c>
      <c r="D29" s="6">
        <v>16506679</v>
      </c>
      <c r="E29" s="6">
        <v>10925779.49</v>
      </c>
      <c r="F29" s="6">
        <f t="shared" si="12"/>
        <v>-5580899.5099999998</v>
      </c>
      <c r="G29" s="6">
        <f t="shared" si="13"/>
        <v>66.190052463006026</v>
      </c>
      <c r="H29" s="6">
        <v>7847651.7300000004</v>
      </c>
      <c r="I29" s="30">
        <f t="shared" si="14"/>
        <v>3078127.76</v>
      </c>
      <c r="J29" s="6">
        <f t="shared" si="10"/>
        <v>13727853.51</v>
      </c>
      <c r="K29" s="6">
        <f t="shared" si="11"/>
        <v>5580899.5099999998</v>
      </c>
      <c r="L29" s="6">
        <f t="shared" si="15"/>
        <v>139.2235520370117</v>
      </c>
    </row>
    <row r="30" spans="1:13" s="26" customFormat="1" ht="38.25" x14ac:dyDescent="0.2">
      <c r="A30" s="24" t="s">
        <v>35</v>
      </c>
      <c r="B30" s="25" t="s">
        <v>36</v>
      </c>
      <c r="C30" s="6">
        <v>22490900</v>
      </c>
      <c r="D30" s="6">
        <v>20133900</v>
      </c>
      <c r="E30" s="6">
        <v>19693211.469999999</v>
      </c>
      <c r="F30" s="6">
        <f t="shared" si="12"/>
        <v>-440688.53000000119</v>
      </c>
      <c r="G30" s="6">
        <f t="shared" si="13"/>
        <v>97.811211290410697</v>
      </c>
      <c r="H30" s="6">
        <v>17601964.390000001</v>
      </c>
      <c r="I30" s="30">
        <f t="shared" si="14"/>
        <v>2091247.0799999982</v>
      </c>
      <c r="J30" s="6">
        <f t="shared" si="10"/>
        <v>2797688.5300000012</v>
      </c>
      <c r="K30" s="6">
        <f t="shared" si="11"/>
        <v>440688.53000000119</v>
      </c>
      <c r="L30" s="6">
        <f t="shared" si="15"/>
        <v>111.88075963378313</v>
      </c>
    </row>
    <row r="31" spans="1:13" s="26" customFormat="1" ht="25.5" x14ac:dyDescent="0.2">
      <c r="A31" s="24" t="s">
        <v>37</v>
      </c>
      <c r="B31" s="25" t="s">
        <v>38</v>
      </c>
      <c r="C31" s="6">
        <v>3813740</v>
      </c>
      <c r="D31" s="6">
        <v>1879820</v>
      </c>
      <c r="E31" s="6">
        <v>1661777.72</v>
      </c>
      <c r="F31" s="6">
        <f t="shared" si="12"/>
        <v>-218042.28000000003</v>
      </c>
      <c r="G31" s="6">
        <f t="shared" si="13"/>
        <v>88.400895830451859</v>
      </c>
      <c r="H31" s="6">
        <v>1208497.6200000001</v>
      </c>
      <c r="I31" s="30">
        <f t="shared" si="14"/>
        <v>453280.09999999986</v>
      </c>
      <c r="J31" s="6">
        <f t="shared" si="10"/>
        <v>2151962.2800000003</v>
      </c>
      <c r="K31" s="6">
        <f t="shared" si="11"/>
        <v>218042.28000000003</v>
      </c>
      <c r="L31" s="6">
        <f t="shared" si="15"/>
        <v>137.50773625851244</v>
      </c>
    </row>
    <row r="32" spans="1:13" s="26" customFormat="1" ht="16.5" customHeight="1" x14ac:dyDescent="0.2">
      <c r="A32" s="24" t="s">
        <v>39</v>
      </c>
      <c r="B32" s="25" t="s">
        <v>40</v>
      </c>
      <c r="C32" s="6">
        <v>5430</v>
      </c>
      <c r="D32" s="6">
        <v>5430</v>
      </c>
      <c r="E32" s="6">
        <v>1810</v>
      </c>
      <c r="F32" s="6">
        <f t="shared" si="12"/>
        <v>-3620</v>
      </c>
      <c r="G32" s="6">
        <f t="shared" si="13"/>
        <v>33.333333333333329</v>
      </c>
      <c r="H32" s="6">
        <v>0</v>
      </c>
      <c r="I32" s="30">
        <f t="shared" si="14"/>
        <v>1810</v>
      </c>
      <c r="J32" s="6">
        <f t="shared" si="10"/>
        <v>3620</v>
      </c>
      <c r="K32" s="6">
        <f t="shared" si="11"/>
        <v>3620</v>
      </c>
      <c r="L32" s="6">
        <v>0</v>
      </c>
    </row>
    <row r="33" spans="1:13" s="26" customFormat="1" ht="25.5" customHeight="1" x14ac:dyDescent="0.2">
      <c r="A33" s="24" t="s">
        <v>41</v>
      </c>
      <c r="B33" s="25" t="s">
        <v>42</v>
      </c>
      <c r="C33" s="6">
        <v>68900</v>
      </c>
      <c r="D33" s="6">
        <v>41400</v>
      </c>
      <c r="E33" s="6">
        <v>23855.87</v>
      </c>
      <c r="F33" s="6">
        <f t="shared" si="12"/>
        <v>-17544.13</v>
      </c>
      <c r="G33" s="6">
        <f t="shared" si="13"/>
        <v>57.622874396135259</v>
      </c>
      <c r="H33" s="6">
        <v>0</v>
      </c>
      <c r="I33" s="30">
        <f t="shared" si="14"/>
        <v>23855.87</v>
      </c>
      <c r="J33" s="6">
        <f t="shared" si="10"/>
        <v>45044.130000000005</v>
      </c>
      <c r="K33" s="6">
        <f t="shared" si="11"/>
        <v>17544.13</v>
      </c>
      <c r="L33" s="6">
        <v>0</v>
      </c>
    </row>
    <row r="34" spans="1:13" s="26" customFormat="1" ht="51" x14ac:dyDescent="0.2">
      <c r="A34" s="24" t="s">
        <v>43</v>
      </c>
      <c r="B34" s="25" t="s">
        <v>44</v>
      </c>
      <c r="C34" s="6">
        <v>1863500</v>
      </c>
      <c r="D34" s="6">
        <v>1863500</v>
      </c>
      <c r="E34" s="6">
        <v>1396945.34</v>
      </c>
      <c r="F34" s="6">
        <f t="shared" si="12"/>
        <v>-466554.65999999992</v>
      </c>
      <c r="G34" s="6">
        <f t="shared" si="13"/>
        <v>74.963527770324674</v>
      </c>
      <c r="H34" s="6">
        <v>0</v>
      </c>
      <c r="I34" s="30">
        <f t="shared" si="14"/>
        <v>1396945.34</v>
      </c>
      <c r="J34" s="6">
        <f t="shared" si="10"/>
        <v>466554.65999999992</v>
      </c>
      <c r="K34" s="6">
        <f t="shared" si="11"/>
        <v>466554.65999999992</v>
      </c>
      <c r="L34" s="6">
        <v>0</v>
      </c>
    </row>
    <row r="35" spans="1:13" s="26" customFormat="1" ht="15.75" customHeight="1" x14ac:dyDescent="0.2">
      <c r="A35" s="24" t="s">
        <v>45</v>
      </c>
      <c r="B35" s="25" t="s">
        <v>46</v>
      </c>
      <c r="C35" s="6">
        <v>858847</v>
      </c>
      <c r="D35" s="6">
        <v>415863</v>
      </c>
      <c r="E35" s="6">
        <v>374662.82</v>
      </c>
      <c r="F35" s="6">
        <f t="shared" si="12"/>
        <v>-41200.179999999993</v>
      </c>
      <c r="G35" s="6">
        <f t="shared" si="13"/>
        <v>90.092847885000594</v>
      </c>
      <c r="H35" s="6">
        <v>420584.31</v>
      </c>
      <c r="I35" s="30">
        <f t="shared" si="14"/>
        <v>-45921.489999999991</v>
      </c>
      <c r="J35" s="6">
        <f t="shared" si="10"/>
        <v>484184.18</v>
      </c>
      <c r="K35" s="6">
        <f t="shared" si="11"/>
        <v>41200.179999999993</v>
      </c>
      <c r="L35" s="6">
        <f t="shared" si="15"/>
        <v>89.081501875331497</v>
      </c>
    </row>
    <row r="36" spans="1:13" s="26" customFormat="1" ht="38.25" x14ac:dyDescent="0.2">
      <c r="A36" s="24" t="s">
        <v>47</v>
      </c>
      <c r="B36" s="25" t="s">
        <v>48</v>
      </c>
      <c r="C36" s="6">
        <v>3195240</v>
      </c>
      <c r="D36" s="6">
        <v>1950313</v>
      </c>
      <c r="E36" s="6">
        <v>1031165.16</v>
      </c>
      <c r="F36" s="6">
        <f t="shared" si="12"/>
        <v>-919147.84</v>
      </c>
      <c r="G36" s="6">
        <f t="shared" si="13"/>
        <v>52.871778017169561</v>
      </c>
      <c r="H36" s="6">
        <v>1021886.75</v>
      </c>
      <c r="I36" s="30">
        <f t="shared" si="14"/>
        <v>9278.4100000000326</v>
      </c>
      <c r="J36" s="6">
        <f t="shared" si="10"/>
        <v>2164074.84</v>
      </c>
      <c r="K36" s="6">
        <f t="shared" si="11"/>
        <v>919147.84</v>
      </c>
      <c r="L36" s="6">
        <f t="shared" si="15"/>
        <v>100.90796851999499</v>
      </c>
    </row>
    <row r="37" spans="1:13" s="26" customFormat="1" ht="16.5" customHeight="1" x14ac:dyDescent="0.2">
      <c r="A37" s="24" t="s">
        <v>49</v>
      </c>
      <c r="B37" s="25" t="s">
        <v>50</v>
      </c>
      <c r="C37" s="6">
        <v>90000</v>
      </c>
      <c r="D37" s="6">
        <v>34000</v>
      </c>
      <c r="E37" s="6">
        <v>22984.95</v>
      </c>
      <c r="F37" s="6">
        <f t="shared" si="12"/>
        <v>-11015.05</v>
      </c>
      <c r="G37" s="6">
        <f t="shared" si="13"/>
        <v>67.602794117647065</v>
      </c>
      <c r="H37" s="6">
        <v>0</v>
      </c>
      <c r="I37" s="30">
        <f t="shared" si="14"/>
        <v>22984.95</v>
      </c>
      <c r="J37" s="6">
        <f t="shared" si="10"/>
        <v>67015.05</v>
      </c>
      <c r="K37" s="6">
        <f t="shared" si="11"/>
        <v>11015.05</v>
      </c>
      <c r="L37" s="6">
        <v>0</v>
      </c>
    </row>
    <row r="38" spans="1:13" s="26" customFormat="1" ht="39" customHeight="1" x14ac:dyDescent="0.2">
      <c r="A38" s="27">
        <v>5049</v>
      </c>
      <c r="B38" s="25" t="s">
        <v>82</v>
      </c>
      <c r="C38" s="6">
        <v>105408</v>
      </c>
      <c r="D38" s="6">
        <v>52704</v>
      </c>
      <c r="E38" s="6">
        <v>0</v>
      </c>
      <c r="F38" s="6">
        <f t="shared" si="12"/>
        <v>-52704</v>
      </c>
      <c r="G38" s="6">
        <f t="shared" si="13"/>
        <v>0</v>
      </c>
      <c r="H38" s="6">
        <v>31183.200000000001</v>
      </c>
      <c r="I38" s="30">
        <f t="shared" si="14"/>
        <v>-31183.200000000001</v>
      </c>
      <c r="J38" s="6">
        <f t="shared" si="10"/>
        <v>105408</v>
      </c>
      <c r="K38" s="6">
        <f t="shared" si="11"/>
        <v>52704</v>
      </c>
      <c r="L38" s="6">
        <f t="shared" si="15"/>
        <v>0</v>
      </c>
    </row>
    <row r="39" spans="1:13" s="26" customFormat="1" ht="51" x14ac:dyDescent="0.2">
      <c r="A39" s="24" t="s">
        <v>51</v>
      </c>
      <c r="B39" s="25" t="s">
        <v>52</v>
      </c>
      <c r="C39" s="6">
        <v>70000</v>
      </c>
      <c r="D39" s="6">
        <v>40000</v>
      </c>
      <c r="E39" s="6">
        <v>0</v>
      </c>
      <c r="F39" s="6">
        <f>E39-D39</f>
        <v>-40000</v>
      </c>
      <c r="G39" s="6">
        <f t="shared" si="13"/>
        <v>0</v>
      </c>
      <c r="H39" s="6">
        <v>57790</v>
      </c>
      <c r="I39" s="30">
        <f t="shared" si="14"/>
        <v>-57790</v>
      </c>
      <c r="J39" s="6">
        <f t="shared" si="10"/>
        <v>70000</v>
      </c>
      <c r="K39" s="6">
        <f t="shared" si="11"/>
        <v>40000</v>
      </c>
      <c r="L39" s="6">
        <f t="shared" si="15"/>
        <v>0</v>
      </c>
    </row>
    <row r="40" spans="1:13" s="26" customFormat="1" ht="17.25" customHeight="1" x14ac:dyDescent="0.2">
      <c r="A40" s="24" t="s">
        <v>53</v>
      </c>
      <c r="B40" s="25" t="s">
        <v>54</v>
      </c>
      <c r="C40" s="6">
        <v>105800</v>
      </c>
      <c r="D40" s="6">
        <v>105800</v>
      </c>
      <c r="E40" s="6">
        <v>0</v>
      </c>
      <c r="F40" s="6">
        <f t="shared" si="12"/>
        <v>-105800</v>
      </c>
      <c r="G40" s="6">
        <v>0</v>
      </c>
      <c r="H40" s="6">
        <v>0</v>
      </c>
      <c r="I40" s="30">
        <f t="shared" si="14"/>
        <v>0</v>
      </c>
      <c r="J40" s="6">
        <f t="shared" si="10"/>
        <v>105800</v>
      </c>
      <c r="K40" s="6">
        <f t="shared" si="11"/>
        <v>105800</v>
      </c>
      <c r="L40" s="6">
        <v>0</v>
      </c>
    </row>
    <row r="41" spans="1:13" s="9" customFormat="1" ht="24" customHeight="1" x14ac:dyDescent="0.2">
      <c r="A41" s="28" t="s">
        <v>55</v>
      </c>
      <c r="B41" s="31" t="s">
        <v>56</v>
      </c>
      <c r="C41" s="19">
        <f>C42+C43+C44+C45+C46+C47+C48+C49+C50+C51</f>
        <v>6469599.9399999995</v>
      </c>
      <c r="D41" s="19">
        <f t="shared" ref="D41:F41" si="16">D42+D43+D44+D45+D46+D47+D48+D49+D50+D51</f>
        <v>3612088.94</v>
      </c>
      <c r="E41" s="19">
        <f t="shared" si="16"/>
        <v>1968471.17</v>
      </c>
      <c r="F41" s="19">
        <f t="shared" si="16"/>
        <v>-1643617.77</v>
      </c>
      <c r="G41" s="19">
        <f>E41/D41*100</f>
        <v>54.496752507982258</v>
      </c>
      <c r="H41" s="19">
        <f>H42+H43+H44+H45+H46+H47+H48+H49+H50+H51</f>
        <v>1365799.54</v>
      </c>
      <c r="I41" s="19">
        <f>E41-H41</f>
        <v>602671.62999999989</v>
      </c>
      <c r="J41" s="19">
        <f>J42+J43+J44+J46+J47+J48+J50+J51</f>
        <v>1748537.74</v>
      </c>
      <c r="K41" s="19">
        <f>K42+K43+K44+K46+K47+K48+K50+K51</f>
        <v>476438.74000000005</v>
      </c>
      <c r="L41" s="19">
        <f>E41/H41*100</f>
        <v>144.12592129003059</v>
      </c>
      <c r="M41" s="38"/>
    </row>
    <row r="42" spans="1:13" s="26" customFormat="1" ht="38.25" x14ac:dyDescent="0.2">
      <c r="A42" s="24" t="s">
        <v>29</v>
      </c>
      <c r="B42" s="25" t="s">
        <v>30</v>
      </c>
      <c r="C42" s="6">
        <v>1603797</v>
      </c>
      <c r="D42" s="6">
        <v>747648</v>
      </c>
      <c r="E42" s="6">
        <v>633795.59</v>
      </c>
      <c r="F42" s="6">
        <f>E42-D42</f>
        <v>-113852.41000000003</v>
      </c>
      <c r="G42" s="6">
        <f>E42/D42*100</f>
        <v>84.7719234185071</v>
      </c>
      <c r="H42" s="6">
        <v>442375.64</v>
      </c>
      <c r="I42" s="6">
        <f>E42-H42</f>
        <v>191419.94999999995</v>
      </c>
      <c r="J42" s="6">
        <f t="shared" ref="J42:J51" si="17">C42-E42</f>
        <v>970001.41</v>
      </c>
      <c r="K42" s="6">
        <f t="shared" ref="K42:K51" si="18">D42-E42</f>
        <v>113852.41000000003</v>
      </c>
      <c r="L42" s="6">
        <f>E42/H42*100</f>
        <v>143.27090659874489</v>
      </c>
    </row>
    <row r="43" spans="1:13" s="26" customFormat="1" ht="38.25" x14ac:dyDescent="0.2">
      <c r="A43" s="24" t="s">
        <v>57</v>
      </c>
      <c r="B43" s="25" t="s">
        <v>58</v>
      </c>
      <c r="C43" s="6">
        <v>53800</v>
      </c>
      <c r="D43" s="6">
        <v>13300</v>
      </c>
      <c r="E43" s="6">
        <v>0</v>
      </c>
      <c r="F43" s="6">
        <f t="shared" ref="F43:F51" si="19">E43-D43</f>
        <v>-13300</v>
      </c>
      <c r="G43" s="6">
        <f t="shared" ref="G43:G45" si="20">E43/D43*100</f>
        <v>0</v>
      </c>
      <c r="H43" s="6">
        <v>6273.55</v>
      </c>
      <c r="I43" s="6">
        <f t="shared" ref="I43:I51" si="21">E43-H43</f>
        <v>-6273.55</v>
      </c>
      <c r="J43" s="6">
        <f t="shared" si="17"/>
        <v>53800</v>
      </c>
      <c r="K43" s="6">
        <f t="shared" si="18"/>
        <v>13300</v>
      </c>
      <c r="L43" s="6">
        <f t="shared" ref="L43" si="22">E43/H43*100</f>
        <v>0</v>
      </c>
    </row>
    <row r="44" spans="1:13" s="26" customFormat="1" ht="25.5" x14ac:dyDescent="0.2">
      <c r="A44" s="24" t="s">
        <v>59</v>
      </c>
      <c r="B44" s="25" t="s">
        <v>60</v>
      </c>
      <c r="C44" s="6">
        <v>4722</v>
      </c>
      <c r="D44" s="6">
        <v>4722</v>
      </c>
      <c r="E44" s="6">
        <v>4722</v>
      </c>
      <c r="F44" s="6">
        <f t="shared" si="19"/>
        <v>0</v>
      </c>
      <c r="G44" s="6">
        <f t="shared" si="20"/>
        <v>100</v>
      </c>
      <c r="H44" s="6">
        <v>0</v>
      </c>
      <c r="I44" s="6">
        <f t="shared" si="21"/>
        <v>4722</v>
      </c>
      <c r="J44" s="6">
        <f t="shared" si="17"/>
        <v>0</v>
      </c>
      <c r="K44" s="6">
        <f t="shared" si="18"/>
        <v>0</v>
      </c>
      <c r="L44" s="6">
        <v>0</v>
      </c>
    </row>
    <row r="45" spans="1:13" s="26" customFormat="1" ht="76.5" x14ac:dyDescent="0.2">
      <c r="A45" s="27">
        <v>3121</v>
      </c>
      <c r="B45" s="25" t="s">
        <v>101</v>
      </c>
      <c r="C45" s="6">
        <v>2956900</v>
      </c>
      <c r="D45" s="6">
        <v>1371488</v>
      </c>
      <c r="E45" s="6">
        <v>327167.96999999997</v>
      </c>
      <c r="F45" s="6">
        <f t="shared" si="19"/>
        <v>-1044320.03</v>
      </c>
      <c r="G45" s="6">
        <f t="shared" si="20"/>
        <v>23.854964097389111</v>
      </c>
      <c r="H45" s="6">
        <v>0</v>
      </c>
      <c r="I45" s="6">
        <f t="shared" si="21"/>
        <v>327167.96999999997</v>
      </c>
      <c r="J45" s="6">
        <f t="shared" si="17"/>
        <v>2629732.0300000003</v>
      </c>
      <c r="K45" s="6">
        <f t="shared" si="18"/>
        <v>1044320.03</v>
      </c>
      <c r="L45" s="6">
        <v>0</v>
      </c>
    </row>
    <row r="46" spans="1:13" s="26" customFormat="1" ht="65.25" customHeight="1" x14ac:dyDescent="0.2">
      <c r="A46" s="24" t="s">
        <v>61</v>
      </c>
      <c r="B46" s="25" t="s">
        <v>62</v>
      </c>
      <c r="C46" s="6">
        <v>330000</v>
      </c>
      <c r="D46" s="6">
        <v>290000</v>
      </c>
      <c r="E46" s="6">
        <v>153355.43</v>
      </c>
      <c r="F46" s="6">
        <f t="shared" si="19"/>
        <v>-136644.57</v>
      </c>
      <c r="G46" s="6">
        <f t="shared" ref="G46:G51" si="23">E46/D46*100</f>
        <v>52.881182758620682</v>
      </c>
      <c r="H46" s="6">
        <v>148765.46</v>
      </c>
      <c r="I46" s="6">
        <f t="shared" si="21"/>
        <v>4589.9700000000012</v>
      </c>
      <c r="J46" s="6">
        <f t="shared" si="17"/>
        <v>176644.57</v>
      </c>
      <c r="K46" s="6">
        <f t="shared" si="18"/>
        <v>136644.57</v>
      </c>
      <c r="L46" s="6">
        <f t="shared" ref="L46:L50" si="24">E46/H46*100</f>
        <v>103.08537344622873</v>
      </c>
    </row>
    <row r="47" spans="1:13" s="26" customFormat="1" ht="51" x14ac:dyDescent="0.2">
      <c r="A47" s="24" t="s">
        <v>63</v>
      </c>
      <c r="B47" s="25" t="s">
        <v>64</v>
      </c>
      <c r="C47" s="6">
        <v>4900</v>
      </c>
      <c r="D47" s="6">
        <v>2450</v>
      </c>
      <c r="E47" s="6">
        <v>2408.2399999999998</v>
      </c>
      <c r="F47" s="6">
        <f t="shared" si="19"/>
        <v>-41.760000000000218</v>
      </c>
      <c r="G47" s="6">
        <f t="shared" si="23"/>
        <v>98.295510204081623</v>
      </c>
      <c r="H47" s="6">
        <v>2148.5300000000002</v>
      </c>
      <c r="I47" s="6">
        <f t="shared" si="21"/>
        <v>259.70999999999958</v>
      </c>
      <c r="J47" s="6">
        <f t="shared" si="17"/>
        <v>2491.7600000000002</v>
      </c>
      <c r="K47" s="6">
        <f t="shared" si="18"/>
        <v>41.760000000000218</v>
      </c>
      <c r="L47" s="6">
        <f t="shared" si="24"/>
        <v>112.08779956528414</v>
      </c>
    </row>
    <row r="48" spans="1:13" s="26" customFormat="1" ht="25.5" x14ac:dyDescent="0.2">
      <c r="A48" s="24" t="s">
        <v>65</v>
      </c>
      <c r="B48" s="25" t="s">
        <v>66</v>
      </c>
      <c r="C48" s="6">
        <v>498036</v>
      </c>
      <c r="D48" s="6">
        <v>351036</v>
      </c>
      <c r="E48" s="6">
        <v>181036</v>
      </c>
      <c r="F48" s="6">
        <f t="shared" si="19"/>
        <v>-170000</v>
      </c>
      <c r="G48" s="6">
        <f t="shared" si="23"/>
        <v>51.571918549664417</v>
      </c>
      <c r="H48" s="6">
        <v>14036</v>
      </c>
      <c r="I48" s="6">
        <f t="shared" si="21"/>
        <v>167000</v>
      </c>
      <c r="J48" s="6">
        <f t="shared" si="17"/>
        <v>317000</v>
      </c>
      <c r="K48" s="6">
        <f t="shared" si="18"/>
        <v>170000</v>
      </c>
      <c r="L48" s="6">
        <f t="shared" si="24"/>
        <v>1289.797663151895</v>
      </c>
    </row>
    <row r="49" spans="1:13" s="26" customFormat="1" ht="63.75" x14ac:dyDescent="0.2">
      <c r="A49" s="27">
        <v>3193</v>
      </c>
      <c r="B49" s="25" t="s">
        <v>104</v>
      </c>
      <c r="C49" s="6">
        <v>122859</v>
      </c>
      <c r="D49" s="6">
        <v>122859</v>
      </c>
      <c r="E49" s="6">
        <v>0</v>
      </c>
      <c r="F49" s="6">
        <f t="shared" si="19"/>
        <v>-122859</v>
      </c>
      <c r="G49" s="6">
        <f t="shared" si="23"/>
        <v>0</v>
      </c>
      <c r="H49" s="6">
        <v>0</v>
      </c>
      <c r="I49" s="6">
        <f t="shared" si="21"/>
        <v>0</v>
      </c>
      <c r="J49" s="6">
        <f t="shared" si="17"/>
        <v>122859</v>
      </c>
      <c r="K49" s="6">
        <f t="shared" si="18"/>
        <v>122859</v>
      </c>
      <c r="L49" s="6">
        <v>0</v>
      </c>
    </row>
    <row r="50" spans="1:13" s="26" customFormat="1" ht="38.25" customHeight="1" x14ac:dyDescent="0.2">
      <c r="A50" s="24" t="s">
        <v>67</v>
      </c>
      <c r="B50" s="25" t="s">
        <v>68</v>
      </c>
      <c r="C50" s="6">
        <v>528058.93999999994</v>
      </c>
      <c r="D50" s="6">
        <v>528058.93999999994</v>
      </c>
      <c r="E50" s="6">
        <v>528058.93999999994</v>
      </c>
      <c r="F50" s="6">
        <f t="shared" si="19"/>
        <v>0</v>
      </c>
      <c r="G50" s="6">
        <f>E50/D50*100</f>
        <v>100</v>
      </c>
      <c r="H50" s="6">
        <v>549523.36</v>
      </c>
      <c r="I50" s="6">
        <f>E50-H50</f>
        <v>-21464.420000000042</v>
      </c>
      <c r="J50" s="6">
        <f t="shared" si="17"/>
        <v>0</v>
      </c>
      <c r="K50" s="6">
        <f t="shared" si="18"/>
        <v>0</v>
      </c>
      <c r="L50" s="6">
        <f t="shared" si="24"/>
        <v>96.093993165276885</v>
      </c>
    </row>
    <row r="51" spans="1:13" s="26" customFormat="1" ht="25.5" x14ac:dyDescent="0.2">
      <c r="A51" s="24" t="s">
        <v>69</v>
      </c>
      <c r="B51" s="25" t="s">
        <v>70</v>
      </c>
      <c r="C51" s="6">
        <v>366527</v>
      </c>
      <c r="D51" s="6">
        <v>180527</v>
      </c>
      <c r="E51" s="6">
        <v>137927</v>
      </c>
      <c r="F51" s="6">
        <f t="shared" si="19"/>
        <v>-42600</v>
      </c>
      <c r="G51" s="6">
        <f t="shared" si="23"/>
        <v>76.402421798401349</v>
      </c>
      <c r="H51" s="6">
        <v>202677</v>
      </c>
      <c r="I51" s="6">
        <f t="shared" si="21"/>
        <v>-64750</v>
      </c>
      <c r="J51" s="6">
        <f t="shared" si="17"/>
        <v>228600</v>
      </c>
      <c r="K51" s="6">
        <f t="shared" si="18"/>
        <v>42600</v>
      </c>
      <c r="L51" s="6">
        <f>E51/H51*100</f>
        <v>68.052615738342297</v>
      </c>
    </row>
    <row r="52" spans="1:13" s="9" customFormat="1" ht="16.5" customHeight="1" x14ac:dyDescent="0.2">
      <c r="A52" s="28" t="s">
        <v>71</v>
      </c>
      <c r="B52" s="31" t="s">
        <v>72</v>
      </c>
      <c r="C52" s="19">
        <f>C53+C54</f>
        <v>1538827.9</v>
      </c>
      <c r="D52" s="19">
        <f t="shared" ref="D52:K52" si="25">D53+D54</f>
        <v>846948.9</v>
      </c>
      <c r="E52" s="19">
        <f t="shared" si="25"/>
        <v>773792.6</v>
      </c>
      <c r="F52" s="19">
        <f t="shared" si="25"/>
        <v>-73156.300000000047</v>
      </c>
      <c r="G52" s="19">
        <f>E52/D52*100</f>
        <v>91.362371448855995</v>
      </c>
      <c r="H52" s="19">
        <f t="shared" si="25"/>
        <v>0</v>
      </c>
      <c r="I52" s="19">
        <f t="shared" si="25"/>
        <v>773792.6</v>
      </c>
      <c r="J52" s="19">
        <f t="shared" si="25"/>
        <v>765035.3</v>
      </c>
      <c r="K52" s="19">
        <f t="shared" si="25"/>
        <v>73156.300000000047</v>
      </c>
      <c r="L52" s="19">
        <v>0</v>
      </c>
    </row>
    <row r="53" spans="1:13" s="26" customFormat="1" ht="38.25" x14ac:dyDescent="0.2">
      <c r="A53" s="24" t="s">
        <v>29</v>
      </c>
      <c r="B53" s="25" t="s">
        <v>30</v>
      </c>
      <c r="C53" s="6">
        <v>1430264</v>
      </c>
      <c r="D53" s="6">
        <v>738385</v>
      </c>
      <c r="E53" s="6">
        <v>665228.69999999995</v>
      </c>
      <c r="F53" s="6">
        <f>E53-D53</f>
        <v>-73156.300000000047</v>
      </c>
      <c r="G53" s="6">
        <f t="shared" ref="G53:G58" si="26">E53/D53*100</f>
        <v>90.092390825924141</v>
      </c>
      <c r="H53" s="6">
        <v>0</v>
      </c>
      <c r="I53" s="6">
        <f>E53-H53</f>
        <v>665228.69999999995</v>
      </c>
      <c r="J53" s="6">
        <f>C53-E53</f>
        <v>765035.3</v>
      </c>
      <c r="K53" s="6">
        <f>D53-E53</f>
        <v>73156.300000000047</v>
      </c>
      <c r="L53" s="6">
        <v>0</v>
      </c>
    </row>
    <row r="54" spans="1:13" s="26" customFormat="1" ht="41.25" customHeight="1" x14ac:dyDescent="0.2">
      <c r="A54" s="24" t="s">
        <v>67</v>
      </c>
      <c r="B54" s="25" t="s">
        <v>68</v>
      </c>
      <c r="C54" s="6">
        <v>108563.9</v>
      </c>
      <c r="D54" s="6">
        <v>108563.9</v>
      </c>
      <c r="E54" s="6">
        <v>108563.9</v>
      </c>
      <c r="F54" s="6">
        <f>E54-D54</f>
        <v>0</v>
      </c>
      <c r="G54" s="6">
        <f t="shared" si="26"/>
        <v>100</v>
      </c>
      <c r="H54" s="6">
        <v>0</v>
      </c>
      <c r="I54" s="6">
        <f>E54-H54</f>
        <v>108563.9</v>
      </c>
      <c r="J54" s="6">
        <f>C54-E54</f>
        <v>0</v>
      </c>
      <c r="K54" s="6">
        <f>D54-E54</f>
        <v>0</v>
      </c>
      <c r="L54" s="6">
        <v>0</v>
      </c>
    </row>
    <row r="55" spans="1:13" s="9" customFormat="1" ht="15" customHeight="1" x14ac:dyDescent="0.2">
      <c r="A55" s="28" t="s">
        <v>73</v>
      </c>
      <c r="B55" s="31" t="s">
        <v>74</v>
      </c>
      <c r="C55" s="19">
        <f>C56+C57</f>
        <v>5303545</v>
      </c>
      <c r="D55" s="19">
        <f t="shared" ref="D55:K55" si="27">D56+D57</f>
        <v>2747234</v>
      </c>
      <c r="E55" s="19">
        <f t="shared" si="27"/>
        <v>2437977.4500000002</v>
      </c>
      <c r="F55" s="19">
        <f t="shared" si="27"/>
        <v>-309256.55000000005</v>
      </c>
      <c r="G55" s="19">
        <f t="shared" si="26"/>
        <v>88.742984762128017</v>
      </c>
      <c r="H55" s="19">
        <f t="shared" si="27"/>
        <v>1800361.5699999998</v>
      </c>
      <c r="I55" s="19">
        <f t="shared" si="27"/>
        <v>637615.88</v>
      </c>
      <c r="J55" s="19">
        <f t="shared" si="27"/>
        <v>2865567.55</v>
      </c>
      <c r="K55" s="19">
        <f t="shared" si="27"/>
        <v>309256.55000000005</v>
      </c>
      <c r="L55" s="19">
        <f>E55/H55*100</f>
        <v>135.4159903557595</v>
      </c>
    </row>
    <row r="56" spans="1:13" s="26" customFormat="1" ht="38.25" x14ac:dyDescent="0.2">
      <c r="A56" s="24" t="s">
        <v>29</v>
      </c>
      <c r="B56" s="25" t="s">
        <v>30</v>
      </c>
      <c r="C56" s="6">
        <v>2567662</v>
      </c>
      <c r="D56" s="6">
        <v>1216442</v>
      </c>
      <c r="E56" s="6">
        <v>969326.45</v>
      </c>
      <c r="F56" s="6">
        <f>E56-D56</f>
        <v>-247115.55000000005</v>
      </c>
      <c r="G56" s="6">
        <f t="shared" si="26"/>
        <v>79.685381629374845</v>
      </c>
      <c r="H56" s="6">
        <v>763546.57</v>
      </c>
      <c r="I56" s="6">
        <f>E56-H56</f>
        <v>205779.88</v>
      </c>
      <c r="J56" s="6">
        <f>C56-E56</f>
        <v>1598335.55</v>
      </c>
      <c r="K56" s="6">
        <f>D56-E56</f>
        <v>247115.55000000005</v>
      </c>
      <c r="L56" s="6">
        <f>E56/H56*100</f>
        <v>126.95053426800149</v>
      </c>
    </row>
    <row r="57" spans="1:13" s="26" customFormat="1" ht="18.75" customHeight="1" x14ac:dyDescent="0.2">
      <c r="A57" s="24" t="s">
        <v>53</v>
      </c>
      <c r="B57" s="25" t="s">
        <v>54</v>
      </c>
      <c r="C57" s="6">
        <v>2735883</v>
      </c>
      <c r="D57" s="6">
        <v>1530792</v>
      </c>
      <c r="E57" s="6">
        <v>1468651</v>
      </c>
      <c r="F57" s="6">
        <f>E57-D57</f>
        <v>-62141</v>
      </c>
      <c r="G57" s="6">
        <f t="shared" si="26"/>
        <v>95.940598069496048</v>
      </c>
      <c r="H57" s="6">
        <v>1036815</v>
      </c>
      <c r="I57" s="6">
        <f>E57-H57</f>
        <v>431836</v>
      </c>
      <c r="J57" s="6">
        <f>C57-E57</f>
        <v>1267232</v>
      </c>
      <c r="K57" s="6">
        <f>D57-E57</f>
        <v>62141</v>
      </c>
      <c r="L57" s="6">
        <f>E57/H57*100</f>
        <v>141.6502461866389</v>
      </c>
    </row>
    <row r="58" spans="1:13" s="41" customFormat="1" ht="18" customHeight="1" x14ac:dyDescent="0.2">
      <c r="A58" s="39" t="s">
        <v>83</v>
      </c>
      <c r="B58" s="39"/>
      <c r="C58" s="40">
        <f>C55+C52+C41+C26+C12</f>
        <v>130603226.84</v>
      </c>
      <c r="D58" s="40">
        <f t="shared" ref="D58:K58" si="28">D55+D52+D41+D26+D12</f>
        <v>87898167.840000004</v>
      </c>
      <c r="E58" s="40">
        <f t="shared" si="28"/>
        <v>63731112.79999999</v>
      </c>
      <c r="F58" s="40">
        <f t="shared" si="28"/>
        <v>-24167055.040000003</v>
      </c>
      <c r="G58" s="40">
        <f t="shared" si="26"/>
        <v>72.505621409548581</v>
      </c>
      <c r="H58" s="40">
        <f>H55+H52+H41+H26+H12</f>
        <v>47001524.940000013</v>
      </c>
      <c r="I58" s="40">
        <f t="shared" si="28"/>
        <v>16729587.859999994</v>
      </c>
      <c r="J58" s="40">
        <f t="shared" si="28"/>
        <v>64119523.010000005</v>
      </c>
      <c r="K58" s="40">
        <f t="shared" si="28"/>
        <v>22999876.010000002</v>
      </c>
      <c r="L58" s="40">
        <f>E58/H58*100</f>
        <v>135.59371293028514</v>
      </c>
    </row>
    <row r="59" spans="1:13" s="9" customFormat="1" ht="15" x14ac:dyDescent="0.25">
      <c r="B59" s="32" t="s">
        <v>86</v>
      </c>
    </row>
    <row r="60" spans="1:13" s="9" customFormat="1" ht="14.25" customHeight="1" x14ac:dyDescent="0.2">
      <c r="A60" s="28" t="s">
        <v>3</v>
      </c>
      <c r="B60" s="29" t="s">
        <v>4</v>
      </c>
      <c r="C60" s="19">
        <f>C61+C62+C63+C64+C65+C66+C67+C69+C68</f>
        <v>3472109.8</v>
      </c>
      <c r="D60" s="19">
        <f>D61+D62+D63+D64+D65+D66+D67+D69+D68</f>
        <v>3472109.8</v>
      </c>
      <c r="E60" s="19">
        <f>E61+E62+E63+E64+E65+E66+E67+E69+E68</f>
        <v>1422109.8</v>
      </c>
      <c r="F60" s="19">
        <f>F61+F62+F63+F64+F65+F66+F67+F69</f>
        <v>-2050000</v>
      </c>
      <c r="G60" s="19">
        <f>E60/D60*100</f>
        <v>40.958088364601835</v>
      </c>
      <c r="H60" s="19">
        <f>H61+H62+H63+H64+H65+H66+H67+H68+H69</f>
        <v>2884410.72</v>
      </c>
      <c r="I60" s="19">
        <f>I61+I62+I63+I64+I65+I66+I67+I68+I69</f>
        <v>-1462300.9200000004</v>
      </c>
      <c r="J60" s="19">
        <f t="shared" ref="J60:K60" si="29">J61+J62+J64+J65</f>
        <v>0</v>
      </c>
      <c r="K60" s="19">
        <f t="shared" si="29"/>
        <v>0</v>
      </c>
      <c r="L60" s="19">
        <f>E60/H60*100</f>
        <v>49.303304489174828</v>
      </c>
      <c r="M60" s="38"/>
    </row>
    <row r="61" spans="1:13" s="9" customFormat="1" ht="64.5" customHeight="1" x14ac:dyDescent="0.2">
      <c r="A61" s="24" t="s">
        <v>5</v>
      </c>
      <c r="B61" s="25" t="s">
        <v>6</v>
      </c>
      <c r="C61" s="18">
        <v>60758.32</v>
      </c>
      <c r="D61" s="18">
        <v>60758.32</v>
      </c>
      <c r="E61" s="18">
        <v>60758.32</v>
      </c>
      <c r="F61" s="18">
        <f>E61-D61</f>
        <v>0</v>
      </c>
      <c r="G61" s="18">
        <f>E61/D61*100</f>
        <v>100</v>
      </c>
      <c r="H61" s="6">
        <v>2285851.7200000002</v>
      </c>
      <c r="I61" s="6">
        <f>E61-H61</f>
        <v>-2225093.4000000004</v>
      </c>
      <c r="J61" s="6">
        <f>C61-E61</f>
        <v>0</v>
      </c>
      <c r="K61" s="6">
        <f t="shared" ref="K61:K62" si="30">D61-E61</f>
        <v>0</v>
      </c>
      <c r="L61" s="33">
        <f>E61/H61*100</f>
        <v>2.658016680102067</v>
      </c>
    </row>
    <row r="62" spans="1:13" s="26" customFormat="1" ht="26.25" customHeight="1" x14ac:dyDescent="0.2">
      <c r="A62" s="27">
        <v>3210</v>
      </c>
      <c r="B62" s="25" t="s">
        <v>90</v>
      </c>
      <c r="C62" s="18">
        <v>370262.28</v>
      </c>
      <c r="D62" s="18">
        <v>370262.28</v>
      </c>
      <c r="E62" s="18">
        <v>370262.28</v>
      </c>
      <c r="F62" s="18">
        <f t="shared" ref="F62:F69" si="31">E62-D62</f>
        <v>0</v>
      </c>
      <c r="G62" s="18">
        <f t="shared" ref="G62:G69" si="32">E62/D62*100</f>
        <v>100</v>
      </c>
      <c r="H62" s="6">
        <v>0</v>
      </c>
      <c r="I62" s="6">
        <f t="shared" ref="I62:I69" si="33">E62-H62</f>
        <v>370262.28</v>
      </c>
      <c r="J62" s="6">
        <f>C62-E62</f>
        <v>0</v>
      </c>
      <c r="K62" s="6">
        <f t="shared" si="30"/>
        <v>0</v>
      </c>
      <c r="L62" s="33">
        <v>0</v>
      </c>
    </row>
    <row r="63" spans="1:13" s="26" customFormat="1" ht="26.25" customHeight="1" x14ac:dyDescent="0.2">
      <c r="A63" s="27">
        <v>6013</v>
      </c>
      <c r="B63" s="25" t="s">
        <v>8</v>
      </c>
      <c r="C63" s="18">
        <v>508706</v>
      </c>
      <c r="D63" s="18">
        <v>508706</v>
      </c>
      <c r="E63" s="18">
        <v>508706</v>
      </c>
      <c r="F63" s="18">
        <f t="shared" si="31"/>
        <v>0</v>
      </c>
      <c r="G63" s="18">
        <f t="shared" si="32"/>
        <v>100</v>
      </c>
      <c r="H63" s="6">
        <v>0</v>
      </c>
      <c r="I63" s="6">
        <f t="shared" si="33"/>
        <v>508706</v>
      </c>
      <c r="J63" s="6"/>
      <c r="K63" s="6"/>
      <c r="L63" s="33">
        <v>0</v>
      </c>
    </row>
    <row r="64" spans="1:13" s="26" customFormat="1" ht="15.75" customHeight="1" x14ac:dyDescent="0.2">
      <c r="A64" s="34">
        <v>6030</v>
      </c>
      <c r="B64" s="21" t="s">
        <v>12</v>
      </c>
      <c r="C64" s="20">
        <v>482383.2</v>
      </c>
      <c r="D64" s="21">
        <v>482383.2</v>
      </c>
      <c r="E64" s="21">
        <v>482383.2</v>
      </c>
      <c r="F64" s="18">
        <f t="shared" si="31"/>
        <v>0</v>
      </c>
      <c r="G64" s="18">
        <f t="shared" si="32"/>
        <v>100</v>
      </c>
      <c r="H64" s="20">
        <v>0</v>
      </c>
      <c r="I64" s="6">
        <f t="shared" si="33"/>
        <v>482383.2</v>
      </c>
      <c r="J64" s="21"/>
      <c r="K64" s="21"/>
      <c r="L64" s="33">
        <v>0</v>
      </c>
    </row>
    <row r="65" spans="1:12" s="26" customFormat="1" ht="25.5" x14ac:dyDescent="0.2">
      <c r="A65" s="34">
        <v>7350</v>
      </c>
      <c r="B65" s="35" t="s">
        <v>91</v>
      </c>
      <c r="C65" s="20">
        <v>850000</v>
      </c>
      <c r="D65" s="20">
        <v>850000</v>
      </c>
      <c r="E65" s="20">
        <v>0</v>
      </c>
      <c r="F65" s="18">
        <f t="shared" si="31"/>
        <v>-850000</v>
      </c>
      <c r="G65" s="18">
        <f t="shared" si="32"/>
        <v>0</v>
      </c>
      <c r="H65" s="20">
        <v>0</v>
      </c>
      <c r="I65" s="6">
        <f t="shared" si="33"/>
        <v>0</v>
      </c>
      <c r="J65" s="21"/>
      <c r="K65" s="21"/>
      <c r="L65" s="33">
        <v>0</v>
      </c>
    </row>
    <row r="66" spans="1:12" s="26" customFormat="1" ht="38.25" x14ac:dyDescent="0.2">
      <c r="A66" s="34">
        <v>7461</v>
      </c>
      <c r="B66" s="35" t="s">
        <v>18</v>
      </c>
      <c r="C66" s="20">
        <v>200000</v>
      </c>
      <c r="D66" s="20">
        <v>200000</v>
      </c>
      <c r="E66" s="20">
        <v>0</v>
      </c>
      <c r="F66" s="18">
        <f t="shared" si="31"/>
        <v>-200000</v>
      </c>
      <c r="G66" s="18">
        <f t="shared" si="32"/>
        <v>0</v>
      </c>
      <c r="H66" s="20">
        <v>0</v>
      </c>
      <c r="I66" s="6">
        <f t="shared" si="33"/>
        <v>0</v>
      </c>
      <c r="J66" s="21"/>
      <c r="K66" s="21"/>
      <c r="L66" s="33">
        <v>0</v>
      </c>
    </row>
    <row r="67" spans="1:12" s="26" customFormat="1" ht="25.5" x14ac:dyDescent="0.2">
      <c r="A67" s="34">
        <v>8110</v>
      </c>
      <c r="B67" s="35" t="s">
        <v>22</v>
      </c>
      <c r="C67" s="20">
        <v>100000</v>
      </c>
      <c r="D67" s="20">
        <v>100000</v>
      </c>
      <c r="E67" s="20">
        <v>0</v>
      </c>
      <c r="F67" s="18">
        <f t="shared" si="31"/>
        <v>-100000</v>
      </c>
      <c r="G67" s="18">
        <f t="shared" si="32"/>
        <v>0</v>
      </c>
      <c r="H67" s="20">
        <v>0</v>
      </c>
      <c r="I67" s="6">
        <f t="shared" si="33"/>
        <v>0</v>
      </c>
      <c r="J67" s="21"/>
      <c r="K67" s="21"/>
      <c r="L67" s="33">
        <v>0</v>
      </c>
    </row>
    <row r="68" spans="1:12" s="26" customFormat="1" ht="25.5" x14ac:dyDescent="0.2">
      <c r="A68" s="34">
        <v>8130</v>
      </c>
      <c r="B68" s="35" t="s">
        <v>24</v>
      </c>
      <c r="C68" s="20">
        <v>0</v>
      </c>
      <c r="D68" s="20">
        <v>0</v>
      </c>
      <c r="E68" s="20">
        <v>0</v>
      </c>
      <c r="F68" s="18">
        <f t="shared" si="31"/>
        <v>0</v>
      </c>
      <c r="G68" s="18">
        <v>0</v>
      </c>
      <c r="H68" s="21">
        <v>598559</v>
      </c>
      <c r="I68" s="6">
        <f t="shared" si="33"/>
        <v>-598559</v>
      </c>
      <c r="J68" s="21"/>
      <c r="K68" s="21"/>
      <c r="L68" s="33">
        <f>E68/H68*100</f>
        <v>0</v>
      </c>
    </row>
    <row r="69" spans="1:12" s="26" customFormat="1" ht="38.25" x14ac:dyDescent="0.2">
      <c r="A69" s="34">
        <v>9800</v>
      </c>
      <c r="B69" s="35" t="s">
        <v>80</v>
      </c>
      <c r="C69" s="18">
        <v>900000</v>
      </c>
      <c r="D69" s="18">
        <v>900000</v>
      </c>
      <c r="E69" s="18">
        <v>0</v>
      </c>
      <c r="F69" s="18">
        <f t="shared" si="31"/>
        <v>-900000</v>
      </c>
      <c r="G69" s="18">
        <f t="shared" si="32"/>
        <v>0</v>
      </c>
      <c r="H69" s="20">
        <v>0</v>
      </c>
      <c r="I69" s="6">
        <f t="shared" si="33"/>
        <v>0</v>
      </c>
      <c r="J69" s="21"/>
      <c r="K69" s="21"/>
      <c r="L69" s="33">
        <v>0</v>
      </c>
    </row>
    <row r="70" spans="1:12" s="26" customFormat="1" ht="21.75" customHeight="1" x14ac:dyDescent="0.2">
      <c r="A70" s="28" t="s">
        <v>27</v>
      </c>
      <c r="B70" s="29" t="s">
        <v>28</v>
      </c>
      <c r="C70" s="19">
        <f>C71+C72+C73+C74+C75+C76+C77+C78</f>
        <v>5172826.24</v>
      </c>
      <c r="D70" s="19">
        <f t="shared" ref="D70:E70" si="34">D71+D72+D73+D74+D75+D76+D77+D78</f>
        <v>3615785</v>
      </c>
      <c r="E70" s="19">
        <f t="shared" si="34"/>
        <v>2353905.2599999998</v>
      </c>
      <c r="F70" s="19">
        <f>F71+F72+F74+F75+F76+F77+F78+F73</f>
        <v>-1261879.74</v>
      </c>
      <c r="G70" s="19">
        <f>E70/D70*100</f>
        <v>65.100808261553155</v>
      </c>
      <c r="H70" s="19">
        <f>H71+H72+H73+H74+H75+H76+H77+H78</f>
        <v>1664661.9000000001</v>
      </c>
      <c r="I70" s="19">
        <f>E70-H70</f>
        <v>689243.35999999964</v>
      </c>
      <c r="J70" s="19">
        <f t="shared" ref="J70:K70" si="35">G70/E70</f>
        <v>2.765651165652825E-5</v>
      </c>
      <c r="K70" s="19">
        <f t="shared" si="35"/>
        <v>-1.3191921918010985</v>
      </c>
      <c r="L70" s="19">
        <f>E70/H70*100</f>
        <v>141.40440530296269</v>
      </c>
    </row>
    <row r="71" spans="1:12" s="26" customFormat="1" ht="15" customHeight="1" x14ac:dyDescent="0.2">
      <c r="A71" s="24" t="s">
        <v>31</v>
      </c>
      <c r="B71" s="25" t="s">
        <v>32</v>
      </c>
      <c r="C71" s="6">
        <v>782230</v>
      </c>
      <c r="D71" s="6">
        <v>195000</v>
      </c>
      <c r="E71" s="6">
        <v>260368.07</v>
      </c>
      <c r="F71" s="6">
        <f>E71-D71</f>
        <v>65368.070000000007</v>
      </c>
      <c r="G71" s="6">
        <f>E71/D71*100</f>
        <v>133.52208717948719</v>
      </c>
      <c r="H71" s="6">
        <v>342674.78</v>
      </c>
      <c r="I71" s="6">
        <f>E71-H71</f>
        <v>-82306.710000000021</v>
      </c>
      <c r="J71" s="33"/>
      <c r="K71" s="33"/>
      <c r="L71" s="33">
        <f>E71/H71*100</f>
        <v>75.981100797671772</v>
      </c>
    </row>
    <row r="72" spans="1:12" s="9" customFormat="1" ht="37.5" customHeight="1" x14ac:dyDescent="0.2">
      <c r="A72" s="24" t="s">
        <v>33</v>
      </c>
      <c r="B72" s="25" t="s">
        <v>34</v>
      </c>
      <c r="C72" s="6">
        <v>2830041.24</v>
      </c>
      <c r="D72" s="6">
        <v>1882230</v>
      </c>
      <c r="E72" s="6">
        <v>1735307.67</v>
      </c>
      <c r="F72" s="6">
        <f>E72-D72</f>
        <v>-146922.33000000007</v>
      </c>
      <c r="G72" s="6">
        <f t="shared" ref="G72:G78" si="36">E72/D72*100</f>
        <v>92.194241405141781</v>
      </c>
      <c r="H72" s="6">
        <v>1291250.1200000001</v>
      </c>
      <c r="I72" s="6">
        <f t="shared" ref="I72:I76" si="37">E72-H72</f>
        <v>444057.54999999981</v>
      </c>
      <c r="J72" s="33"/>
      <c r="K72" s="33"/>
      <c r="L72" s="33">
        <f t="shared" ref="L72" si="38">E72/H72*100</f>
        <v>134.38973930163118</v>
      </c>
    </row>
    <row r="73" spans="1:12" s="9" customFormat="1" ht="37.5" customHeight="1" x14ac:dyDescent="0.2">
      <c r="A73" s="27">
        <v>1183</v>
      </c>
      <c r="B73" s="25" t="s">
        <v>105</v>
      </c>
      <c r="C73" s="6">
        <v>112640</v>
      </c>
      <c r="D73" s="6">
        <v>112640</v>
      </c>
      <c r="E73" s="6">
        <v>0</v>
      </c>
      <c r="F73" s="6">
        <f t="shared" ref="F73:F78" si="39">E73-D73</f>
        <v>-112640</v>
      </c>
      <c r="G73" s="6">
        <f t="shared" si="36"/>
        <v>0</v>
      </c>
      <c r="H73" s="6">
        <v>0</v>
      </c>
      <c r="I73" s="6">
        <f t="shared" si="37"/>
        <v>0</v>
      </c>
      <c r="J73" s="33"/>
      <c r="K73" s="33"/>
      <c r="L73" s="33">
        <v>0</v>
      </c>
    </row>
    <row r="74" spans="1:12" s="9" customFormat="1" ht="65.25" customHeight="1" x14ac:dyDescent="0.2">
      <c r="A74" s="27">
        <v>1184</v>
      </c>
      <c r="B74" s="25" t="s">
        <v>92</v>
      </c>
      <c r="C74" s="6">
        <v>591700</v>
      </c>
      <c r="D74" s="6">
        <v>591700</v>
      </c>
      <c r="E74" s="6">
        <v>0</v>
      </c>
      <c r="F74" s="6">
        <f t="shared" si="39"/>
        <v>-591700</v>
      </c>
      <c r="G74" s="6">
        <f t="shared" si="36"/>
        <v>0</v>
      </c>
      <c r="H74" s="6">
        <v>0</v>
      </c>
      <c r="I74" s="6">
        <f t="shared" si="37"/>
        <v>0</v>
      </c>
      <c r="J74" s="33"/>
      <c r="K74" s="33"/>
      <c r="L74" s="33">
        <v>0</v>
      </c>
    </row>
    <row r="75" spans="1:12" s="9" customFormat="1" ht="51.75" customHeight="1" x14ac:dyDescent="0.2">
      <c r="A75" s="27">
        <v>1403</v>
      </c>
      <c r="B75" s="25" t="s">
        <v>93</v>
      </c>
      <c r="C75" s="6">
        <v>486100</v>
      </c>
      <c r="D75" s="6">
        <v>486100</v>
      </c>
      <c r="E75" s="6">
        <v>242114.52</v>
      </c>
      <c r="F75" s="6">
        <f>E75-D75</f>
        <v>-243985.48</v>
      </c>
      <c r="G75" s="6">
        <f t="shared" si="36"/>
        <v>49.807554001234308</v>
      </c>
      <c r="H75" s="6">
        <v>0</v>
      </c>
      <c r="I75" s="6">
        <f t="shared" si="37"/>
        <v>242114.52</v>
      </c>
      <c r="J75" s="33"/>
      <c r="K75" s="33"/>
      <c r="L75" s="33">
        <v>0</v>
      </c>
    </row>
    <row r="76" spans="1:12" s="9" customFormat="1" ht="51.75" customHeight="1" x14ac:dyDescent="0.2">
      <c r="A76" s="27">
        <v>1700</v>
      </c>
      <c r="B76" s="25" t="s">
        <v>94</v>
      </c>
      <c r="C76" s="6">
        <v>210000</v>
      </c>
      <c r="D76" s="6">
        <v>210000</v>
      </c>
      <c r="E76" s="6">
        <v>0</v>
      </c>
      <c r="F76" s="6">
        <f t="shared" si="39"/>
        <v>-210000</v>
      </c>
      <c r="G76" s="6">
        <f t="shared" si="36"/>
        <v>0</v>
      </c>
      <c r="H76" s="6">
        <v>0</v>
      </c>
      <c r="I76" s="6">
        <f t="shared" si="37"/>
        <v>0</v>
      </c>
      <c r="J76" s="33"/>
      <c r="K76" s="33"/>
      <c r="L76" s="33">
        <v>0</v>
      </c>
    </row>
    <row r="77" spans="1:12" s="9" customFormat="1" ht="21" customHeight="1" x14ac:dyDescent="0.2">
      <c r="A77" s="24" t="s">
        <v>45</v>
      </c>
      <c r="B77" s="25" t="s">
        <v>46</v>
      </c>
      <c r="C77" s="6">
        <v>116115</v>
      </c>
      <c r="D77" s="6">
        <v>116115</v>
      </c>
      <c r="E77" s="6">
        <v>116115</v>
      </c>
      <c r="F77" s="6">
        <f t="shared" si="39"/>
        <v>0</v>
      </c>
      <c r="G77" s="6">
        <f t="shared" si="36"/>
        <v>100</v>
      </c>
      <c r="H77" s="6">
        <v>30737</v>
      </c>
      <c r="I77" s="6">
        <f>E77-H77</f>
        <v>85378</v>
      </c>
      <c r="J77" s="33"/>
      <c r="K77" s="33"/>
      <c r="L77" s="6">
        <f>E77/H77*100</f>
        <v>377.7694635130299</v>
      </c>
    </row>
    <row r="78" spans="1:12" s="9" customFormat="1" ht="38.25" x14ac:dyDescent="0.2">
      <c r="A78" s="24" t="s">
        <v>47</v>
      </c>
      <c r="B78" s="25" t="s">
        <v>48</v>
      </c>
      <c r="C78" s="6">
        <v>44000</v>
      </c>
      <c r="D78" s="6">
        <v>22000</v>
      </c>
      <c r="E78" s="6">
        <v>0</v>
      </c>
      <c r="F78" s="6">
        <f t="shared" si="39"/>
        <v>-22000</v>
      </c>
      <c r="G78" s="6">
        <f t="shared" si="36"/>
        <v>0</v>
      </c>
      <c r="H78" s="6">
        <v>0</v>
      </c>
      <c r="I78" s="6">
        <f t="shared" ref="I78" si="40">E78-H78</f>
        <v>0</v>
      </c>
      <c r="J78" s="33"/>
      <c r="K78" s="33"/>
      <c r="L78" s="6">
        <v>0</v>
      </c>
    </row>
    <row r="79" spans="1:12" s="9" customFormat="1" ht="29.25" customHeight="1" x14ac:dyDescent="0.2">
      <c r="A79" s="28" t="s">
        <v>55</v>
      </c>
      <c r="B79" s="31" t="s">
        <v>56</v>
      </c>
      <c r="C79" s="22">
        <f>C80</f>
        <v>54500</v>
      </c>
      <c r="D79" s="22">
        <f t="shared" ref="D79:E79" si="41">D80</f>
        <v>54500</v>
      </c>
      <c r="E79" s="22">
        <f t="shared" si="41"/>
        <v>54500</v>
      </c>
      <c r="F79" s="22">
        <f>F80</f>
        <v>0</v>
      </c>
      <c r="G79" s="22">
        <v>0</v>
      </c>
      <c r="H79" s="22">
        <f>H80</f>
        <v>0</v>
      </c>
      <c r="I79" s="22">
        <f>I80</f>
        <v>54500</v>
      </c>
      <c r="J79" s="31" t="s">
        <v>56</v>
      </c>
      <c r="K79" s="31" t="s">
        <v>56</v>
      </c>
      <c r="L79" s="31">
        <v>0</v>
      </c>
    </row>
    <row r="80" spans="1:12" s="9" customFormat="1" ht="38.25" x14ac:dyDescent="0.2">
      <c r="A80" s="36" t="s">
        <v>29</v>
      </c>
      <c r="B80" s="25" t="s">
        <v>30</v>
      </c>
      <c r="C80" s="6">
        <v>54500</v>
      </c>
      <c r="D80" s="6">
        <v>54500</v>
      </c>
      <c r="E80" s="6">
        <v>54500</v>
      </c>
      <c r="F80" s="6">
        <f>E80-D80</f>
        <v>0</v>
      </c>
      <c r="G80" s="6">
        <v>0</v>
      </c>
      <c r="H80" s="6">
        <v>0</v>
      </c>
      <c r="I80" s="6">
        <f>E80-H80</f>
        <v>54500</v>
      </c>
      <c r="J80" s="33"/>
      <c r="K80" s="33"/>
      <c r="L80" s="33">
        <v>0</v>
      </c>
    </row>
    <row r="81" spans="1:12" s="9" customFormat="1" ht="18.75" customHeight="1" x14ac:dyDescent="0.2">
      <c r="A81" s="29" t="s">
        <v>87</v>
      </c>
      <c r="B81" s="29"/>
      <c r="C81" s="19">
        <f t="shared" ref="C81:H81" si="42">C70+C60+C79</f>
        <v>8699436.0399999991</v>
      </c>
      <c r="D81" s="19">
        <f>D70+D60+D79</f>
        <v>7142394.7999999998</v>
      </c>
      <c r="E81" s="19">
        <f t="shared" si="42"/>
        <v>3830515.0599999996</v>
      </c>
      <c r="F81" s="19">
        <f t="shared" si="42"/>
        <v>-3311879.74</v>
      </c>
      <c r="G81" s="19">
        <f t="shared" si="42"/>
        <v>106.05889662615499</v>
      </c>
      <c r="H81" s="19">
        <f t="shared" si="42"/>
        <v>4549072.62</v>
      </c>
      <c r="I81" s="19">
        <f>I70+I60+I79</f>
        <v>-718557.56000000075</v>
      </c>
      <c r="J81" s="19">
        <f t="shared" ref="J81:K81" si="43">J70+J60</f>
        <v>2.765651165652825E-5</v>
      </c>
      <c r="K81" s="19">
        <f t="shared" si="43"/>
        <v>-1.3191921918010985</v>
      </c>
      <c r="L81" s="19">
        <f>L70+L60+L79</f>
        <v>190.70770979213751</v>
      </c>
    </row>
    <row r="82" spans="1:12" s="9" customFormat="1" ht="20.25" customHeight="1" x14ac:dyDescent="0.25">
      <c r="A82" s="10"/>
      <c r="B82" s="11" t="s">
        <v>88</v>
      </c>
      <c r="C82" s="12">
        <f>C58+C81</f>
        <v>139302662.88</v>
      </c>
      <c r="D82" s="12">
        <f>D58+D81</f>
        <v>95040562.640000001</v>
      </c>
      <c r="E82" s="12">
        <f>E58+E81</f>
        <v>67561627.859999985</v>
      </c>
      <c r="F82" s="12">
        <f>F58+F81</f>
        <v>-27478934.780000001</v>
      </c>
      <c r="G82" s="13" t="s">
        <v>89</v>
      </c>
      <c r="H82" s="14">
        <f>H81+H58</f>
        <v>51550597.56000001</v>
      </c>
      <c r="I82" s="14">
        <f>I81+I58</f>
        <v>16011030.299999993</v>
      </c>
      <c r="J82" s="13" t="s">
        <v>89</v>
      </c>
      <c r="K82" s="13" t="s">
        <v>89</v>
      </c>
      <c r="L82" s="13" t="s">
        <v>89</v>
      </c>
    </row>
    <row r="83" spans="1:12" s="9" customFormat="1" x14ac:dyDescent="0.2">
      <c r="I83" s="38"/>
    </row>
    <row r="84" spans="1:12" s="9" customFormat="1" x14ac:dyDescent="0.2">
      <c r="F84" s="38"/>
      <c r="I84" s="38"/>
    </row>
    <row r="85" spans="1:12" s="9" customFormat="1" x14ac:dyDescent="0.2">
      <c r="F85" s="38"/>
    </row>
    <row r="86" spans="1:12" s="15" customFormat="1" x14ac:dyDescent="0.2">
      <c r="B86" s="15" t="s">
        <v>95</v>
      </c>
      <c r="D86" s="16"/>
      <c r="E86" s="16"/>
      <c r="F86" s="15" t="s">
        <v>96</v>
      </c>
      <c r="I86" s="42"/>
    </row>
  </sheetData>
  <mergeCells count="1">
    <mergeCell ref="B6:G6"/>
  </mergeCells>
  <pageMargins left="0.78740157480314965" right="0.19685039370078741" top="0.78740157480314965" bottom="0.39370078740157483" header="0" footer="0"/>
  <pageSetup paperSize="9" scale="6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Prime</cp:lastModifiedBy>
  <cp:lastPrinted>2025-08-11T12:14:09Z</cp:lastPrinted>
  <dcterms:created xsi:type="dcterms:W3CDTF">2025-03-26T08:03:33Z</dcterms:created>
  <dcterms:modified xsi:type="dcterms:W3CDTF">2025-08-26T05:45:20Z</dcterms:modified>
</cp:coreProperties>
</file>