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oichuk\мережева папка\Print\Виконком звіт за 9 міс. 2025\"/>
    </mc:Choice>
  </mc:AlternateContent>
  <bookViews>
    <workbookView xWindow="0" yWindow="0" windowWidth="21570" windowHeight="10170"/>
  </bookViews>
  <sheets>
    <sheet name="Лист1" sheetId="1" r:id="rId1"/>
  </sheets>
  <definedNames>
    <definedName name="_xlnm.Print_Area" localSheetId="0">Лист1!$A$1:$L$88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D12" i="1"/>
  <c r="E12" i="1"/>
  <c r="D41" i="1"/>
  <c r="D83" i="1"/>
  <c r="I60" i="1" l="1"/>
  <c r="H60" i="1"/>
  <c r="I70" i="1"/>
  <c r="H70" i="1"/>
  <c r="H84" i="1"/>
  <c r="I13" i="1"/>
  <c r="F62" i="1"/>
  <c r="F63" i="1"/>
  <c r="F64" i="1"/>
  <c r="F60" i="1" s="1"/>
  <c r="F65" i="1"/>
  <c r="F66" i="1"/>
  <c r="F67" i="1"/>
  <c r="F68" i="1"/>
  <c r="F69" i="1"/>
  <c r="F61" i="1"/>
  <c r="F70" i="1"/>
  <c r="G80" i="1"/>
  <c r="G82" i="1"/>
  <c r="G81" i="1"/>
  <c r="F82" i="1"/>
  <c r="C70" i="1"/>
  <c r="C83" i="1"/>
  <c r="E83" i="1"/>
  <c r="D60" i="1" l="1"/>
  <c r="E60" i="1"/>
  <c r="D80" i="1"/>
  <c r="E80" i="1"/>
  <c r="F80" i="1"/>
  <c r="C80" i="1"/>
  <c r="G75" i="1"/>
  <c r="D70" i="1"/>
  <c r="E70" i="1"/>
  <c r="F75" i="1"/>
  <c r="F57" i="1"/>
  <c r="F43" i="1"/>
  <c r="F44" i="1"/>
  <c r="F45" i="1"/>
  <c r="F46" i="1"/>
  <c r="F47" i="1"/>
  <c r="F48" i="1"/>
  <c r="F49" i="1"/>
  <c r="F50" i="1"/>
  <c r="F51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14" i="1"/>
  <c r="F15" i="1"/>
  <c r="F16" i="1"/>
  <c r="F17" i="1"/>
  <c r="F12" i="1" s="1"/>
  <c r="F18" i="1"/>
  <c r="F19" i="1"/>
  <c r="F20" i="1"/>
  <c r="F21" i="1"/>
  <c r="F22" i="1"/>
  <c r="F23" i="1"/>
  <c r="F24" i="1"/>
  <c r="F25" i="1"/>
  <c r="F13" i="1"/>
  <c r="D26" i="1"/>
  <c r="D58" i="1" s="1"/>
  <c r="H41" i="1" l="1"/>
  <c r="F72" i="1"/>
  <c r="F76" i="1"/>
  <c r="I72" i="1"/>
  <c r="I73" i="1"/>
  <c r="I74" i="1"/>
  <c r="I76" i="1"/>
  <c r="I77" i="1"/>
  <c r="I81" i="1"/>
  <c r="I78" i="1"/>
  <c r="C60" i="1"/>
  <c r="L68" i="1"/>
  <c r="L60" i="1"/>
  <c r="L78" i="1"/>
  <c r="L16" i="1"/>
  <c r="L13" i="1"/>
  <c r="G73" i="1" l="1"/>
  <c r="F73" i="1"/>
  <c r="I62" i="1"/>
  <c r="I63" i="1"/>
  <c r="I64" i="1"/>
  <c r="I65" i="1"/>
  <c r="I66" i="1"/>
  <c r="I67" i="1"/>
  <c r="I68" i="1"/>
  <c r="I69" i="1"/>
  <c r="I61" i="1"/>
  <c r="G63" i="1"/>
  <c r="L61" i="1"/>
  <c r="H26" i="1"/>
  <c r="H12" i="1"/>
  <c r="L43" i="1"/>
  <c r="I49" i="1"/>
  <c r="G49" i="1"/>
  <c r="G43" i="1"/>
  <c r="G44" i="1"/>
  <c r="G45" i="1"/>
  <c r="I45" i="1"/>
  <c r="G65" i="1" l="1"/>
  <c r="G66" i="1"/>
  <c r="G67" i="1"/>
  <c r="G69" i="1"/>
  <c r="I80" i="1" l="1"/>
  <c r="H80" i="1"/>
  <c r="F81" i="1"/>
  <c r="D84" i="1"/>
  <c r="K49" i="1"/>
  <c r="K45" i="1"/>
  <c r="E41" i="1"/>
  <c r="I41" i="1" s="1"/>
  <c r="C41" i="1"/>
  <c r="J49" i="1"/>
  <c r="J45" i="1"/>
  <c r="C26" i="1"/>
  <c r="H83" i="1" l="1"/>
  <c r="G61" i="1"/>
  <c r="F56" i="1"/>
  <c r="L56" i="1"/>
  <c r="L51" i="1"/>
  <c r="G62" i="1" l="1"/>
  <c r="G64" i="1"/>
  <c r="L46" i="1"/>
  <c r="L47" i="1"/>
  <c r="L48" i="1"/>
  <c r="L50" i="1"/>
  <c r="L42" i="1"/>
  <c r="L28" i="1"/>
  <c r="L29" i="1"/>
  <c r="L30" i="1"/>
  <c r="L31" i="1"/>
  <c r="L35" i="1"/>
  <c r="L36" i="1"/>
  <c r="L38" i="1"/>
  <c r="L39" i="1"/>
  <c r="L27" i="1"/>
  <c r="L14" i="1"/>
  <c r="I12" i="1" l="1"/>
  <c r="L12" i="1"/>
  <c r="L72" i="1"/>
  <c r="L71" i="1"/>
  <c r="G72" i="1"/>
  <c r="G74" i="1"/>
  <c r="G76" i="1"/>
  <c r="G77" i="1"/>
  <c r="G78" i="1"/>
  <c r="G79" i="1"/>
  <c r="G71" i="1"/>
  <c r="F74" i="1"/>
  <c r="F77" i="1"/>
  <c r="F78" i="1"/>
  <c r="F79" i="1"/>
  <c r="F71" i="1"/>
  <c r="F54" i="1"/>
  <c r="F53" i="1"/>
  <c r="F42" i="1"/>
  <c r="F27" i="1"/>
  <c r="G54" i="1"/>
  <c r="G53" i="1"/>
  <c r="G50" i="1"/>
  <c r="G60" i="1"/>
  <c r="F83" i="1" l="1"/>
  <c r="F41" i="1"/>
  <c r="G70" i="1"/>
  <c r="G83" i="1" s="1"/>
  <c r="L70" i="1"/>
  <c r="L83" i="1" s="1"/>
  <c r="I79" i="1"/>
  <c r="I71" i="1"/>
  <c r="I57" i="1"/>
  <c r="I56" i="1"/>
  <c r="I54" i="1"/>
  <c r="I53" i="1"/>
  <c r="I50" i="1"/>
  <c r="I51" i="1"/>
  <c r="I43" i="1"/>
  <c r="I44" i="1"/>
  <c r="I46" i="1"/>
  <c r="I47" i="1"/>
  <c r="I48" i="1"/>
  <c r="I42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27" i="1"/>
  <c r="I14" i="1"/>
  <c r="I15" i="1"/>
  <c r="I16" i="1"/>
  <c r="I17" i="1"/>
  <c r="I18" i="1"/>
  <c r="I19" i="1"/>
  <c r="I20" i="1"/>
  <c r="I21" i="1"/>
  <c r="I22" i="1"/>
  <c r="I23" i="1"/>
  <c r="I24" i="1"/>
  <c r="I25" i="1"/>
  <c r="L15" i="1"/>
  <c r="L22" i="1"/>
  <c r="L24" i="1"/>
  <c r="L25" i="1"/>
  <c r="G51" i="1"/>
  <c r="G46" i="1"/>
  <c r="G47" i="1"/>
  <c r="G48" i="1"/>
  <c r="G42" i="1"/>
  <c r="K62" i="1"/>
  <c r="J62" i="1"/>
  <c r="K61" i="1"/>
  <c r="J61" i="1"/>
  <c r="C52" i="1"/>
  <c r="C55" i="1"/>
  <c r="I83" i="1" l="1"/>
  <c r="I26" i="1"/>
  <c r="J60" i="1"/>
  <c r="K60" i="1"/>
  <c r="J70" i="1"/>
  <c r="J83" i="1" s="1"/>
  <c r="K70" i="1"/>
  <c r="C58" i="1"/>
  <c r="C84" i="1" s="1"/>
  <c r="K83" i="1" l="1"/>
  <c r="L57" i="1"/>
  <c r="I55" i="1"/>
  <c r="G57" i="1"/>
  <c r="G56" i="1"/>
  <c r="D55" i="1"/>
  <c r="E55" i="1"/>
  <c r="H55" i="1"/>
  <c r="H58" i="1" s="1"/>
  <c r="D52" i="1"/>
  <c r="E52" i="1"/>
  <c r="F52" i="1"/>
  <c r="H52" i="1"/>
  <c r="E26" i="1"/>
  <c r="G38" i="1"/>
  <c r="J38" i="1"/>
  <c r="K38" i="1"/>
  <c r="G52" i="1" l="1"/>
  <c r="L26" i="1"/>
  <c r="L41" i="1"/>
  <c r="G41" i="1"/>
  <c r="L55" i="1"/>
  <c r="G55" i="1"/>
  <c r="F55" i="1"/>
  <c r="G26" i="1" l="1"/>
  <c r="G28" i="1"/>
  <c r="G29" i="1"/>
  <c r="G30" i="1"/>
  <c r="G31" i="1"/>
  <c r="G32" i="1"/>
  <c r="G33" i="1"/>
  <c r="G34" i="1"/>
  <c r="G35" i="1"/>
  <c r="G36" i="1"/>
  <c r="G37" i="1"/>
  <c r="G39" i="1"/>
  <c r="G27" i="1"/>
  <c r="F26" i="1" l="1"/>
  <c r="E58" i="1"/>
  <c r="E84" i="1" s="1"/>
  <c r="G15" i="1"/>
  <c r="G16" i="1"/>
  <c r="G17" i="1"/>
  <c r="G18" i="1"/>
  <c r="G22" i="1"/>
  <c r="G13" i="1"/>
  <c r="J24" i="1"/>
  <c r="K24" i="1"/>
  <c r="J25" i="1"/>
  <c r="K25" i="1"/>
  <c r="G58" i="1" l="1"/>
  <c r="L58" i="1"/>
  <c r="F58" i="1"/>
  <c r="F84" i="1" s="1"/>
  <c r="G12" i="1"/>
  <c r="K57" i="1"/>
  <c r="J57" i="1"/>
  <c r="K56" i="1"/>
  <c r="J56" i="1"/>
  <c r="K54" i="1"/>
  <c r="J54" i="1"/>
  <c r="K53" i="1"/>
  <c r="J53" i="1"/>
  <c r="K51" i="1"/>
  <c r="J51" i="1"/>
  <c r="K50" i="1"/>
  <c r="J50" i="1"/>
  <c r="K48" i="1"/>
  <c r="J48" i="1"/>
  <c r="K47" i="1"/>
  <c r="J47" i="1"/>
  <c r="K46" i="1"/>
  <c r="J46" i="1"/>
  <c r="K44" i="1"/>
  <c r="J44" i="1"/>
  <c r="K43" i="1"/>
  <c r="J43" i="1"/>
  <c r="K42" i="1"/>
  <c r="J42" i="1"/>
  <c r="K40" i="1"/>
  <c r="J40" i="1"/>
  <c r="K39" i="1"/>
  <c r="J39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J55" i="1" l="1"/>
  <c r="K52" i="1"/>
  <c r="J41" i="1"/>
  <c r="K41" i="1"/>
  <c r="J26" i="1"/>
  <c r="I52" i="1"/>
  <c r="K26" i="1"/>
  <c r="K55" i="1"/>
  <c r="K12" i="1"/>
  <c r="J52" i="1"/>
  <c r="J12" i="1"/>
  <c r="I58" i="1" l="1"/>
  <c r="I84" i="1" s="1"/>
  <c r="K58" i="1"/>
  <c r="J58" i="1"/>
</calcChain>
</file>

<file path=xl/sharedStrings.xml><?xml version="1.0" encoding="utf-8"?>
<sst xmlns="http://schemas.openxmlformats.org/spreadsheetml/2006/main" count="151" uniqueCount="110">
  <si>
    <t>Загальний фонд</t>
  </si>
  <si>
    <t>Код</t>
  </si>
  <si>
    <t>Показник</t>
  </si>
  <si>
    <t>01</t>
  </si>
  <si>
    <t>Костянтинівська сільська рада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</si>
  <si>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</si>
  <si>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</si>
  <si>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6013</t>
  </si>
  <si>
    <t>Забезпечення діяльності водопровідно-каналізаційного господарства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</si>
  <si>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</si>
  <si>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</si>
  <si>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6030</t>
  </si>
  <si>
    <t>Організація благоустрою населених пунктів</t>
  </si>
  <si>
    <t>7130</t>
  </si>
  <si>
    <t>Здійснення заходів із землеустрою</t>
  </si>
  <si>
    <t>7370</t>
  </si>
  <si>
    <t>Реалізація інших заходів щодо соціально-економічного розвитку територій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</si>
  <si>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</si>
  <si>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</si>
  <si>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7680</t>
  </si>
  <si>
    <t>Членські внески до асоціацій органів місцевого самоврядування</t>
  </si>
  <si>
    <t>8110</t>
  </si>
  <si>
    <t>Заходи із запобігання та ліквідації надзвичайних ситуацій та наслідків стихійного лиха</t>
  </si>
  <si>
    <t>8130</t>
  </si>
  <si>
    <t>Забезпечення діяльності місцевої та добровільної пожежної охорони</t>
  </si>
  <si>
    <t>8710</t>
  </si>
  <si>
    <t>Резервний фонд місцевого бюджету</t>
  </si>
  <si>
    <t>06</t>
  </si>
  <si>
    <t>Орган з питань освіти і науки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</si>
  <si>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</si>
  <si>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</si>
  <si>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</si>
  <si>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</si>
  <si>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</si>
  <si>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</si>
  <si>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1031</t>
  </si>
  <si>
    <t>Надання загальної середньої освіти закладами загальної середньої освіти за рахунок освітньої субвенції</t>
  </si>
  <si>
    <t>1141</t>
  </si>
  <si>
    <t>Забезпечення діяльності інших закладів у сфері освіти</t>
  </si>
  <si>
    <t>1142</t>
  </si>
  <si>
    <t>Інші програми та заходи у сфері освіти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</si>
  <si>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</si>
  <si>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</si>
  <si>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</si>
  <si>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</si>
  <si>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4030</t>
  </si>
  <si>
    <t>Забезпечення діяльності бібліотек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</si>
  <si>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</si>
  <si>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</si>
  <si>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4082</t>
  </si>
  <si>
    <t>Інші заходи в галузі культури і мистецтва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</si>
  <si>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</si>
  <si>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</si>
  <si>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9770</t>
  </si>
  <si>
    <t>Інші субвенції з місцевого бюджету</t>
  </si>
  <si>
    <t>08</t>
  </si>
  <si>
    <t>Орган з питань праці та соціального захисту населення</t>
  </si>
  <si>
    <t>3050</t>
  </si>
  <si>
    <t>Пільгове медичне обслуговування осіб, які постраждали внаслідок Чорнобильської катастрофи</t>
  </si>
  <si>
    <t>3090</t>
  </si>
  <si>
    <t>Видатки на поховання учасників бойових дій та осіб з інвалідністю внаслідок війни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</si>
  <si>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</si>
  <si>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</si>
  <si>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</si>
  <si>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</si>
  <si>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3191</t>
  </si>
  <si>
    <t>Інші видатки на соціальний захист ветеранів війни та праці</t>
  </si>
  <si>
    <t>3241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</si>
  <si>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</si>
  <si>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3242</t>
  </si>
  <si>
    <t>Інші заходи у сфері соціального захисту і соціального забезпечення</t>
  </si>
  <si>
    <t>09</t>
  </si>
  <si>
    <t>Орган у справах дітей</t>
  </si>
  <si>
    <t>37</t>
  </si>
  <si>
    <t>Орган з питань фінансів</t>
  </si>
  <si>
    <t>План на 2025 рік з урахуванням змін</t>
  </si>
  <si>
    <t>+/- факт до плану</t>
  </si>
  <si>
    <t>Фактичні видатки за 2023 рік</t>
  </si>
  <si>
    <t>% виконання за 2024 рік до 2023 року</t>
  </si>
  <si>
    <t>+/- факт 2025 до факту 2024 року</t>
  </si>
  <si>
    <t>Субвенція з місцевого бюджету державному бюджету на виконання програм соціально-економічного розвитку регіонів</t>
  </si>
  <si>
    <t>% 
виконання 
за звітний період</t>
  </si>
  <si>
    <t>Виконання окремих заходів з реалізації соціального проекту `Активні парки - локації здорової України`</t>
  </si>
  <si>
    <t>Всього по загальному фонду</t>
  </si>
  <si>
    <t>до рішення виконавчого комітету</t>
  </si>
  <si>
    <t>Додаток 2</t>
  </si>
  <si>
    <t>Спеціальний фонд</t>
  </si>
  <si>
    <t>Всього по спеціальному фонду</t>
  </si>
  <si>
    <t>РАЗОМ</t>
  </si>
  <si>
    <t>х</t>
  </si>
  <si>
    <t>Організація та проведення громадських робіт</t>
  </si>
  <si>
    <t>Розроблення схем планування та забудови територій (містобудівної документації)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</si>
  <si>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</si>
  <si>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</si>
  <si>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Виконання заходів за рахунок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</si>
  <si>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Начальник фінансового відділу</t>
  </si>
  <si>
    <t>Інна МИЧКО</t>
  </si>
  <si>
    <t>грн.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</si>
  <si>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</si>
  <si>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</si>
  <si>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</si>
  <si>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 xml:space="preserve">Костянтинівської сільської ради </t>
  </si>
  <si>
    <t>План на 9 місяців 2025 року</t>
  </si>
  <si>
    <t>Касові видатки за 9 місяців 2025 року</t>
  </si>
  <si>
    <t>Касові видатки за 9 місяців 2024 року</t>
  </si>
  <si>
    <t>% виконання за 9 міс. 2025р. до 9 міс. 2024р.</t>
  </si>
  <si>
    <t>3121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</si>
  <si>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</si>
  <si>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 xml:space="preserve">від        11.2025р. № </t>
  </si>
  <si>
    <t>Звіт про виконання видаткової частини бюджету Костянтинівської сільської територіальної громади
 за 9 місяців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</si>
</sst>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0" borderId="0" xfId="0" applyFont="1"/>
    <xf numFmtId="0" fontId="0" fillId="0" borderId="0" xfId="0" applyAlignment="1"/>
    <xf numFmtId="0" fontId="0" fillId="0" borderId="1" xfId="0" quotePrefix="1" applyBorder="1" applyAlignment="1">
      <alignment horizontal="center" vertical="center" wrapText="1"/>
    </xf>
    <xf numFmtId="2" fontId="3" fillId="3" borderId="1" xfId="0" applyNumberFormat="1" applyFont="1" applyFill="1" applyBorder="1"/>
    <xf numFmtId="0" fontId="3" fillId="0" borderId="0" xfId="0" applyFont="1"/>
    <xf numFmtId="0" fontId="2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/>
    <xf numFmtId="2" fontId="3" fillId="0" borderId="1" xfId="0" applyNumberFormat="1" applyFont="1" applyBorder="1"/>
    <xf numFmtId="0" fontId="3" fillId="0" borderId="1" xfId="0" applyFont="1" applyBorder="1"/>
    <xf numFmtId="0" fontId="3" fillId="3" borderId="1" xfId="0" quotePrefix="1" applyFont="1" applyFill="1" applyBorder="1"/>
    <xf numFmtId="0" fontId="3" fillId="3" borderId="1" xfId="0" applyFont="1" applyFill="1" applyBorder="1" applyAlignment="1">
      <alignment wrapText="1"/>
    </xf>
    <xf numFmtId="0" fontId="3" fillId="3" borderId="1" xfId="0" quotePrefix="1" applyFont="1" applyFill="1" applyBorder="1" applyAlignment="1">
      <alignment horizontal="left"/>
    </xf>
    <xf numFmtId="0" fontId="3" fillId="2" borderId="1" xfId="0" quotePrefix="1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5" fillId="0" borderId="1" xfId="0" applyFont="1" applyBorder="1"/>
    <xf numFmtId="2" fontId="3" fillId="0" borderId="0" xfId="0" applyNumberFormat="1" applyFont="1"/>
    <xf numFmtId="0" fontId="5" fillId="2" borderId="1" xfId="0" applyFont="1" applyFill="1" applyBorder="1"/>
    <xf numFmtId="2" fontId="5" fillId="2" borderId="1" xfId="0" applyNumberFormat="1" applyFont="1" applyFill="1" applyBorder="1"/>
    <xf numFmtId="2" fontId="2" fillId="0" borderId="0" xfId="0" applyNumberFormat="1" applyFont="1"/>
    <xf numFmtId="2" fontId="1" fillId="0" borderId="0" xfId="0" applyNumberFormat="1" applyFont="1"/>
    <xf numFmtId="2" fontId="1" fillId="3" borderId="1" xfId="0" applyNumberFormat="1" applyFont="1" applyFill="1" applyBorder="1"/>
    <xf numFmtId="0" fontId="1" fillId="3" borderId="0" xfId="0" applyFont="1" applyFill="1"/>
    <xf numFmtId="0" fontId="1" fillId="3" borderId="0" xfId="0" applyFont="1" applyFill="1" applyAlignment="1"/>
    <xf numFmtId="0" fontId="3" fillId="3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3" fillId="5" borderId="1" xfId="0" quotePrefix="1" applyFont="1" applyFill="1" applyBorder="1"/>
    <xf numFmtId="0" fontId="3" fillId="5" borderId="1" xfId="0" applyFont="1" applyFill="1" applyBorder="1"/>
    <xf numFmtId="0" fontId="3" fillId="0" borderId="1" xfId="0" quotePrefix="1" applyFont="1" applyBorder="1" applyAlignment="1">
      <alignment horizontal="center" vertical="center" wrapText="1"/>
    </xf>
    <xf numFmtId="2" fontId="3" fillId="0" borderId="1" xfId="0" applyNumberFormat="1" applyFont="1" applyFill="1" applyBorder="1"/>
    <xf numFmtId="2" fontId="3" fillId="2" borderId="1" xfId="0" applyNumberFormat="1" applyFont="1" applyFill="1" applyBorder="1" applyAlignment="1">
      <alignment wrapText="1"/>
    </xf>
    <xf numFmtId="49" fontId="3" fillId="3" borderId="1" xfId="0" quotePrefix="1" applyNumberFormat="1" applyFont="1" applyFill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6" fillId="4" borderId="1" xfId="0" applyFont="1" applyFill="1" applyBorder="1"/>
    <xf numFmtId="2" fontId="6" fillId="4" borderId="1" xfId="0" applyNumberFormat="1" applyFont="1" applyFill="1" applyBorder="1"/>
    <xf numFmtId="0" fontId="6" fillId="0" borderId="0" xfId="0" applyFont="1"/>
    <xf numFmtId="0" fontId="3" fillId="3" borderId="0" xfId="0" applyFont="1" applyFill="1"/>
    <xf numFmtId="0" fontId="3" fillId="4" borderId="1" xfId="0" applyFont="1" applyFill="1" applyBorder="1"/>
    <xf numFmtId="0" fontId="6" fillId="4" borderId="1" xfId="0" applyFont="1" applyFill="1" applyBorder="1" applyAlignment="1">
      <alignment horizontal="center"/>
    </xf>
    <xf numFmtId="2" fontId="3" fillId="3" borderId="2" xfId="0" applyNumberFormat="1" applyFont="1" applyFill="1" applyBorder="1"/>
    <xf numFmtId="0" fontId="3" fillId="3" borderId="1" xfId="0" applyFont="1" applyFill="1" applyBorder="1"/>
    <xf numFmtId="2" fontId="6" fillId="4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"/>
  <sheetViews>
    <sheetView tabSelected="1" zoomScaleNormal="100" workbookViewId="0">
      <selection activeCell="B41" sqref="B41"/>
    </sheetView>
  </sheetViews>
  <sheetFormatPr defaultRowHeight="12.75" x14ac:dyDescent="0.2"/>
  <cols>
    <col min="1" max="1" width="8.140625" customWidth="1"/>
    <col min="2" max="2" width="42.5703125" customWidth="1"/>
    <col min="3" max="3" width="14.140625" customWidth="1"/>
    <col min="4" max="4" width="13.85546875" style="27" customWidth="1"/>
    <col min="5" max="5" width="13.140625" style="3" customWidth="1"/>
    <col min="6" max="6" width="14.42578125" customWidth="1"/>
    <col min="7" max="7" width="7.7109375" customWidth="1"/>
    <col min="8" max="8" width="13.42578125" customWidth="1"/>
    <col min="9" max="9" width="12.85546875" customWidth="1"/>
    <col min="10" max="11" width="11.42578125" hidden="1" customWidth="1"/>
    <col min="12" max="12" width="7.85546875" customWidth="1"/>
    <col min="13" max="13" width="11" bestFit="1" customWidth="1"/>
  </cols>
  <sheetData>
    <row r="1" spans="1:13" x14ac:dyDescent="0.2">
      <c r="H1" t="s">
        <v>85</v>
      </c>
    </row>
    <row r="2" spans="1:13" x14ac:dyDescent="0.2">
      <c r="H2" t="s">
        <v>84</v>
      </c>
    </row>
    <row r="3" spans="1:13" x14ac:dyDescent="0.2">
      <c r="H3" t="s">
        <v>101</v>
      </c>
    </row>
    <row r="4" spans="1:13" ht="13.5" customHeight="1" x14ac:dyDescent="0.2">
      <c r="H4" t="s">
        <v>108</v>
      </c>
    </row>
    <row r="5" spans="1:13" ht="13.5" customHeight="1" x14ac:dyDescent="0.2"/>
    <row r="6" spans="1:13" ht="25.5" customHeight="1" x14ac:dyDescent="0.2">
      <c r="A6" s="4"/>
      <c r="B6" s="48" t="s">
        <v>109</v>
      </c>
      <c r="C6" s="49"/>
      <c r="D6" s="49"/>
      <c r="E6" s="49"/>
      <c r="F6" s="49"/>
      <c r="G6" s="49"/>
      <c r="H6" s="4"/>
    </row>
    <row r="7" spans="1:13" ht="12" customHeight="1" x14ac:dyDescent="0.2">
      <c r="A7" s="4"/>
      <c r="B7" s="4"/>
      <c r="C7" s="4"/>
      <c r="D7" s="28"/>
      <c r="E7" s="4"/>
      <c r="F7" s="4"/>
      <c r="G7" s="4"/>
      <c r="H7" s="4"/>
      <c r="I7" t="s">
        <v>97</v>
      </c>
    </row>
    <row r="8" spans="1:13" hidden="1" x14ac:dyDescent="0.2"/>
    <row r="9" spans="1:13" ht="88.5" customHeight="1" x14ac:dyDescent="0.2">
      <c r="A9" s="1" t="s">
        <v>1</v>
      </c>
      <c r="B9" s="1" t="s">
        <v>2</v>
      </c>
      <c r="C9" s="1" t="s">
        <v>75</v>
      </c>
      <c r="D9" s="29" t="s">
        <v>102</v>
      </c>
      <c r="E9" s="10" t="s">
        <v>103</v>
      </c>
      <c r="F9" s="33" t="s">
        <v>76</v>
      </c>
      <c r="G9" s="10" t="s">
        <v>81</v>
      </c>
      <c r="H9" s="1" t="s">
        <v>104</v>
      </c>
      <c r="I9" s="5" t="s">
        <v>79</v>
      </c>
      <c r="J9" s="1" t="s">
        <v>78</v>
      </c>
      <c r="K9" s="1" t="s">
        <v>77</v>
      </c>
      <c r="L9" s="1" t="s">
        <v>105</v>
      </c>
    </row>
    <row r="10" spans="1:13" x14ac:dyDescent="0.2">
      <c r="A10" s="1">
        <v>1</v>
      </c>
      <c r="B10" s="1">
        <v>2</v>
      </c>
      <c r="C10" s="1">
        <v>3</v>
      </c>
      <c r="D10" s="29">
        <v>4</v>
      </c>
      <c r="E10" s="10">
        <v>5</v>
      </c>
      <c r="F10" s="10">
        <v>6</v>
      </c>
      <c r="G10" s="10">
        <v>7</v>
      </c>
      <c r="H10" s="1">
        <v>8</v>
      </c>
      <c r="I10" s="1">
        <v>9</v>
      </c>
      <c r="J10" s="1">
        <v>14</v>
      </c>
      <c r="K10" s="1">
        <v>15</v>
      </c>
      <c r="L10" s="2">
        <v>10</v>
      </c>
    </row>
    <row r="11" spans="1:13" s="7" customFormat="1" x14ac:dyDescent="0.2">
      <c r="A11" s="13"/>
      <c r="B11" s="20" t="s">
        <v>0</v>
      </c>
      <c r="C11" s="12"/>
      <c r="D11" s="26"/>
      <c r="E11" s="12"/>
      <c r="F11" s="12"/>
      <c r="G11" s="12"/>
      <c r="H11" s="12"/>
      <c r="I11" s="12"/>
      <c r="J11" s="12"/>
      <c r="K11" s="12"/>
      <c r="L11" s="13"/>
    </row>
    <row r="12" spans="1:13" s="3" customFormat="1" ht="15.75" customHeight="1" x14ac:dyDescent="0.2">
      <c r="A12" s="31" t="s">
        <v>3</v>
      </c>
      <c r="B12" s="32" t="s">
        <v>4</v>
      </c>
      <c r="C12" s="11">
        <f t="shared" ref="C12:E12" si="0">C13+C14+C15+C16+C17+C18+C19+C20+C21+C22+C23+C25+C24</f>
        <v>41097190</v>
      </c>
      <c r="D12" s="11">
        <f t="shared" si="0"/>
        <v>34341530</v>
      </c>
      <c r="E12" s="11">
        <f t="shared" si="0"/>
        <v>22503052.82</v>
      </c>
      <c r="F12" s="11">
        <f>F13+F14+F15+F16+F17+F18+F19+F20+F21+F22+F23+F25+F24</f>
        <v>-11838477.18</v>
      </c>
      <c r="G12" s="11">
        <f>E12/D12*100</f>
        <v>65.527228460700499</v>
      </c>
      <c r="H12" s="11">
        <f>H13+H14+H15+H16+H17+H18+H19+H20+H21+H22+H23+H25+H24</f>
        <v>14505788.520000001</v>
      </c>
      <c r="I12" s="11">
        <f>E12-H12</f>
        <v>7997264.2999999989</v>
      </c>
      <c r="J12" s="11">
        <f t="shared" ref="J12:K12" si="1">J13+J14+J15+J16+J17+J18+J19+J20+J21+J22+J23+J25+J24</f>
        <v>18594137.18</v>
      </c>
      <c r="K12" s="11">
        <f t="shared" si="1"/>
        <v>11838477.18</v>
      </c>
      <c r="L12" s="11">
        <f>E12/H12*100</f>
        <v>155.13153793034891</v>
      </c>
      <c r="M12" s="25"/>
    </row>
    <row r="13" spans="1:13" s="27" customFormat="1" ht="63.75" customHeight="1" x14ac:dyDescent="0.2">
      <c r="A13" s="14" t="s">
        <v>5</v>
      </c>
      <c r="B13" s="15" t="s">
        <v>6</v>
      </c>
      <c r="C13" s="6">
        <v>27755891</v>
      </c>
      <c r="D13" s="6">
        <v>21970991</v>
      </c>
      <c r="E13" s="6">
        <v>11921369.5</v>
      </c>
      <c r="F13" s="6">
        <f>E13-D13</f>
        <v>-10049621.5</v>
      </c>
      <c r="G13" s="6">
        <f>E13/D13*100</f>
        <v>54.259589383109756</v>
      </c>
      <c r="H13" s="6">
        <v>11492135.75</v>
      </c>
      <c r="I13" s="6">
        <f>E13-H13</f>
        <v>429233.75</v>
      </c>
      <c r="J13" s="6">
        <f t="shared" ref="J13:J25" si="2">C13-E13</f>
        <v>15834521.5</v>
      </c>
      <c r="K13" s="6">
        <f t="shared" ref="K13:K25" si="3">D13-E13</f>
        <v>10049621.5</v>
      </c>
      <c r="L13" s="6">
        <f>E13/H13*100</f>
        <v>103.73502157769063</v>
      </c>
    </row>
    <row r="14" spans="1:13" s="27" customFormat="1" ht="26.25" customHeight="1" x14ac:dyDescent="0.2">
      <c r="A14" s="14" t="s">
        <v>7</v>
      </c>
      <c r="B14" s="15" t="s">
        <v>8</v>
      </c>
      <c r="C14" s="6">
        <v>809920.52</v>
      </c>
      <c r="D14" s="6">
        <v>809920.52</v>
      </c>
      <c r="E14" s="6">
        <v>224853.38</v>
      </c>
      <c r="F14" s="6">
        <f t="shared" ref="F14:F25" si="4">E14-D14</f>
        <v>-585067.14</v>
      </c>
      <c r="G14" s="6">
        <v>0</v>
      </c>
      <c r="H14" s="6">
        <v>265530.51</v>
      </c>
      <c r="I14" s="6">
        <f t="shared" ref="I14:I25" si="5">E14-H14</f>
        <v>-40677.130000000005</v>
      </c>
      <c r="J14" s="6">
        <f t="shared" si="2"/>
        <v>585067.14</v>
      </c>
      <c r="K14" s="6">
        <f t="shared" si="3"/>
        <v>585067.14</v>
      </c>
      <c r="L14" s="6">
        <f>E14/H14*100</f>
        <v>84.680807489881289</v>
      </c>
    </row>
    <row r="15" spans="1:13" s="27" customFormat="1" ht="39.75" customHeight="1" x14ac:dyDescent="0.2">
      <c r="A15" s="14" t="s">
        <v>9</v>
      </c>
      <c r="B15" s="15" t="s">
        <v>10</v>
      </c>
      <c r="C15" s="6">
        <v>2271700</v>
      </c>
      <c r="D15" s="6">
        <v>1825180</v>
      </c>
      <c r="E15" s="6">
        <v>1603878.64</v>
      </c>
      <c r="F15" s="6">
        <f t="shared" si="4"/>
        <v>-221301.3600000001</v>
      </c>
      <c r="G15" s="6">
        <f t="shared" ref="G15:G22" si="6">E15/D15*100</f>
        <v>87.875093963335118</v>
      </c>
      <c r="H15" s="6">
        <v>1253361.06</v>
      </c>
      <c r="I15" s="6">
        <f t="shared" si="5"/>
        <v>350517.57999999984</v>
      </c>
      <c r="J15" s="6">
        <f t="shared" si="2"/>
        <v>667821.3600000001</v>
      </c>
      <c r="K15" s="6">
        <f t="shared" si="3"/>
        <v>221301.3600000001</v>
      </c>
      <c r="L15" s="6">
        <f t="shared" ref="L15:L25" si="7">E15/H15*100</f>
        <v>127.96620951348207</v>
      </c>
    </row>
    <row r="16" spans="1:13" s="27" customFormat="1" ht="17.25" customHeight="1" x14ac:dyDescent="0.2">
      <c r="A16" s="14" t="s">
        <v>11</v>
      </c>
      <c r="B16" s="15" t="s">
        <v>12</v>
      </c>
      <c r="C16" s="6">
        <v>840470</v>
      </c>
      <c r="D16" s="6">
        <v>840470</v>
      </c>
      <c r="E16" s="6">
        <v>174136.86</v>
      </c>
      <c r="F16" s="6">
        <f t="shared" si="4"/>
        <v>-666333.14</v>
      </c>
      <c r="G16" s="6">
        <f t="shared" si="6"/>
        <v>20.718985805561172</v>
      </c>
      <c r="H16" s="6">
        <v>256641.8</v>
      </c>
      <c r="I16" s="6">
        <f t="shared" si="5"/>
        <v>-82504.94</v>
      </c>
      <c r="J16" s="6">
        <f t="shared" si="2"/>
        <v>666333.14</v>
      </c>
      <c r="K16" s="6">
        <f t="shared" si="3"/>
        <v>666333.14</v>
      </c>
      <c r="L16" s="6">
        <f>E16/H16*100</f>
        <v>67.852103593413077</v>
      </c>
    </row>
    <row r="17" spans="1:13" s="27" customFormat="1" ht="17.25" customHeight="1" x14ac:dyDescent="0.2">
      <c r="A17" s="14" t="s">
        <v>13</v>
      </c>
      <c r="B17" s="15" t="s">
        <v>14</v>
      </c>
      <c r="C17" s="6">
        <v>1602929.48</v>
      </c>
      <c r="D17" s="6">
        <v>1602929.48</v>
      </c>
      <c r="E17" s="6">
        <v>1602929.48</v>
      </c>
      <c r="F17" s="6">
        <f t="shared" si="4"/>
        <v>0</v>
      </c>
      <c r="G17" s="6">
        <f t="shared" si="6"/>
        <v>100</v>
      </c>
      <c r="H17" s="6">
        <v>0</v>
      </c>
      <c r="I17" s="6">
        <f t="shared" si="5"/>
        <v>1602929.48</v>
      </c>
      <c r="J17" s="6">
        <f t="shared" si="2"/>
        <v>0</v>
      </c>
      <c r="K17" s="6">
        <f t="shared" si="3"/>
        <v>0</v>
      </c>
      <c r="L17" s="6">
        <v>0</v>
      </c>
    </row>
    <row r="18" spans="1:13" s="27" customFormat="1" ht="23.25" customHeight="1" x14ac:dyDescent="0.2">
      <c r="A18" s="14" t="s">
        <v>15</v>
      </c>
      <c r="B18" s="15" t="s">
        <v>16</v>
      </c>
      <c r="C18" s="6">
        <v>87150</v>
      </c>
      <c r="D18" s="6">
        <v>87150</v>
      </c>
      <c r="E18" s="6">
        <v>87150</v>
      </c>
      <c r="F18" s="6">
        <f t="shared" si="4"/>
        <v>0</v>
      </c>
      <c r="G18" s="6">
        <f t="shared" si="6"/>
        <v>100</v>
      </c>
      <c r="H18" s="6">
        <v>0</v>
      </c>
      <c r="I18" s="6">
        <f t="shared" si="5"/>
        <v>87150</v>
      </c>
      <c r="J18" s="6">
        <f t="shared" si="2"/>
        <v>0</v>
      </c>
      <c r="K18" s="6">
        <f t="shared" si="3"/>
        <v>0</v>
      </c>
      <c r="L18" s="6">
        <v>0</v>
      </c>
    </row>
    <row r="19" spans="1:13" s="27" customFormat="1" ht="36" customHeight="1" x14ac:dyDescent="0.2">
      <c r="A19" s="14" t="s">
        <v>17</v>
      </c>
      <c r="B19" s="15" t="s">
        <v>18</v>
      </c>
      <c r="C19" s="6">
        <v>49530</v>
      </c>
      <c r="D19" s="6">
        <v>49530</v>
      </c>
      <c r="E19" s="6">
        <v>49530</v>
      </c>
      <c r="F19" s="6">
        <f t="shared" si="4"/>
        <v>0</v>
      </c>
      <c r="G19" s="6">
        <v>0</v>
      </c>
      <c r="H19" s="6">
        <v>181544.43</v>
      </c>
      <c r="I19" s="6">
        <f t="shared" si="5"/>
        <v>-132014.43</v>
      </c>
      <c r="J19" s="6">
        <f t="shared" si="2"/>
        <v>0</v>
      </c>
      <c r="K19" s="6">
        <f t="shared" si="3"/>
        <v>0</v>
      </c>
      <c r="L19" s="6">
        <v>0</v>
      </c>
    </row>
    <row r="20" spans="1:13" s="27" customFormat="1" ht="25.5" x14ac:dyDescent="0.2">
      <c r="A20" s="14" t="s">
        <v>19</v>
      </c>
      <c r="B20" s="15" t="s">
        <v>20</v>
      </c>
      <c r="C20" s="6">
        <v>13600</v>
      </c>
      <c r="D20" s="6">
        <v>13600</v>
      </c>
      <c r="E20" s="6">
        <v>13600</v>
      </c>
      <c r="F20" s="6">
        <f t="shared" si="4"/>
        <v>0</v>
      </c>
      <c r="G20" s="6">
        <v>0</v>
      </c>
      <c r="H20" s="6">
        <v>27072</v>
      </c>
      <c r="I20" s="6">
        <f t="shared" si="5"/>
        <v>-13472</v>
      </c>
      <c r="J20" s="6">
        <f t="shared" si="2"/>
        <v>0</v>
      </c>
      <c r="K20" s="6">
        <f t="shared" si="3"/>
        <v>0</v>
      </c>
      <c r="L20" s="6">
        <v>0</v>
      </c>
    </row>
    <row r="21" spans="1:13" s="27" customFormat="1" ht="25.5" x14ac:dyDescent="0.2">
      <c r="A21" s="14" t="s">
        <v>21</v>
      </c>
      <c r="B21" s="15" t="s">
        <v>22</v>
      </c>
      <c r="C21" s="6">
        <v>100000</v>
      </c>
      <c r="D21" s="6">
        <v>100000</v>
      </c>
      <c r="E21" s="6">
        <v>0</v>
      </c>
      <c r="F21" s="6">
        <f t="shared" si="4"/>
        <v>-100000</v>
      </c>
      <c r="G21" s="6">
        <v>0</v>
      </c>
      <c r="H21" s="6">
        <v>0</v>
      </c>
      <c r="I21" s="6">
        <f t="shared" si="5"/>
        <v>0</v>
      </c>
      <c r="J21" s="6">
        <f t="shared" si="2"/>
        <v>100000</v>
      </c>
      <c r="K21" s="6">
        <f t="shared" si="3"/>
        <v>100000</v>
      </c>
      <c r="L21" s="6">
        <v>0</v>
      </c>
    </row>
    <row r="22" spans="1:13" s="27" customFormat="1" ht="25.5" x14ac:dyDescent="0.2">
      <c r="A22" s="14" t="s">
        <v>23</v>
      </c>
      <c r="B22" s="15" t="s">
        <v>24</v>
      </c>
      <c r="C22" s="6">
        <v>1315549</v>
      </c>
      <c r="D22" s="6">
        <v>991309</v>
      </c>
      <c r="E22" s="6">
        <v>775391.96</v>
      </c>
      <c r="F22" s="6">
        <f t="shared" si="4"/>
        <v>-215917.04000000004</v>
      </c>
      <c r="G22" s="6">
        <f t="shared" si="6"/>
        <v>78.218997305582818</v>
      </c>
      <c r="H22" s="6">
        <v>580519.97</v>
      </c>
      <c r="I22" s="6">
        <f t="shared" si="5"/>
        <v>194871.99</v>
      </c>
      <c r="J22" s="6">
        <f t="shared" si="2"/>
        <v>540157.04</v>
      </c>
      <c r="K22" s="6">
        <f t="shared" si="3"/>
        <v>215917.04000000004</v>
      </c>
      <c r="L22" s="6">
        <f t="shared" si="7"/>
        <v>133.56852478304924</v>
      </c>
    </row>
    <row r="23" spans="1:13" s="27" customFormat="1" ht="13.5" customHeight="1" x14ac:dyDescent="0.2">
      <c r="A23" s="14" t="s">
        <v>25</v>
      </c>
      <c r="B23" s="15" t="s">
        <v>26</v>
      </c>
      <c r="C23" s="6">
        <v>200000</v>
      </c>
      <c r="D23" s="6">
        <v>0</v>
      </c>
      <c r="E23" s="6">
        <v>0</v>
      </c>
      <c r="F23" s="6">
        <f t="shared" si="4"/>
        <v>0</v>
      </c>
      <c r="G23" s="6">
        <v>0</v>
      </c>
      <c r="H23" s="6">
        <v>0</v>
      </c>
      <c r="I23" s="6">
        <f t="shared" si="5"/>
        <v>0</v>
      </c>
      <c r="J23" s="6">
        <f t="shared" si="2"/>
        <v>200000</v>
      </c>
      <c r="K23" s="6">
        <f t="shared" si="3"/>
        <v>0</v>
      </c>
      <c r="L23" s="6">
        <v>0</v>
      </c>
    </row>
    <row r="24" spans="1:13" s="27" customFormat="1" ht="14.25" customHeight="1" x14ac:dyDescent="0.2">
      <c r="A24" s="16">
        <v>9770</v>
      </c>
      <c r="B24" s="15" t="s">
        <v>54</v>
      </c>
      <c r="C24" s="6">
        <v>0</v>
      </c>
      <c r="D24" s="6">
        <v>0</v>
      </c>
      <c r="E24" s="6">
        <v>0</v>
      </c>
      <c r="F24" s="6">
        <f t="shared" si="4"/>
        <v>0</v>
      </c>
      <c r="G24" s="6">
        <v>0</v>
      </c>
      <c r="H24" s="6">
        <v>200000</v>
      </c>
      <c r="I24" s="6">
        <f t="shared" si="5"/>
        <v>-200000</v>
      </c>
      <c r="J24" s="6">
        <f t="shared" si="2"/>
        <v>0</v>
      </c>
      <c r="K24" s="6">
        <f t="shared" si="3"/>
        <v>0</v>
      </c>
      <c r="L24" s="6">
        <f t="shared" si="7"/>
        <v>0</v>
      </c>
    </row>
    <row r="25" spans="1:13" s="27" customFormat="1" ht="24.75" customHeight="1" x14ac:dyDescent="0.2">
      <c r="A25" s="16">
        <v>9800</v>
      </c>
      <c r="B25" s="15" t="s">
        <v>80</v>
      </c>
      <c r="C25" s="6">
        <v>6050450</v>
      </c>
      <c r="D25" s="6">
        <v>6050450</v>
      </c>
      <c r="E25" s="6">
        <v>6050213</v>
      </c>
      <c r="F25" s="6">
        <f t="shared" si="4"/>
        <v>-237</v>
      </c>
      <c r="G25" s="6">
        <v>0</v>
      </c>
      <c r="H25" s="6">
        <v>248983</v>
      </c>
      <c r="I25" s="6">
        <f t="shared" si="5"/>
        <v>5801230</v>
      </c>
      <c r="J25" s="6">
        <f t="shared" si="2"/>
        <v>237</v>
      </c>
      <c r="K25" s="6">
        <f t="shared" si="3"/>
        <v>237</v>
      </c>
      <c r="L25" s="6">
        <f t="shared" si="7"/>
        <v>2429.9703192587449</v>
      </c>
    </row>
    <row r="26" spans="1:13" s="3" customFormat="1" ht="19.5" customHeight="1" x14ac:dyDescent="0.2">
      <c r="A26" s="17" t="s">
        <v>27</v>
      </c>
      <c r="B26" s="18" t="s">
        <v>28</v>
      </c>
      <c r="C26" s="11">
        <f>C27+C28+C29+C30+C31+C32+C33+C34+C35+C36+C37+C39+C40+C38</f>
        <v>89307964</v>
      </c>
      <c r="D26" s="11">
        <f>D27+D28+D29+D30+D31+D32+D33+D34+D35+D36+D37+D39+D40+D38</f>
        <v>69793876</v>
      </c>
      <c r="E26" s="11">
        <f t="shared" ref="E26:F26" si="8">E27+E28+E29+E30+E31+E32+E33+E34+E35+E36+E37+E39+E40+E38</f>
        <v>56099142.040000007</v>
      </c>
      <c r="F26" s="11">
        <f t="shared" si="8"/>
        <v>-13694733.960000001</v>
      </c>
      <c r="G26" s="11">
        <f>E26/D26*100</f>
        <v>80.378315770856474</v>
      </c>
      <c r="H26" s="11">
        <f>H27+H28+H29+H30+H31+H32+H33+H34+H35+H36+H37+H39+H40+H38</f>
        <v>46320511.329999991</v>
      </c>
      <c r="I26" s="11">
        <f>I27+I28+I29+I30+I31+I32+I33+I34+I35+I36+I37+I39+I40+I38</f>
        <v>9778630.709999999</v>
      </c>
      <c r="J26" s="11">
        <f t="shared" ref="J26:K26" si="9">J27+J28+J29+J30+J31+J32+J33+J34+J35+J36+J37+J39+J40+J38</f>
        <v>33208821.960000001</v>
      </c>
      <c r="K26" s="11">
        <f t="shared" si="9"/>
        <v>13694733.960000001</v>
      </c>
      <c r="L26" s="11">
        <f>E26/H26*100</f>
        <v>121.11080044072567</v>
      </c>
      <c r="M26" s="25"/>
    </row>
    <row r="27" spans="1:13" s="27" customFormat="1" ht="38.25" x14ac:dyDescent="0.2">
      <c r="A27" s="14" t="s">
        <v>29</v>
      </c>
      <c r="B27" s="15" t="s">
        <v>30</v>
      </c>
      <c r="C27" s="6">
        <v>1798211</v>
      </c>
      <c r="D27" s="6">
        <v>1252495</v>
      </c>
      <c r="E27" s="6">
        <v>1234174.54</v>
      </c>
      <c r="F27" s="6">
        <f>E27-D27</f>
        <v>-18320.459999999963</v>
      </c>
      <c r="G27" s="6">
        <f>E27/D27*100</f>
        <v>98.537282783564009</v>
      </c>
      <c r="H27" s="6">
        <v>884805.43</v>
      </c>
      <c r="I27" s="45">
        <f>E27-H27</f>
        <v>349369.11</v>
      </c>
      <c r="J27" s="45">
        <f t="shared" ref="J27:J40" si="10">C27-E27</f>
        <v>564036.46</v>
      </c>
      <c r="K27" s="45">
        <f t="shared" ref="K27:K40" si="11">D27-E27</f>
        <v>18320.459999999963</v>
      </c>
      <c r="L27" s="6">
        <f>E27/H27*100</f>
        <v>139.48541658475128</v>
      </c>
    </row>
    <row r="28" spans="1:13" s="27" customFormat="1" ht="16.5" customHeight="1" x14ac:dyDescent="0.2">
      <c r="A28" s="14" t="s">
        <v>31</v>
      </c>
      <c r="B28" s="15" t="s">
        <v>32</v>
      </c>
      <c r="C28" s="6">
        <v>17014111</v>
      </c>
      <c r="D28" s="6">
        <v>13714316</v>
      </c>
      <c r="E28" s="6">
        <v>9560156.2400000002</v>
      </c>
      <c r="F28" s="6">
        <f t="shared" ref="F28:F40" si="12">E28-D28</f>
        <v>-4154159.76</v>
      </c>
      <c r="G28" s="6">
        <f t="shared" ref="G28:G39" si="13">E28/D28*100</f>
        <v>69.709318641921342</v>
      </c>
      <c r="H28" s="6">
        <v>9079665.8300000001</v>
      </c>
      <c r="I28" s="45">
        <f t="shared" ref="I28:I40" si="14">E28-H28</f>
        <v>480490.41000000015</v>
      </c>
      <c r="J28" s="6">
        <f t="shared" si="10"/>
        <v>7453954.7599999998</v>
      </c>
      <c r="K28" s="6">
        <f t="shared" si="11"/>
        <v>4154159.76</v>
      </c>
      <c r="L28" s="6">
        <f t="shared" ref="L28:L39" si="15">E28/H28*100</f>
        <v>105.29193936204588</v>
      </c>
    </row>
    <row r="29" spans="1:13" s="27" customFormat="1" ht="38.25" x14ac:dyDescent="0.2">
      <c r="A29" s="14" t="s">
        <v>33</v>
      </c>
      <c r="B29" s="15" t="s">
        <v>34</v>
      </c>
      <c r="C29" s="6">
        <v>24643633</v>
      </c>
      <c r="D29" s="6">
        <v>20712360</v>
      </c>
      <c r="E29" s="6">
        <v>14377232.369999999</v>
      </c>
      <c r="F29" s="6">
        <f t="shared" si="12"/>
        <v>-6335127.6300000008</v>
      </c>
      <c r="G29" s="6">
        <f t="shared" si="13"/>
        <v>69.413781770884626</v>
      </c>
      <c r="H29" s="6">
        <v>10583638.51</v>
      </c>
      <c r="I29" s="45">
        <f t="shared" si="14"/>
        <v>3793593.8599999994</v>
      </c>
      <c r="J29" s="6">
        <f t="shared" si="10"/>
        <v>10266400.630000001</v>
      </c>
      <c r="K29" s="6">
        <f t="shared" si="11"/>
        <v>6335127.6300000008</v>
      </c>
      <c r="L29" s="6">
        <f t="shared" si="15"/>
        <v>135.843947772929</v>
      </c>
    </row>
    <row r="30" spans="1:13" s="27" customFormat="1" ht="38.25" x14ac:dyDescent="0.2">
      <c r="A30" s="14" t="s">
        <v>35</v>
      </c>
      <c r="B30" s="15" t="s">
        <v>36</v>
      </c>
      <c r="C30" s="6">
        <v>33710900</v>
      </c>
      <c r="D30" s="6">
        <v>25295900</v>
      </c>
      <c r="E30" s="6">
        <v>23577806.960000001</v>
      </c>
      <c r="F30" s="6">
        <f t="shared" si="12"/>
        <v>-1718093.0399999991</v>
      </c>
      <c r="G30" s="6">
        <f t="shared" si="13"/>
        <v>93.208017742005623</v>
      </c>
      <c r="H30" s="6">
        <v>21423207.949999999</v>
      </c>
      <c r="I30" s="45">
        <f t="shared" si="14"/>
        <v>2154599.0100000016</v>
      </c>
      <c r="J30" s="6">
        <f t="shared" si="10"/>
        <v>10133093.039999999</v>
      </c>
      <c r="K30" s="6">
        <f t="shared" si="11"/>
        <v>1718093.0399999991</v>
      </c>
      <c r="L30" s="6">
        <f t="shared" si="15"/>
        <v>110.05731268178256</v>
      </c>
    </row>
    <row r="31" spans="1:13" s="27" customFormat="1" ht="25.5" x14ac:dyDescent="0.2">
      <c r="A31" s="14" t="s">
        <v>37</v>
      </c>
      <c r="B31" s="15" t="s">
        <v>38</v>
      </c>
      <c r="C31" s="6">
        <v>3813740</v>
      </c>
      <c r="D31" s="6">
        <v>2860720</v>
      </c>
      <c r="E31" s="6">
        <v>2539427.71</v>
      </c>
      <c r="F31" s="6">
        <f t="shared" si="12"/>
        <v>-321292.29000000004</v>
      </c>
      <c r="G31" s="6">
        <f t="shared" si="13"/>
        <v>88.768831273245894</v>
      </c>
      <c r="H31" s="6">
        <v>1887831.98</v>
      </c>
      <c r="I31" s="45">
        <f t="shared" si="14"/>
        <v>651595.73</v>
      </c>
      <c r="J31" s="6">
        <f t="shared" si="10"/>
        <v>1274312.29</v>
      </c>
      <c r="K31" s="6">
        <f t="shared" si="11"/>
        <v>321292.29000000004</v>
      </c>
      <c r="L31" s="6">
        <f t="shared" si="15"/>
        <v>134.51555736437945</v>
      </c>
    </row>
    <row r="32" spans="1:13" s="27" customFormat="1" ht="16.5" customHeight="1" x14ac:dyDescent="0.2">
      <c r="A32" s="14" t="s">
        <v>39</v>
      </c>
      <c r="B32" s="15" t="s">
        <v>40</v>
      </c>
      <c r="C32" s="6">
        <v>5430</v>
      </c>
      <c r="D32" s="6">
        <v>5430</v>
      </c>
      <c r="E32" s="6">
        <v>1810</v>
      </c>
      <c r="F32" s="6">
        <f t="shared" si="12"/>
        <v>-3620</v>
      </c>
      <c r="G32" s="6">
        <f t="shared" si="13"/>
        <v>33.333333333333329</v>
      </c>
      <c r="H32" s="6">
        <v>3620</v>
      </c>
      <c r="I32" s="45">
        <f t="shared" si="14"/>
        <v>-1810</v>
      </c>
      <c r="J32" s="6">
        <f t="shared" si="10"/>
        <v>3620</v>
      </c>
      <c r="K32" s="6">
        <f t="shared" si="11"/>
        <v>3620</v>
      </c>
      <c r="L32" s="6">
        <v>0</v>
      </c>
    </row>
    <row r="33" spans="1:13" s="27" customFormat="1" ht="25.5" customHeight="1" x14ac:dyDescent="0.2">
      <c r="A33" s="14" t="s">
        <v>41</v>
      </c>
      <c r="B33" s="15" t="s">
        <v>42</v>
      </c>
      <c r="C33" s="6">
        <v>68900</v>
      </c>
      <c r="D33" s="6">
        <v>48300</v>
      </c>
      <c r="E33" s="6">
        <v>27354.73</v>
      </c>
      <c r="F33" s="6">
        <f t="shared" si="12"/>
        <v>-20945.27</v>
      </c>
      <c r="G33" s="6">
        <f t="shared" si="13"/>
        <v>56.635051759834369</v>
      </c>
      <c r="H33" s="6">
        <v>0</v>
      </c>
      <c r="I33" s="45">
        <f t="shared" si="14"/>
        <v>27354.73</v>
      </c>
      <c r="J33" s="6">
        <f t="shared" si="10"/>
        <v>41545.270000000004</v>
      </c>
      <c r="K33" s="6">
        <f t="shared" si="11"/>
        <v>20945.27</v>
      </c>
      <c r="L33" s="6">
        <v>0</v>
      </c>
    </row>
    <row r="34" spans="1:13" s="27" customFormat="1" ht="51" x14ac:dyDescent="0.2">
      <c r="A34" s="14" t="s">
        <v>43</v>
      </c>
      <c r="B34" s="15" t="s">
        <v>44</v>
      </c>
      <c r="C34" s="6">
        <v>3767400</v>
      </c>
      <c r="D34" s="6">
        <v>2339500</v>
      </c>
      <c r="E34" s="6">
        <v>2051503.52</v>
      </c>
      <c r="F34" s="6">
        <f t="shared" si="12"/>
        <v>-287996.48</v>
      </c>
      <c r="G34" s="6">
        <f t="shared" si="13"/>
        <v>87.689827740970287</v>
      </c>
      <c r="H34" s="6">
        <v>0</v>
      </c>
      <c r="I34" s="45">
        <f t="shared" si="14"/>
        <v>2051503.52</v>
      </c>
      <c r="J34" s="6">
        <f t="shared" si="10"/>
        <v>1715896.48</v>
      </c>
      <c r="K34" s="6">
        <f t="shared" si="11"/>
        <v>287996.48</v>
      </c>
      <c r="L34" s="6">
        <v>0</v>
      </c>
    </row>
    <row r="35" spans="1:13" s="27" customFormat="1" ht="15.75" customHeight="1" x14ac:dyDescent="0.2">
      <c r="A35" s="14" t="s">
        <v>45</v>
      </c>
      <c r="B35" s="15" t="s">
        <v>46</v>
      </c>
      <c r="C35" s="6">
        <v>858847</v>
      </c>
      <c r="D35" s="6">
        <v>669258</v>
      </c>
      <c r="E35" s="6">
        <v>534397.06000000006</v>
      </c>
      <c r="F35" s="6">
        <f t="shared" si="12"/>
        <v>-134860.93999999994</v>
      </c>
      <c r="G35" s="6">
        <f t="shared" si="13"/>
        <v>79.84918521706129</v>
      </c>
      <c r="H35" s="6">
        <v>586588.80000000005</v>
      </c>
      <c r="I35" s="45">
        <f t="shared" si="14"/>
        <v>-52191.739999999991</v>
      </c>
      <c r="J35" s="6">
        <f t="shared" si="10"/>
        <v>324449.93999999994</v>
      </c>
      <c r="K35" s="6">
        <f t="shared" si="11"/>
        <v>134860.93999999994</v>
      </c>
      <c r="L35" s="6">
        <f t="shared" si="15"/>
        <v>91.102499740874691</v>
      </c>
    </row>
    <row r="36" spans="1:13" s="27" customFormat="1" ht="38.25" x14ac:dyDescent="0.2">
      <c r="A36" s="14" t="s">
        <v>47</v>
      </c>
      <c r="B36" s="15" t="s">
        <v>48</v>
      </c>
      <c r="C36" s="6">
        <v>3195240</v>
      </c>
      <c r="D36" s="6">
        <v>2570741</v>
      </c>
      <c r="E36" s="6">
        <v>2160581.96</v>
      </c>
      <c r="F36" s="6">
        <f t="shared" si="12"/>
        <v>-410159.04000000004</v>
      </c>
      <c r="G36" s="6">
        <f t="shared" si="13"/>
        <v>84.045104504887888</v>
      </c>
      <c r="H36" s="6">
        <v>1663920.53</v>
      </c>
      <c r="I36" s="45">
        <f t="shared" si="14"/>
        <v>496661.42999999993</v>
      </c>
      <c r="J36" s="6">
        <f t="shared" si="10"/>
        <v>1034658.04</v>
      </c>
      <c r="K36" s="6">
        <f t="shared" si="11"/>
        <v>410159.04000000004</v>
      </c>
      <c r="L36" s="6">
        <f t="shared" si="15"/>
        <v>129.84886724127384</v>
      </c>
    </row>
    <row r="37" spans="1:13" s="27" customFormat="1" ht="16.5" customHeight="1" x14ac:dyDescent="0.2">
      <c r="A37" s="14" t="s">
        <v>49</v>
      </c>
      <c r="B37" s="15" t="s">
        <v>50</v>
      </c>
      <c r="C37" s="6">
        <v>90000</v>
      </c>
      <c r="D37" s="6">
        <v>70000</v>
      </c>
      <c r="E37" s="6">
        <v>22984.95</v>
      </c>
      <c r="F37" s="6">
        <f t="shared" si="12"/>
        <v>-47015.05</v>
      </c>
      <c r="G37" s="6">
        <f t="shared" si="13"/>
        <v>32.835642857142858</v>
      </c>
      <c r="H37" s="6">
        <v>1140</v>
      </c>
      <c r="I37" s="45">
        <f t="shared" si="14"/>
        <v>21844.95</v>
      </c>
      <c r="J37" s="6">
        <f t="shared" si="10"/>
        <v>67015.05</v>
      </c>
      <c r="K37" s="6">
        <f t="shared" si="11"/>
        <v>47015.05</v>
      </c>
      <c r="L37" s="6">
        <v>0</v>
      </c>
    </row>
    <row r="38" spans="1:13" s="27" customFormat="1" ht="39" customHeight="1" x14ac:dyDescent="0.2">
      <c r="A38" s="16">
        <v>5049</v>
      </c>
      <c r="B38" s="15" t="s">
        <v>82</v>
      </c>
      <c r="C38" s="6">
        <v>105408</v>
      </c>
      <c r="D38" s="6">
        <v>79056</v>
      </c>
      <c r="E38" s="6">
        <v>11712</v>
      </c>
      <c r="F38" s="6">
        <f t="shared" si="12"/>
        <v>-67344</v>
      </c>
      <c r="G38" s="6">
        <f t="shared" si="13"/>
        <v>14.814814814814813</v>
      </c>
      <c r="H38" s="6">
        <v>62366.400000000001</v>
      </c>
      <c r="I38" s="45">
        <f t="shared" si="14"/>
        <v>-50654.400000000001</v>
      </c>
      <c r="J38" s="6">
        <f t="shared" si="10"/>
        <v>93696</v>
      </c>
      <c r="K38" s="6">
        <f t="shared" si="11"/>
        <v>67344</v>
      </c>
      <c r="L38" s="6">
        <f t="shared" si="15"/>
        <v>18.779342723004692</v>
      </c>
    </row>
    <row r="39" spans="1:13" s="27" customFormat="1" ht="51" x14ac:dyDescent="0.2">
      <c r="A39" s="14" t="s">
        <v>51</v>
      </c>
      <c r="B39" s="15" t="s">
        <v>52</v>
      </c>
      <c r="C39" s="6">
        <v>70000</v>
      </c>
      <c r="D39" s="6">
        <v>70000</v>
      </c>
      <c r="E39" s="6">
        <v>0</v>
      </c>
      <c r="F39" s="6">
        <f t="shared" si="12"/>
        <v>-70000</v>
      </c>
      <c r="G39" s="6">
        <f t="shared" si="13"/>
        <v>0</v>
      </c>
      <c r="H39" s="6">
        <v>57790</v>
      </c>
      <c r="I39" s="45">
        <f t="shared" si="14"/>
        <v>-57790</v>
      </c>
      <c r="J39" s="6">
        <f t="shared" si="10"/>
        <v>70000</v>
      </c>
      <c r="K39" s="6">
        <f t="shared" si="11"/>
        <v>70000</v>
      </c>
      <c r="L39" s="6">
        <f t="shared" si="15"/>
        <v>0</v>
      </c>
    </row>
    <row r="40" spans="1:13" s="27" customFormat="1" ht="17.25" customHeight="1" x14ac:dyDescent="0.2">
      <c r="A40" s="14" t="s">
        <v>53</v>
      </c>
      <c r="B40" s="15" t="s">
        <v>54</v>
      </c>
      <c r="C40" s="6">
        <v>166144</v>
      </c>
      <c r="D40" s="6">
        <v>105800</v>
      </c>
      <c r="E40" s="6">
        <v>0</v>
      </c>
      <c r="F40" s="6">
        <f t="shared" si="12"/>
        <v>-105800</v>
      </c>
      <c r="G40" s="6">
        <v>0</v>
      </c>
      <c r="H40" s="6">
        <v>85935.9</v>
      </c>
      <c r="I40" s="45">
        <f t="shared" si="14"/>
        <v>-85935.9</v>
      </c>
      <c r="J40" s="6">
        <f t="shared" si="10"/>
        <v>166144</v>
      </c>
      <c r="K40" s="6">
        <f t="shared" si="11"/>
        <v>105800</v>
      </c>
      <c r="L40" s="6">
        <v>0</v>
      </c>
    </row>
    <row r="41" spans="1:13" s="3" customFormat="1" ht="24" customHeight="1" x14ac:dyDescent="0.2">
      <c r="A41" s="17" t="s">
        <v>55</v>
      </c>
      <c r="B41" s="19" t="s">
        <v>56</v>
      </c>
      <c r="C41" s="11">
        <f>C42+C43+C44+C45+C46+C47+C48+C49+C50+C51</f>
        <v>6500599.9399999995</v>
      </c>
      <c r="D41" s="11">
        <f t="shared" ref="D41:F41" si="16">D42+D43+D44+D45+D46+D47+D48+D49+D50+D51</f>
        <v>4907010.9399999995</v>
      </c>
      <c r="E41" s="11">
        <f t="shared" si="16"/>
        <v>3202644.99</v>
      </c>
      <c r="F41" s="11">
        <f t="shared" si="16"/>
        <v>-1704365.9500000002</v>
      </c>
      <c r="G41" s="11">
        <f>E41/D41*100</f>
        <v>65.266717950296652</v>
      </c>
      <c r="H41" s="11">
        <f>H42+H43+H44+H45+H46+H47+H48+H49+H50+H51</f>
        <v>2138749.35</v>
      </c>
      <c r="I41" s="11">
        <f>E41-H41</f>
        <v>1063895.6400000001</v>
      </c>
      <c r="J41" s="11">
        <f>J42+J43+J44+J46+J47+J48+J50+J51</f>
        <v>1105398.9100000001</v>
      </c>
      <c r="K41" s="11">
        <f>K42+K43+K44+K46+K47+K48+K50+K51</f>
        <v>406733.91000000003</v>
      </c>
      <c r="L41" s="11">
        <f>E41/H41*100</f>
        <v>149.74382061179821</v>
      </c>
      <c r="M41" s="25"/>
    </row>
    <row r="42" spans="1:13" s="27" customFormat="1" ht="38.25" x14ac:dyDescent="0.2">
      <c r="A42" s="14" t="s">
        <v>29</v>
      </c>
      <c r="B42" s="15" t="s">
        <v>30</v>
      </c>
      <c r="C42" s="6">
        <v>1603797</v>
      </c>
      <c r="D42" s="6">
        <v>1089132</v>
      </c>
      <c r="E42" s="6">
        <v>1016520.95</v>
      </c>
      <c r="F42" s="6">
        <f>E42-D42</f>
        <v>-72611.050000000047</v>
      </c>
      <c r="G42" s="6">
        <f>E42/D42*100</f>
        <v>93.33312674680387</v>
      </c>
      <c r="H42" s="6">
        <v>792607.92</v>
      </c>
      <c r="I42" s="6">
        <f>E42-H42</f>
        <v>223913.02999999991</v>
      </c>
      <c r="J42" s="6">
        <f t="shared" ref="J42:J51" si="17">C42-E42</f>
        <v>587276.05000000005</v>
      </c>
      <c r="K42" s="6">
        <f t="shared" ref="K42:K51" si="18">D42-E42</f>
        <v>72611.050000000047</v>
      </c>
      <c r="L42" s="6">
        <f>E42/H42*100</f>
        <v>128.25016308189299</v>
      </c>
    </row>
    <row r="43" spans="1:13" s="27" customFormat="1" ht="38.25" x14ac:dyDescent="0.2">
      <c r="A43" s="14" t="s">
        <v>57</v>
      </c>
      <c r="B43" s="15" t="s">
        <v>58</v>
      </c>
      <c r="C43" s="6">
        <v>53800</v>
      </c>
      <c r="D43" s="6">
        <v>6800</v>
      </c>
      <c r="E43" s="6">
        <v>0</v>
      </c>
      <c r="F43" s="6">
        <f t="shared" ref="F43:F51" si="19">E43-D43</f>
        <v>-6800</v>
      </c>
      <c r="G43" s="6">
        <f t="shared" ref="G43:G45" si="20">E43/D43*100</f>
        <v>0</v>
      </c>
      <c r="H43" s="6">
        <v>9546.3799999999992</v>
      </c>
      <c r="I43" s="6">
        <f t="shared" ref="I43:I51" si="21">E43-H43</f>
        <v>-9546.3799999999992</v>
      </c>
      <c r="J43" s="6">
        <f t="shared" si="17"/>
        <v>53800</v>
      </c>
      <c r="K43" s="6">
        <f t="shared" si="18"/>
        <v>6800</v>
      </c>
      <c r="L43" s="6">
        <f t="shared" ref="L43" si="22">E43/H43*100</f>
        <v>0</v>
      </c>
    </row>
    <row r="44" spans="1:13" s="27" customFormat="1" ht="25.5" x14ac:dyDescent="0.2">
      <c r="A44" s="14" t="s">
        <v>59</v>
      </c>
      <c r="B44" s="15" t="s">
        <v>60</v>
      </c>
      <c r="C44" s="6">
        <v>4722</v>
      </c>
      <c r="D44" s="6">
        <v>4722</v>
      </c>
      <c r="E44" s="6">
        <v>4722</v>
      </c>
      <c r="F44" s="6">
        <f t="shared" si="19"/>
        <v>0</v>
      </c>
      <c r="G44" s="6">
        <f t="shared" si="20"/>
        <v>100</v>
      </c>
      <c r="H44" s="6">
        <v>0</v>
      </c>
      <c r="I44" s="6">
        <f t="shared" si="21"/>
        <v>4722</v>
      </c>
      <c r="J44" s="6">
        <f t="shared" si="17"/>
        <v>0</v>
      </c>
      <c r="K44" s="6">
        <f t="shared" si="18"/>
        <v>0</v>
      </c>
      <c r="L44" s="6">
        <v>0</v>
      </c>
    </row>
    <row r="45" spans="1:13" s="27" customFormat="1" ht="76.5" x14ac:dyDescent="0.2">
      <c r="A45" s="16">
        <v>3121</v>
      </c>
      <c r="B45" s="15" t="s">
        <v>98</v>
      </c>
      <c r="C45" s="6">
        <v>2956900</v>
      </c>
      <c r="D45" s="6">
        <v>2092976</v>
      </c>
      <c r="E45" s="6">
        <v>888884.34</v>
      </c>
      <c r="F45" s="6">
        <f t="shared" si="19"/>
        <v>-1204091.6600000001</v>
      </c>
      <c r="G45" s="6">
        <f t="shared" si="20"/>
        <v>42.469877342119545</v>
      </c>
      <c r="H45" s="6">
        <v>0</v>
      </c>
      <c r="I45" s="6">
        <f t="shared" si="21"/>
        <v>888884.34</v>
      </c>
      <c r="J45" s="6">
        <f t="shared" si="17"/>
        <v>2068015.6600000001</v>
      </c>
      <c r="K45" s="6">
        <f t="shared" si="18"/>
        <v>1204091.6600000001</v>
      </c>
      <c r="L45" s="6">
        <v>0</v>
      </c>
    </row>
    <row r="46" spans="1:13" s="27" customFormat="1" ht="65.25" customHeight="1" x14ac:dyDescent="0.2">
      <c r="A46" s="14" t="s">
        <v>61</v>
      </c>
      <c r="B46" s="15" t="s">
        <v>62</v>
      </c>
      <c r="C46" s="6">
        <v>330000</v>
      </c>
      <c r="D46" s="6">
        <v>330000</v>
      </c>
      <c r="E46" s="6">
        <v>223360.66</v>
      </c>
      <c r="F46" s="6">
        <f t="shared" si="19"/>
        <v>-106639.34</v>
      </c>
      <c r="G46" s="6">
        <f t="shared" ref="G46:G51" si="23">E46/D46*100</f>
        <v>67.685048484848494</v>
      </c>
      <c r="H46" s="6">
        <v>228203.5</v>
      </c>
      <c r="I46" s="6">
        <f t="shared" si="21"/>
        <v>-4842.8399999999965</v>
      </c>
      <c r="J46" s="6">
        <f t="shared" si="17"/>
        <v>106639.34</v>
      </c>
      <c r="K46" s="6">
        <f t="shared" si="18"/>
        <v>106639.34</v>
      </c>
      <c r="L46" s="6">
        <f t="shared" ref="L46:L50" si="24">E46/H46*100</f>
        <v>97.877841487970159</v>
      </c>
    </row>
    <row r="47" spans="1:13" s="27" customFormat="1" ht="51" x14ac:dyDescent="0.2">
      <c r="A47" s="14" t="s">
        <v>63</v>
      </c>
      <c r="B47" s="15" t="s">
        <v>64</v>
      </c>
      <c r="C47" s="6">
        <v>4900</v>
      </c>
      <c r="D47" s="6">
        <v>4900</v>
      </c>
      <c r="E47" s="6">
        <v>4816.4799999999996</v>
      </c>
      <c r="F47" s="6">
        <f t="shared" si="19"/>
        <v>-83.520000000000437</v>
      </c>
      <c r="G47" s="6">
        <f t="shared" si="23"/>
        <v>98.295510204081623</v>
      </c>
      <c r="H47" s="6">
        <v>4297.0600000000004</v>
      </c>
      <c r="I47" s="6">
        <f t="shared" si="21"/>
        <v>519.41999999999916</v>
      </c>
      <c r="J47" s="6">
        <f t="shared" si="17"/>
        <v>83.520000000000437</v>
      </c>
      <c r="K47" s="6">
        <f t="shared" si="18"/>
        <v>83.520000000000437</v>
      </c>
      <c r="L47" s="6">
        <f t="shared" si="24"/>
        <v>112.08779956528414</v>
      </c>
    </row>
    <row r="48" spans="1:13" s="27" customFormat="1" ht="25.5" x14ac:dyDescent="0.2">
      <c r="A48" s="14" t="s">
        <v>65</v>
      </c>
      <c r="B48" s="15" t="s">
        <v>66</v>
      </c>
      <c r="C48" s="6">
        <v>498036</v>
      </c>
      <c r="D48" s="6">
        <v>447036</v>
      </c>
      <c r="E48" s="6">
        <v>337036</v>
      </c>
      <c r="F48" s="6">
        <f t="shared" si="19"/>
        <v>-110000</v>
      </c>
      <c r="G48" s="6">
        <f t="shared" si="23"/>
        <v>75.393480614536628</v>
      </c>
      <c r="H48" s="6">
        <v>36536</v>
      </c>
      <c r="I48" s="6">
        <f t="shared" si="21"/>
        <v>300500</v>
      </c>
      <c r="J48" s="6">
        <f t="shared" si="17"/>
        <v>161000</v>
      </c>
      <c r="K48" s="6">
        <f t="shared" si="18"/>
        <v>110000</v>
      </c>
      <c r="L48" s="6">
        <f t="shared" si="24"/>
        <v>922.47646157214797</v>
      </c>
    </row>
    <row r="49" spans="1:13" s="27" customFormat="1" ht="63.75" x14ac:dyDescent="0.2">
      <c r="A49" s="16">
        <v>3193</v>
      </c>
      <c r="B49" s="15" t="s">
        <v>99</v>
      </c>
      <c r="C49" s="6">
        <v>153859</v>
      </c>
      <c r="D49" s="6">
        <v>122859</v>
      </c>
      <c r="E49" s="6">
        <v>29318.62</v>
      </c>
      <c r="F49" s="6">
        <f t="shared" si="19"/>
        <v>-93540.38</v>
      </c>
      <c r="G49" s="6">
        <f t="shared" si="23"/>
        <v>23.86363229393044</v>
      </c>
      <c r="H49" s="6">
        <v>0</v>
      </c>
      <c r="I49" s="6">
        <f t="shared" si="21"/>
        <v>29318.62</v>
      </c>
      <c r="J49" s="6">
        <f t="shared" si="17"/>
        <v>124540.38</v>
      </c>
      <c r="K49" s="6">
        <f t="shared" si="18"/>
        <v>93540.38</v>
      </c>
      <c r="L49" s="6">
        <v>0</v>
      </c>
    </row>
    <row r="50" spans="1:13" s="27" customFormat="1" ht="38.25" customHeight="1" x14ac:dyDescent="0.2">
      <c r="A50" s="14" t="s">
        <v>67</v>
      </c>
      <c r="B50" s="15" t="s">
        <v>68</v>
      </c>
      <c r="C50" s="6">
        <v>528058.93999999994</v>
      </c>
      <c r="D50" s="6">
        <v>528058.93999999994</v>
      </c>
      <c r="E50" s="6">
        <v>528058.93999999994</v>
      </c>
      <c r="F50" s="6">
        <f t="shared" si="19"/>
        <v>0</v>
      </c>
      <c r="G50" s="6">
        <f>E50/D50*100</f>
        <v>100</v>
      </c>
      <c r="H50" s="6">
        <v>805881.49</v>
      </c>
      <c r="I50" s="6">
        <f>E50-H50</f>
        <v>-277822.55000000005</v>
      </c>
      <c r="J50" s="6">
        <f t="shared" si="17"/>
        <v>0</v>
      </c>
      <c r="K50" s="6">
        <f t="shared" si="18"/>
        <v>0</v>
      </c>
      <c r="L50" s="6">
        <f t="shared" si="24"/>
        <v>65.525632062848331</v>
      </c>
    </row>
    <row r="51" spans="1:13" s="27" customFormat="1" ht="25.5" x14ac:dyDescent="0.2">
      <c r="A51" s="14" t="s">
        <v>69</v>
      </c>
      <c r="B51" s="15" t="s">
        <v>70</v>
      </c>
      <c r="C51" s="6">
        <v>366527</v>
      </c>
      <c r="D51" s="6">
        <v>280527</v>
      </c>
      <c r="E51" s="6">
        <v>169927</v>
      </c>
      <c r="F51" s="6">
        <f t="shared" si="19"/>
        <v>-110600</v>
      </c>
      <c r="G51" s="6">
        <f t="shared" si="23"/>
        <v>60.574204978486925</v>
      </c>
      <c r="H51" s="6">
        <v>261677</v>
      </c>
      <c r="I51" s="6">
        <f t="shared" si="21"/>
        <v>-91750</v>
      </c>
      <c r="J51" s="6">
        <f t="shared" si="17"/>
        <v>196600</v>
      </c>
      <c r="K51" s="6">
        <f t="shared" si="18"/>
        <v>110600</v>
      </c>
      <c r="L51" s="6">
        <f>E51/H51*100</f>
        <v>64.93769035872468</v>
      </c>
    </row>
    <row r="52" spans="1:13" s="3" customFormat="1" ht="16.5" customHeight="1" x14ac:dyDescent="0.2">
      <c r="A52" s="17" t="s">
        <v>71</v>
      </c>
      <c r="B52" s="19" t="s">
        <v>72</v>
      </c>
      <c r="C52" s="11">
        <f>C53+C54</f>
        <v>1587627.9</v>
      </c>
      <c r="D52" s="6">
        <f t="shared" ref="D52:K52" si="25">D53+D54</f>
        <v>1194631.8999999999</v>
      </c>
      <c r="E52" s="11">
        <f t="shared" si="25"/>
        <v>1110957.52</v>
      </c>
      <c r="F52" s="11">
        <f t="shared" si="25"/>
        <v>-83674.38</v>
      </c>
      <c r="G52" s="11">
        <f>E52/D52*100</f>
        <v>92.995802305295896</v>
      </c>
      <c r="H52" s="11">
        <f t="shared" si="25"/>
        <v>0</v>
      </c>
      <c r="I52" s="11">
        <f t="shared" si="25"/>
        <v>1110957.52</v>
      </c>
      <c r="J52" s="11">
        <f t="shared" si="25"/>
        <v>476670.38</v>
      </c>
      <c r="K52" s="11">
        <f t="shared" si="25"/>
        <v>83674.38</v>
      </c>
      <c r="L52" s="11">
        <v>0</v>
      </c>
    </row>
    <row r="53" spans="1:13" s="27" customFormat="1" ht="38.25" x14ac:dyDescent="0.2">
      <c r="A53" s="14" t="s">
        <v>29</v>
      </c>
      <c r="B53" s="15" t="s">
        <v>30</v>
      </c>
      <c r="C53" s="6">
        <v>1479064</v>
      </c>
      <c r="D53" s="6">
        <v>1086068</v>
      </c>
      <c r="E53" s="6">
        <v>1002393.62</v>
      </c>
      <c r="F53" s="6">
        <f>E53-D53</f>
        <v>-83674.38</v>
      </c>
      <c r="G53" s="6">
        <f t="shared" ref="G53:G58" si="26">E53/D53*100</f>
        <v>92.29565920365944</v>
      </c>
      <c r="H53" s="6">
        <v>0</v>
      </c>
      <c r="I53" s="6">
        <f>E53-H53</f>
        <v>1002393.62</v>
      </c>
      <c r="J53" s="6">
        <f>C53-E53</f>
        <v>476670.38</v>
      </c>
      <c r="K53" s="6">
        <f>D53-E53</f>
        <v>83674.38</v>
      </c>
      <c r="L53" s="6">
        <v>0</v>
      </c>
    </row>
    <row r="54" spans="1:13" s="27" customFormat="1" ht="41.25" customHeight="1" x14ac:dyDescent="0.2">
      <c r="A54" s="14" t="s">
        <v>67</v>
      </c>
      <c r="B54" s="15" t="s">
        <v>68</v>
      </c>
      <c r="C54" s="6">
        <v>108563.9</v>
      </c>
      <c r="D54" s="6">
        <v>108563.9</v>
      </c>
      <c r="E54" s="6">
        <v>108563.9</v>
      </c>
      <c r="F54" s="6">
        <f>E54-D54</f>
        <v>0</v>
      </c>
      <c r="G54" s="6">
        <f t="shared" si="26"/>
        <v>100</v>
      </c>
      <c r="H54" s="6">
        <v>0</v>
      </c>
      <c r="I54" s="6">
        <f>E54-H54</f>
        <v>108563.9</v>
      </c>
      <c r="J54" s="6">
        <f>C54-E54</f>
        <v>0</v>
      </c>
      <c r="K54" s="6">
        <f>D54-E54</f>
        <v>0</v>
      </c>
      <c r="L54" s="6">
        <v>0</v>
      </c>
    </row>
    <row r="55" spans="1:13" s="3" customFormat="1" ht="15" customHeight="1" x14ac:dyDescent="0.2">
      <c r="A55" s="17" t="s">
        <v>73</v>
      </c>
      <c r="B55" s="19" t="s">
        <v>74</v>
      </c>
      <c r="C55" s="11">
        <f>C56+C57</f>
        <v>5303545</v>
      </c>
      <c r="D55" s="6">
        <f t="shared" ref="D55:K55" si="27">D56+D57</f>
        <v>3846656</v>
      </c>
      <c r="E55" s="11">
        <f t="shared" si="27"/>
        <v>3662674.6399999997</v>
      </c>
      <c r="F55" s="11">
        <f t="shared" si="27"/>
        <v>-183981.3600000001</v>
      </c>
      <c r="G55" s="11">
        <f t="shared" si="26"/>
        <v>95.217109094236648</v>
      </c>
      <c r="H55" s="11">
        <f t="shared" si="27"/>
        <v>2537279.4500000002</v>
      </c>
      <c r="I55" s="11">
        <f t="shared" si="27"/>
        <v>1125395.19</v>
      </c>
      <c r="J55" s="11">
        <f t="shared" si="27"/>
        <v>1640870.36</v>
      </c>
      <c r="K55" s="11">
        <f t="shared" si="27"/>
        <v>183981.3600000001</v>
      </c>
      <c r="L55" s="11">
        <f>E55/H55*100</f>
        <v>144.35440447838727</v>
      </c>
    </row>
    <row r="56" spans="1:13" s="27" customFormat="1" ht="38.25" x14ac:dyDescent="0.2">
      <c r="A56" s="14" t="s">
        <v>29</v>
      </c>
      <c r="B56" s="15" t="s">
        <v>30</v>
      </c>
      <c r="C56" s="6">
        <v>2567662</v>
      </c>
      <c r="D56" s="6">
        <v>1813046</v>
      </c>
      <c r="E56" s="6">
        <v>1688464.64</v>
      </c>
      <c r="F56" s="6">
        <f>E56-D56</f>
        <v>-124581.3600000001</v>
      </c>
      <c r="G56" s="6">
        <f t="shared" si="26"/>
        <v>93.128615600486683</v>
      </c>
      <c r="H56" s="6">
        <v>1244112.03</v>
      </c>
      <c r="I56" s="6">
        <f>E56-H56</f>
        <v>444352.60999999987</v>
      </c>
      <c r="J56" s="6">
        <f>C56-E56</f>
        <v>879197.3600000001</v>
      </c>
      <c r="K56" s="6">
        <f>D56-E56</f>
        <v>124581.3600000001</v>
      </c>
      <c r="L56" s="6">
        <f>E56/H56*100</f>
        <v>135.71644669330942</v>
      </c>
    </row>
    <row r="57" spans="1:13" s="27" customFormat="1" ht="18.75" customHeight="1" x14ac:dyDescent="0.2">
      <c r="A57" s="14" t="s">
        <v>53</v>
      </c>
      <c r="B57" s="15" t="s">
        <v>54</v>
      </c>
      <c r="C57" s="6">
        <v>2735883</v>
      </c>
      <c r="D57" s="6">
        <v>2033610</v>
      </c>
      <c r="E57" s="6">
        <v>1974210</v>
      </c>
      <c r="F57" s="6">
        <f>E57-D57</f>
        <v>-59400</v>
      </c>
      <c r="G57" s="6">
        <f t="shared" si="26"/>
        <v>97.079085960434895</v>
      </c>
      <c r="H57" s="6">
        <v>1293167.42</v>
      </c>
      <c r="I57" s="6">
        <f>E57-H57</f>
        <v>681042.58000000007</v>
      </c>
      <c r="J57" s="6">
        <f>C57-E57</f>
        <v>761673</v>
      </c>
      <c r="K57" s="6">
        <f>D57-E57</f>
        <v>59400</v>
      </c>
      <c r="L57" s="6">
        <f>E57/H57*100</f>
        <v>152.66468745400346</v>
      </c>
    </row>
    <row r="58" spans="1:13" s="9" customFormat="1" ht="18" customHeight="1" x14ac:dyDescent="0.2">
      <c r="A58" s="22" t="s">
        <v>83</v>
      </c>
      <c r="B58" s="22"/>
      <c r="C58" s="23">
        <f>C55+C52+C41+C26+C12</f>
        <v>143796926.84</v>
      </c>
      <c r="D58" s="23">
        <f>D55+D52+D41+D26+D12</f>
        <v>114083704.84</v>
      </c>
      <c r="E58" s="23">
        <f t="shared" ref="E58:K58" si="28">E55+E52+E41+E26+E12</f>
        <v>86578472.010000005</v>
      </c>
      <c r="F58" s="23">
        <f t="shared" si="28"/>
        <v>-27505232.830000002</v>
      </c>
      <c r="G58" s="23">
        <f t="shared" si="26"/>
        <v>75.890305395870953</v>
      </c>
      <c r="H58" s="23">
        <f>H55+H52+H41+H26+H12</f>
        <v>65502328.649999999</v>
      </c>
      <c r="I58" s="23">
        <f t="shared" si="28"/>
        <v>21076143.359999999</v>
      </c>
      <c r="J58" s="23">
        <f t="shared" si="28"/>
        <v>55025898.789999999</v>
      </c>
      <c r="K58" s="23">
        <f t="shared" si="28"/>
        <v>26207600.789999999</v>
      </c>
      <c r="L58" s="23">
        <f>E58/H58*100</f>
        <v>132.17617418247315</v>
      </c>
    </row>
    <row r="59" spans="1:13" s="3" customFormat="1" ht="15" x14ac:dyDescent="0.25">
      <c r="A59" s="7"/>
      <c r="B59" s="41" t="s">
        <v>86</v>
      </c>
      <c r="C59" s="7"/>
      <c r="D59" s="42"/>
      <c r="E59" s="7"/>
      <c r="F59" s="7"/>
      <c r="G59" s="7"/>
    </row>
    <row r="60" spans="1:13" s="3" customFormat="1" ht="14.25" customHeight="1" x14ac:dyDescent="0.2">
      <c r="A60" s="17" t="s">
        <v>3</v>
      </c>
      <c r="B60" s="18" t="s">
        <v>4</v>
      </c>
      <c r="C60" s="11">
        <f>C61+C62+C63+C64+C65+C66+C67+C69+C68</f>
        <v>12772109.799999999</v>
      </c>
      <c r="D60" s="11">
        <f t="shared" ref="D60:E60" si="29">D61+D62+D63+D64+D65+D66+D67+D69+D68</f>
        <v>12772109.799999999</v>
      </c>
      <c r="E60" s="11">
        <f t="shared" si="29"/>
        <v>2122109.7999999998</v>
      </c>
      <c r="F60" s="11">
        <f>F61+F62+F63+F64+F65+F66+F67+F69+F68</f>
        <v>-10650000</v>
      </c>
      <c r="G60" s="11">
        <f>E60/D60*100</f>
        <v>16.615186004742931</v>
      </c>
      <c r="H60" s="11">
        <f>H61+H62+H63+H64+H65+H66+H67+H68+H69</f>
        <v>3780257.3899999997</v>
      </c>
      <c r="I60" s="11">
        <f>I61+I62+I63+I64+I65+I66+I67+I68+I69</f>
        <v>-1658147.5899999999</v>
      </c>
      <c r="J60" s="11">
        <f t="shared" ref="J60:K60" si="30">J61+J62+J64+J65</f>
        <v>0</v>
      </c>
      <c r="K60" s="11">
        <f t="shared" si="30"/>
        <v>0</v>
      </c>
      <c r="L60" s="11">
        <f>E60/H60*100</f>
        <v>56.136648409541237</v>
      </c>
      <c r="M60" s="25"/>
    </row>
    <row r="61" spans="1:13" s="3" customFormat="1" ht="64.5" customHeight="1" x14ac:dyDescent="0.2">
      <c r="A61" s="14" t="s">
        <v>5</v>
      </c>
      <c r="B61" s="15" t="s">
        <v>6</v>
      </c>
      <c r="C61" s="34">
        <v>60758.32</v>
      </c>
      <c r="D61" s="6">
        <v>60758.32</v>
      </c>
      <c r="E61" s="34">
        <v>60758.32</v>
      </c>
      <c r="F61" s="34">
        <f>E61-D61</f>
        <v>0</v>
      </c>
      <c r="G61" s="34">
        <f>E61/D61*100</f>
        <v>100</v>
      </c>
      <c r="H61" s="6">
        <v>2713353.9</v>
      </c>
      <c r="I61" s="6">
        <f>E61-H61</f>
        <v>-2652595.58</v>
      </c>
      <c r="J61" s="6">
        <f>C61-E61</f>
        <v>0</v>
      </c>
      <c r="K61" s="6">
        <f t="shared" ref="K61:K62" si="31">D61-E61</f>
        <v>0</v>
      </c>
      <c r="L61" s="46">
        <f>E61/H61*100</f>
        <v>2.2392331497929558</v>
      </c>
    </row>
    <row r="62" spans="1:13" s="27" customFormat="1" ht="26.25" customHeight="1" x14ac:dyDescent="0.2">
      <c r="A62" s="16">
        <v>3210</v>
      </c>
      <c r="B62" s="15" t="s">
        <v>90</v>
      </c>
      <c r="C62" s="34">
        <v>370262.28</v>
      </c>
      <c r="D62" s="6">
        <v>370262.28</v>
      </c>
      <c r="E62" s="34">
        <v>370262.28</v>
      </c>
      <c r="F62" s="34">
        <f t="shared" ref="F62:F69" si="32">E62-D62</f>
        <v>0</v>
      </c>
      <c r="G62" s="34">
        <f t="shared" ref="G62:G69" si="33">E62/D62*100</f>
        <v>100</v>
      </c>
      <c r="H62" s="6">
        <v>0</v>
      </c>
      <c r="I62" s="6">
        <f t="shared" ref="I62:I69" si="34">E62-H62</f>
        <v>370262.28</v>
      </c>
      <c r="J62" s="6">
        <f>C62-E62</f>
        <v>0</v>
      </c>
      <c r="K62" s="6">
        <f t="shared" si="31"/>
        <v>0</v>
      </c>
      <c r="L62" s="46">
        <v>0</v>
      </c>
    </row>
    <row r="63" spans="1:13" s="27" customFormat="1" ht="26.25" customHeight="1" x14ac:dyDescent="0.2">
      <c r="A63" s="16">
        <v>6013</v>
      </c>
      <c r="B63" s="15" t="s">
        <v>8</v>
      </c>
      <c r="C63" s="34">
        <v>508706</v>
      </c>
      <c r="D63" s="6">
        <v>508706</v>
      </c>
      <c r="E63" s="34">
        <v>508706</v>
      </c>
      <c r="F63" s="34">
        <f t="shared" si="32"/>
        <v>0</v>
      </c>
      <c r="G63" s="34">
        <f t="shared" si="33"/>
        <v>100</v>
      </c>
      <c r="H63" s="6">
        <v>392950</v>
      </c>
      <c r="I63" s="6">
        <f t="shared" si="34"/>
        <v>115756</v>
      </c>
      <c r="J63" s="6"/>
      <c r="K63" s="6"/>
      <c r="L63" s="46">
        <v>0</v>
      </c>
    </row>
    <row r="64" spans="1:13" s="27" customFormat="1" ht="15.75" customHeight="1" x14ac:dyDescent="0.2">
      <c r="A64" s="37">
        <v>6030</v>
      </c>
      <c r="B64" s="13" t="s">
        <v>12</v>
      </c>
      <c r="C64" s="12">
        <v>9482383.1999999993</v>
      </c>
      <c r="D64" s="12">
        <v>9482383.1999999993</v>
      </c>
      <c r="E64" s="13">
        <v>482383.2</v>
      </c>
      <c r="F64" s="34">
        <f t="shared" si="32"/>
        <v>-9000000</v>
      </c>
      <c r="G64" s="34">
        <f t="shared" si="33"/>
        <v>5.0871515084941938</v>
      </c>
      <c r="H64" s="12">
        <v>0</v>
      </c>
      <c r="I64" s="6">
        <f t="shared" si="34"/>
        <v>482383.2</v>
      </c>
      <c r="J64" s="13"/>
      <c r="K64" s="13"/>
      <c r="L64" s="46">
        <v>0</v>
      </c>
    </row>
    <row r="65" spans="1:12" s="27" customFormat="1" ht="25.5" x14ac:dyDescent="0.2">
      <c r="A65" s="37">
        <v>7350</v>
      </c>
      <c r="B65" s="38" t="s">
        <v>91</v>
      </c>
      <c r="C65" s="12">
        <v>850000</v>
      </c>
      <c r="D65" s="6">
        <v>850000</v>
      </c>
      <c r="E65" s="12">
        <v>0</v>
      </c>
      <c r="F65" s="34">
        <f t="shared" si="32"/>
        <v>-850000</v>
      </c>
      <c r="G65" s="34">
        <f t="shared" si="33"/>
        <v>0</v>
      </c>
      <c r="H65" s="12">
        <v>0</v>
      </c>
      <c r="I65" s="6">
        <f t="shared" si="34"/>
        <v>0</v>
      </c>
      <c r="J65" s="13"/>
      <c r="K65" s="13"/>
      <c r="L65" s="46">
        <v>0</v>
      </c>
    </row>
    <row r="66" spans="1:12" s="27" customFormat="1" ht="38.25" x14ac:dyDescent="0.2">
      <c r="A66" s="37">
        <v>7461</v>
      </c>
      <c r="B66" s="38" t="s">
        <v>18</v>
      </c>
      <c r="C66" s="12">
        <v>200000</v>
      </c>
      <c r="D66" s="6">
        <v>200000</v>
      </c>
      <c r="E66" s="12">
        <v>0</v>
      </c>
      <c r="F66" s="34">
        <f t="shared" si="32"/>
        <v>-200000</v>
      </c>
      <c r="G66" s="34">
        <f t="shared" si="33"/>
        <v>0</v>
      </c>
      <c r="H66" s="12">
        <v>0</v>
      </c>
      <c r="I66" s="6">
        <f t="shared" si="34"/>
        <v>0</v>
      </c>
      <c r="J66" s="13"/>
      <c r="K66" s="13"/>
      <c r="L66" s="46">
        <v>0</v>
      </c>
    </row>
    <row r="67" spans="1:12" s="27" customFormat="1" ht="25.5" x14ac:dyDescent="0.2">
      <c r="A67" s="37">
        <v>8110</v>
      </c>
      <c r="B67" s="38" t="s">
        <v>22</v>
      </c>
      <c r="C67" s="12">
        <v>100000</v>
      </c>
      <c r="D67" s="6">
        <v>100000</v>
      </c>
      <c r="E67" s="12">
        <v>0</v>
      </c>
      <c r="F67" s="34">
        <f t="shared" si="32"/>
        <v>-100000</v>
      </c>
      <c r="G67" s="34">
        <f t="shared" si="33"/>
        <v>0</v>
      </c>
      <c r="H67" s="12">
        <v>0</v>
      </c>
      <c r="I67" s="6">
        <f t="shared" si="34"/>
        <v>0</v>
      </c>
      <c r="J67" s="13"/>
      <c r="K67" s="13"/>
      <c r="L67" s="46">
        <v>0</v>
      </c>
    </row>
    <row r="68" spans="1:12" s="27" customFormat="1" ht="25.5" x14ac:dyDescent="0.2">
      <c r="A68" s="37">
        <v>8130</v>
      </c>
      <c r="B68" s="38" t="s">
        <v>24</v>
      </c>
      <c r="C68" s="12">
        <v>0</v>
      </c>
      <c r="D68" s="6">
        <v>0</v>
      </c>
      <c r="E68" s="12">
        <v>0</v>
      </c>
      <c r="F68" s="34">
        <f t="shared" si="32"/>
        <v>0</v>
      </c>
      <c r="G68" s="34">
        <v>0</v>
      </c>
      <c r="H68" s="13">
        <v>673953.49</v>
      </c>
      <c r="I68" s="6">
        <f t="shared" si="34"/>
        <v>-673953.49</v>
      </c>
      <c r="J68" s="13"/>
      <c r="K68" s="13"/>
      <c r="L68" s="46">
        <f>E68/H68*100</f>
        <v>0</v>
      </c>
    </row>
    <row r="69" spans="1:12" s="27" customFormat="1" ht="38.25" x14ac:dyDescent="0.2">
      <c r="A69" s="37">
        <v>9800</v>
      </c>
      <c r="B69" s="38" t="s">
        <v>80</v>
      </c>
      <c r="C69" s="34">
        <v>1200000</v>
      </c>
      <c r="D69" s="6">
        <v>1200000</v>
      </c>
      <c r="E69" s="34">
        <v>700000</v>
      </c>
      <c r="F69" s="34">
        <f t="shared" si="32"/>
        <v>-500000</v>
      </c>
      <c r="G69" s="34">
        <f t="shared" si="33"/>
        <v>58.333333333333336</v>
      </c>
      <c r="H69" s="12">
        <v>0</v>
      </c>
      <c r="I69" s="6">
        <f t="shared" si="34"/>
        <v>700000</v>
      </c>
      <c r="J69" s="13"/>
      <c r="K69" s="13"/>
      <c r="L69" s="46">
        <v>0</v>
      </c>
    </row>
    <row r="70" spans="1:12" s="27" customFormat="1" ht="21.75" customHeight="1" x14ac:dyDescent="0.2">
      <c r="A70" s="17" t="s">
        <v>27</v>
      </c>
      <c r="B70" s="18" t="s">
        <v>28</v>
      </c>
      <c r="C70" s="11">
        <f>C71+C72+C73+C74+C76+C77+C78+C79+C75</f>
        <v>6947201.8999999994</v>
      </c>
      <c r="D70" s="11">
        <f t="shared" ref="D70:E70" si="35">D71+D72+D73+D74+D76+D77+D78+D79+D75</f>
        <v>6647084.7000000002</v>
      </c>
      <c r="E70" s="11">
        <f t="shared" si="35"/>
        <v>4166315.41</v>
      </c>
      <c r="F70" s="11">
        <f>F71+F72+F73+F74+F76+F77+F78+F79+F75</f>
        <v>-2480769.29</v>
      </c>
      <c r="G70" s="11">
        <f>E70/D70*100</f>
        <v>62.678837385658717</v>
      </c>
      <c r="H70" s="11">
        <f>H71+H72+H73+H74+H76+H77+H78+H79+H75</f>
        <v>2804202.7600000002</v>
      </c>
      <c r="I70" s="11">
        <f>I71+I72+I73+I74+I76+I77+I78+I79+I75</f>
        <v>1353427.4199999995</v>
      </c>
      <c r="J70" s="11">
        <f t="shared" ref="J70:K70" si="36">G70/E70</f>
        <v>1.5044189221780191E-5</v>
      </c>
      <c r="K70" s="11">
        <f t="shared" si="36"/>
        <v>-1.1303762793677603</v>
      </c>
      <c r="L70" s="11">
        <f>E70/H70*100</f>
        <v>148.5739715198055</v>
      </c>
    </row>
    <row r="71" spans="1:12" s="27" customFormat="1" ht="15" customHeight="1" x14ac:dyDescent="0.2">
      <c r="A71" s="14" t="s">
        <v>31</v>
      </c>
      <c r="B71" s="15" t="s">
        <v>32</v>
      </c>
      <c r="C71" s="6">
        <v>885117.2</v>
      </c>
      <c r="D71" s="6">
        <v>585000</v>
      </c>
      <c r="E71" s="6">
        <v>527404.82999999996</v>
      </c>
      <c r="F71" s="6">
        <f>E71-D71</f>
        <v>-57595.170000000042</v>
      </c>
      <c r="G71" s="6">
        <f>E71/D71*100</f>
        <v>90.154671794871788</v>
      </c>
      <c r="H71" s="6">
        <v>591646.18000000005</v>
      </c>
      <c r="I71" s="6">
        <f>E71-H71</f>
        <v>-64241.350000000093</v>
      </c>
      <c r="J71" s="46"/>
      <c r="K71" s="46"/>
      <c r="L71" s="46">
        <f>E71/H71*100</f>
        <v>89.141931077793814</v>
      </c>
    </row>
    <row r="72" spans="1:12" s="3" customFormat="1" ht="37.5" customHeight="1" x14ac:dyDescent="0.2">
      <c r="A72" s="14" t="s">
        <v>33</v>
      </c>
      <c r="B72" s="15" t="s">
        <v>34</v>
      </c>
      <c r="C72" s="6">
        <v>3322947.98</v>
      </c>
      <c r="D72" s="6">
        <v>3322947.98</v>
      </c>
      <c r="E72" s="6">
        <v>2708308.55</v>
      </c>
      <c r="F72" s="6">
        <f>E72-D72</f>
        <v>-614639.43000000017</v>
      </c>
      <c r="G72" s="6">
        <f t="shared" ref="G72:G79" si="37">E72/D72*100</f>
        <v>81.503188322556881</v>
      </c>
      <c r="H72" s="6">
        <v>2153195.58</v>
      </c>
      <c r="I72" s="6">
        <f t="shared" ref="I72:I77" si="38">E72-H72</f>
        <v>555112.96999999974</v>
      </c>
      <c r="J72" s="46"/>
      <c r="K72" s="46"/>
      <c r="L72" s="46">
        <f t="shared" ref="L72" si="39">E72/H72*100</f>
        <v>125.78088935144478</v>
      </c>
    </row>
    <row r="73" spans="1:12" s="3" customFormat="1" ht="37.5" customHeight="1" x14ac:dyDescent="0.2">
      <c r="A73" s="16">
        <v>1183</v>
      </c>
      <c r="B73" s="15" t="s">
        <v>100</v>
      </c>
      <c r="C73" s="6">
        <v>112640</v>
      </c>
      <c r="D73" s="6">
        <v>112640</v>
      </c>
      <c r="E73" s="6">
        <v>0</v>
      </c>
      <c r="F73" s="6">
        <f t="shared" ref="F73:F79" si="40">E73-D73</f>
        <v>-112640</v>
      </c>
      <c r="G73" s="6">
        <f t="shared" si="37"/>
        <v>0</v>
      </c>
      <c r="H73" s="6">
        <v>0</v>
      </c>
      <c r="I73" s="6">
        <f t="shared" si="38"/>
        <v>0</v>
      </c>
      <c r="J73" s="46"/>
      <c r="K73" s="46"/>
      <c r="L73" s="46">
        <v>0</v>
      </c>
    </row>
    <row r="74" spans="1:12" s="3" customFormat="1" ht="65.25" customHeight="1" x14ac:dyDescent="0.2">
      <c r="A74" s="16">
        <v>1184</v>
      </c>
      <c r="B74" s="15" t="s">
        <v>92</v>
      </c>
      <c r="C74" s="6">
        <v>591700</v>
      </c>
      <c r="D74" s="6">
        <v>591700</v>
      </c>
      <c r="E74" s="6">
        <v>0</v>
      </c>
      <c r="F74" s="6">
        <f t="shared" si="40"/>
        <v>-591700</v>
      </c>
      <c r="G74" s="6">
        <f t="shared" si="37"/>
        <v>0</v>
      </c>
      <c r="H74" s="6">
        <v>0</v>
      </c>
      <c r="I74" s="6">
        <f t="shared" si="38"/>
        <v>0</v>
      </c>
      <c r="J74" s="46"/>
      <c r="K74" s="46"/>
      <c r="L74" s="46">
        <v>0</v>
      </c>
    </row>
    <row r="75" spans="1:12" s="3" customFormat="1" ht="65.25" customHeight="1" x14ac:dyDescent="0.2">
      <c r="A75" s="16">
        <v>1279</v>
      </c>
      <c r="B75" s="15" t="s">
        <v>107</v>
      </c>
      <c r="C75" s="6">
        <v>341600</v>
      </c>
      <c r="D75" s="6">
        <v>341600</v>
      </c>
      <c r="E75" s="6">
        <v>8685.23</v>
      </c>
      <c r="F75" s="6">
        <f t="shared" si="40"/>
        <v>-332914.77</v>
      </c>
      <c r="G75" s="6">
        <f t="shared" si="37"/>
        <v>2.5425146370023417</v>
      </c>
      <c r="H75" s="6"/>
      <c r="I75" s="6"/>
      <c r="J75" s="46"/>
      <c r="K75" s="46"/>
      <c r="L75" s="46">
        <v>0</v>
      </c>
    </row>
    <row r="76" spans="1:12" s="3" customFormat="1" ht="51.75" customHeight="1" x14ac:dyDescent="0.2">
      <c r="A76" s="16">
        <v>1403</v>
      </c>
      <c r="B76" s="15" t="s">
        <v>93</v>
      </c>
      <c r="C76" s="6">
        <v>486100</v>
      </c>
      <c r="D76" s="6">
        <v>486100</v>
      </c>
      <c r="E76" s="6">
        <v>263132.13</v>
      </c>
      <c r="F76" s="6">
        <f>E76-D76</f>
        <v>-222967.87</v>
      </c>
      <c r="G76" s="6">
        <f t="shared" si="37"/>
        <v>54.131275457724747</v>
      </c>
      <c r="H76" s="6">
        <v>0</v>
      </c>
      <c r="I76" s="6">
        <f t="shared" si="38"/>
        <v>263132.13</v>
      </c>
      <c r="J76" s="46"/>
      <c r="K76" s="46"/>
      <c r="L76" s="46">
        <v>0</v>
      </c>
    </row>
    <row r="77" spans="1:12" s="3" customFormat="1" ht="63.75" customHeight="1" x14ac:dyDescent="0.2">
      <c r="A77" s="16">
        <v>1700</v>
      </c>
      <c r="B77" s="15" t="s">
        <v>94</v>
      </c>
      <c r="C77" s="6">
        <v>513500</v>
      </c>
      <c r="D77" s="6">
        <v>513500</v>
      </c>
      <c r="E77" s="6">
        <v>9187.9500000000007</v>
      </c>
      <c r="F77" s="6">
        <f t="shared" si="40"/>
        <v>-504312.05</v>
      </c>
      <c r="G77" s="6">
        <f t="shared" si="37"/>
        <v>1.7892794547224928</v>
      </c>
      <c r="H77" s="6">
        <v>0</v>
      </c>
      <c r="I77" s="6">
        <f t="shared" si="38"/>
        <v>9187.9500000000007</v>
      </c>
      <c r="J77" s="46"/>
      <c r="K77" s="46"/>
      <c r="L77" s="46">
        <v>0</v>
      </c>
    </row>
    <row r="78" spans="1:12" s="3" customFormat="1" ht="21" customHeight="1" x14ac:dyDescent="0.2">
      <c r="A78" s="14" t="s">
        <v>45</v>
      </c>
      <c r="B78" s="15" t="s">
        <v>46</v>
      </c>
      <c r="C78" s="6">
        <v>227242.35</v>
      </c>
      <c r="D78" s="6">
        <v>227242.35</v>
      </c>
      <c r="E78" s="6">
        <v>227242.35</v>
      </c>
      <c r="F78" s="6">
        <f t="shared" si="40"/>
        <v>0</v>
      </c>
      <c r="G78" s="6">
        <f t="shared" si="37"/>
        <v>100</v>
      </c>
      <c r="H78" s="6">
        <v>59361</v>
      </c>
      <c r="I78" s="6">
        <f>E78-H78</f>
        <v>167881.35</v>
      </c>
      <c r="J78" s="46"/>
      <c r="K78" s="46"/>
      <c r="L78" s="6">
        <f>E78/H78*100</f>
        <v>382.81422145853344</v>
      </c>
    </row>
    <row r="79" spans="1:12" s="3" customFormat="1" ht="38.25" x14ac:dyDescent="0.2">
      <c r="A79" s="14" t="s">
        <v>47</v>
      </c>
      <c r="B79" s="15" t="s">
        <v>48</v>
      </c>
      <c r="C79" s="6">
        <v>466354.37</v>
      </c>
      <c r="D79" s="6">
        <v>466354.37</v>
      </c>
      <c r="E79" s="6">
        <v>422354.37</v>
      </c>
      <c r="F79" s="6">
        <f t="shared" si="40"/>
        <v>-44000</v>
      </c>
      <c r="G79" s="6">
        <f t="shared" si="37"/>
        <v>90.565114678779565</v>
      </c>
      <c r="H79" s="6">
        <v>0</v>
      </c>
      <c r="I79" s="6">
        <f t="shared" ref="I79" si="41">E79-H79</f>
        <v>422354.37</v>
      </c>
      <c r="J79" s="46"/>
      <c r="K79" s="46"/>
      <c r="L79" s="6">
        <v>0</v>
      </c>
    </row>
    <row r="80" spans="1:12" s="3" customFormat="1" ht="29.25" customHeight="1" x14ac:dyDescent="0.2">
      <c r="A80" s="17" t="s">
        <v>55</v>
      </c>
      <c r="B80" s="19" t="s">
        <v>56</v>
      </c>
      <c r="C80" s="35">
        <f>C81+C82</f>
        <v>66192.459999999992</v>
      </c>
      <c r="D80" s="35">
        <f t="shared" ref="D80:F80" si="42">D81+D82</f>
        <v>66192.459999999992</v>
      </c>
      <c r="E80" s="35">
        <f t="shared" si="42"/>
        <v>66192.459999999992</v>
      </c>
      <c r="F80" s="35">
        <f t="shared" si="42"/>
        <v>0</v>
      </c>
      <c r="G80" s="35">
        <f>E80/D80*100</f>
        <v>100</v>
      </c>
      <c r="H80" s="35">
        <f>H81</f>
        <v>0</v>
      </c>
      <c r="I80" s="35">
        <f>I81</f>
        <v>54500</v>
      </c>
      <c r="J80" s="19" t="s">
        <v>56</v>
      </c>
      <c r="K80" s="19" t="s">
        <v>56</v>
      </c>
      <c r="L80" s="19">
        <v>0</v>
      </c>
    </row>
    <row r="81" spans="1:12" s="3" customFormat="1" ht="38.25" x14ac:dyDescent="0.2">
      <c r="A81" s="36" t="s">
        <v>29</v>
      </c>
      <c r="B81" s="15" t="s">
        <v>30</v>
      </c>
      <c r="C81" s="6">
        <v>54500</v>
      </c>
      <c r="D81" s="6">
        <v>54500</v>
      </c>
      <c r="E81" s="6">
        <v>54500</v>
      </c>
      <c r="F81" s="6">
        <f>E81-D81</f>
        <v>0</v>
      </c>
      <c r="G81" s="6">
        <f>E81/D81*100</f>
        <v>100</v>
      </c>
      <c r="H81" s="6">
        <v>0</v>
      </c>
      <c r="I81" s="6">
        <f>E81-H81</f>
        <v>54500</v>
      </c>
      <c r="J81" s="46"/>
      <c r="K81" s="46"/>
      <c r="L81" s="46">
        <v>0</v>
      </c>
    </row>
    <row r="82" spans="1:12" s="3" customFormat="1" ht="76.5" x14ac:dyDescent="0.2">
      <c r="A82" s="36" t="s">
        <v>106</v>
      </c>
      <c r="B82" s="15" t="s">
        <v>98</v>
      </c>
      <c r="C82" s="6">
        <v>11692.46</v>
      </c>
      <c r="D82" s="6">
        <v>11692.46</v>
      </c>
      <c r="E82" s="6">
        <v>11692.46</v>
      </c>
      <c r="F82" s="6">
        <f>E82-D82</f>
        <v>0</v>
      </c>
      <c r="G82" s="6">
        <f>E82/D82*100</f>
        <v>100</v>
      </c>
      <c r="H82" s="6"/>
      <c r="I82" s="6"/>
      <c r="J82" s="46"/>
      <c r="K82" s="46"/>
      <c r="L82" s="46"/>
    </row>
    <row r="83" spans="1:12" s="3" customFormat="1" ht="18.75" customHeight="1" x14ac:dyDescent="0.2">
      <c r="A83" s="18" t="s">
        <v>87</v>
      </c>
      <c r="B83" s="18"/>
      <c r="C83" s="11">
        <f>C70+C60+C80</f>
        <v>19785504.16</v>
      </c>
      <c r="D83" s="11">
        <f>D70+D60+D80</f>
        <v>19485386.960000001</v>
      </c>
      <c r="E83" s="11">
        <f>E70+E60+E80</f>
        <v>6354617.6699999999</v>
      </c>
      <c r="F83" s="11">
        <f t="shared" ref="D83:I83" si="43">F70+F60+F80</f>
        <v>-13130769.289999999</v>
      </c>
      <c r="G83" s="11">
        <f t="shared" si="43"/>
        <v>179.29402339040166</v>
      </c>
      <c r="H83" s="11">
        <f t="shared" si="43"/>
        <v>6584460.1500000004</v>
      </c>
      <c r="I83" s="11">
        <f t="shared" si="43"/>
        <v>-250220.17000000039</v>
      </c>
      <c r="J83" s="11">
        <f t="shared" ref="J83:K83" si="44">J70+J60</f>
        <v>1.5044189221780191E-5</v>
      </c>
      <c r="K83" s="11">
        <f t="shared" si="44"/>
        <v>-1.1303762793677603</v>
      </c>
      <c r="L83" s="11">
        <f>L70+L60+L80</f>
        <v>204.71061992934673</v>
      </c>
    </row>
    <row r="84" spans="1:12" s="3" customFormat="1" ht="20.25" customHeight="1" x14ac:dyDescent="0.25">
      <c r="A84" s="43"/>
      <c r="B84" s="39" t="s">
        <v>88</v>
      </c>
      <c r="C84" s="40">
        <f>C58+C83</f>
        <v>163582431</v>
      </c>
      <c r="D84" s="40">
        <f t="shared" ref="D84" si="45">D58+D83</f>
        <v>133569091.80000001</v>
      </c>
      <c r="E84" s="40">
        <f>E58+E83</f>
        <v>92933089.680000007</v>
      </c>
      <c r="F84" s="40">
        <f>F58+F83</f>
        <v>-40636002.120000005</v>
      </c>
      <c r="G84" s="44" t="s">
        <v>89</v>
      </c>
      <c r="H84" s="47">
        <f>H83+H58</f>
        <v>72086788.799999997</v>
      </c>
      <c r="I84" s="47">
        <f>I83+I58</f>
        <v>20825923.189999998</v>
      </c>
      <c r="J84" s="44" t="s">
        <v>89</v>
      </c>
      <c r="K84" s="44" t="s">
        <v>89</v>
      </c>
      <c r="L84" s="44" t="s">
        <v>89</v>
      </c>
    </row>
    <row r="85" spans="1:12" s="7" customFormat="1" x14ac:dyDescent="0.2">
      <c r="D85" s="27"/>
      <c r="I85" s="21"/>
    </row>
    <row r="86" spans="1:12" s="7" customFormat="1" x14ac:dyDescent="0.2">
      <c r="D86" s="27"/>
      <c r="F86" s="21"/>
      <c r="I86" s="21"/>
    </row>
    <row r="87" spans="1:12" s="7" customFormat="1" x14ac:dyDescent="0.2">
      <c r="D87" s="27"/>
      <c r="F87" s="21"/>
    </row>
    <row r="88" spans="1:12" s="8" customFormat="1" x14ac:dyDescent="0.2">
      <c r="B88" s="8" t="s">
        <v>95</v>
      </c>
      <c r="D88" s="30"/>
      <c r="E88" s="9"/>
      <c r="F88" s="8" t="s">
        <v>96</v>
      </c>
      <c r="I88" s="24"/>
    </row>
  </sheetData>
  <mergeCells count="1">
    <mergeCell ref="B6:G6"/>
  </mergeCells>
  <pageMargins left="0.78740157480314965" right="0" top="0.78740157480314965" bottom="0.39370078740157483" header="0" footer="0"/>
  <pageSetup paperSize="9" scale="6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AsRock</dc:creator>
  <cp:lastModifiedBy>AsRock</cp:lastModifiedBy>
  <cp:lastPrinted>2025-11-03T14:27:49Z</cp:lastPrinted>
  <dcterms:created xsi:type="dcterms:W3CDTF">2025-03-26T08:03:33Z</dcterms:created>
  <dcterms:modified xsi:type="dcterms:W3CDTF">2025-11-04T13:06:27Z</dcterms:modified>
</cp:coreProperties>
</file>