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oichuk\мережева папка\Звіт за 2025 рік\Виконком Лютий 2026\"/>
    </mc:Choice>
  </mc:AlternateContent>
  <bookViews>
    <workbookView xWindow="0" yWindow="0" windowWidth="21570" windowHeight="10170"/>
  </bookViews>
  <sheets>
    <sheet name="Лист1" sheetId="1" r:id="rId1"/>
  </sheets>
  <definedNames>
    <definedName name="_xlnm.Print_Area" localSheetId="0">Лист1!$A$1:$K$96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2" i="1" l="1"/>
  <c r="C63" i="1"/>
  <c r="C87" i="1"/>
  <c r="C73" i="1"/>
  <c r="C91" i="1" l="1"/>
  <c r="K91" i="1"/>
  <c r="H87" i="1"/>
  <c r="I87" i="1"/>
  <c r="J87" i="1"/>
  <c r="G87" i="1"/>
  <c r="E87" i="1"/>
  <c r="D87" i="1"/>
  <c r="H89" i="1"/>
  <c r="H90" i="1"/>
  <c r="F90" i="1"/>
  <c r="E90" i="1"/>
  <c r="K86" i="1"/>
  <c r="K75" i="1"/>
  <c r="K76" i="1"/>
  <c r="K77" i="1"/>
  <c r="K81" i="1"/>
  <c r="K82" i="1"/>
  <c r="K85" i="1"/>
  <c r="K66" i="1"/>
  <c r="K71" i="1"/>
  <c r="H65" i="1"/>
  <c r="H66" i="1"/>
  <c r="H67" i="1"/>
  <c r="H68" i="1"/>
  <c r="H69" i="1"/>
  <c r="H70" i="1"/>
  <c r="H71" i="1"/>
  <c r="H72" i="1"/>
  <c r="E65" i="1"/>
  <c r="E66" i="1"/>
  <c r="E67" i="1"/>
  <c r="E68" i="1"/>
  <c r="E69" i="1"/>
  <c r="E70" i="1"/>
  <c r="E71" i="1"/>
  <c r="E72" i="1"/>
  <c r="H37" i="1" l="1"/>
  <c r="E35" i="1"/>
  <c r="I35" i="1"/>
  <c r="E34" i="1"/>
  <c r="I34" i="1"/>
  <c r="J34" i="1"/>
  <c r="D26" i="1"/>
  <c r="C26" i="1"/>
  <c r="K28" i="1"/>
  <c r="K29" i="1"/>
  <c r="K30" i="1"/>
  <c r="K31" i="1"/>
  <c r="K32" i="1"/>
  <c r="K34" i="1"/>
  <c r="K35" i="1"/>
  <c r="K38" i="1"/>
  <c r="K39" i="1"/>
  <c r="K40" i="1"/>
  <c r="K41" i="1"/>
  <c r="K42" i="1"/>
  <c r="K43" i="1"/>
  <c r="E37" i="1"/>
  <c r="F37" i="1"/>
  <c r="K14" i="1" l="1"/>
  <c r="K15" i="1"/>
  <c r="K16" i="1"/>
  <c r="K17" i="1"/>
  <c r="K19" i="1"/>
  <c r="K20" i="1"/>
  <c r="K22" i="1"/>
  <c r="K24" i="1"/>
  <c r="K25" i="1"/>
  <c r="H17" i="1"/>
  <c r="K13" i="1"/>
  <c r="H34" i="1"/>
  <c r="H35" i="1"/>
  <c r="H33" i="1"/>
  <c r="D73" i="1"/>
  <c r="G73" i="1"/>
  <c r="F89" i="1" l="1"/>
  <c r="F88" i="1"/>
  <c r="E89" i="1"/>
  <c r="E88" i="1"/>
  <c r="F75" i="1"/>
  <c r="F78" i="1"/>
  <c r="F79" i="1"/>
  <c r="F80" i="1"/>
  <c r="F83" i="1"/>
  <c r="F84" i="1"/>
  <c r="F85" i="1"/>
  <c r="F86" i="1"/>
  <c r="F74" i="1"/>
  <c r="E75" i="1"/>
  <c r="E78" i="1"/>
  <c r="E79" i="1"/>
  <c r="E80" i="1"/>
  <c r="E83" i="1"/>
  <c r="E84" i="1"/>
  <c r="E85" i="1"/>
  <c r="E86" i="1"/>
  <c r="E74" i="1"/>
  <c r="F65" i="1"/>
  <c r="F66" i="1"/>
  <c r="F67" i="1"/>
  <c r="F68" i="1"/>
  <c r="F69" i="1"/>
  <c r="F70" i="1"/>
  <c r="F71" i="1"/>
  <c r="F72" i="1"/>
  <c r="F64" i="1"/>
  <c r="E64" i="1"/>
  <c r="G26" i="1"/>
  <c r="E73" i="1" l="1"/>
  <c r="K26" i="1"/>
  <c r="E63" i="1"/>
  <c r="F60" i="1"/>
  <c r="F59" i="1"/>
  <c r="E60" i="1"/>
  <c r="E59" i="1"/>
  <c r="F57" i="1"/>
  <c r="F56" i="1"/>
  <c r="E57" i="1"/>
  <c r="E56" i="1"/>
  <c r="K45" i="1"/>
  <c r="F46" i="1"/>
  <c r="F47" i="1"/>
  <c r="F48" i="1"/>
  <c r="F49" i="1"/>
  <c r="F50" i="1"/>
  <c r="F51" i="1"/>
  <c r="F52" i="1"/>
  <c r="F53" i="1"/>
  <c r="F54" i="1"/>
  <c r="F45" i="1"/>
  <c r="E46" i="1"/>
  <c r="E47" i="1"/>
  <c r="E48" i="1"/>
  <c r="E49" i="1"/>
  <c r="E50" i="1"/>
  <c r="E51" i="1"/>
  <c r="E52" i="1"/>
  <c r="E53" i="1"/>
  <c r="E54" i="1"/>
  <c r="E45" i="1"/>
  <c r="F26" i="1"/>
  <c r="F42" i="1"/>
  <c r="F43" i="1"/>
  <c r="F28" i="1"/>
  <c r="F29" i="1"/>
  <c r="F30" i="1"/>
  <c r="F31" i="1"/>
  <c r="F32" i="1"/>
  <c r="F33" i="1"/>
  <c r="F36" i="1"/>
  <c r="F38" i="1"/>
  <c r="F39" i="1"/>
  <c r="F40" i="1"/>
  <c r="F41" i="1"/>
  <c r="F27" i="1"/>
  <c r="E42" i="1"/>
  <c r="E43" i="1"/>
  <c r="E28" i="1"/>
  <c r="E29" i="1"/>
  <c r="E30" i="1"/>
  <c r="E31" i="1"/>
  <c r="E32" i="1"/>
  <c r="E33" i="1"/>
  <c r="E36" i="1"/>
  <c r="E38" i="1"/>
  <c r="E26" i="1" s="1"/>
  <c r="E39" i="1"/>
  <c r="E40" i="1"/>
  <c r="E41" i="1"/>
  <c r="E27" i="1"/>
  <c r="F14" i="1"/>
  <c r="F15" i="1"/>
  <c r="F16" i="1"/>
  <c r="F17" i="1"/>
  <c r="F18" i="1"/>
  <c r="F19" i="1"/>
  <c r="F20" i="1"/>
  <c r="F21" i="1"/>
  <c r="F22" i="1"/>
  <c r="F23" i="1"/>
  <c r="F25" i="1"/>
  <c r="F13" i="1"/>
  <c r="E14" i="1"/>
  <c r="E15" i="1"/>
  <c r="E16" i="1"/>
  <c r="E17" i="1"/>
  <c r="E18" i="1"/>
  <c r="E19" i="1"/>
  <c r="E20" i="1"/>
  <c r="E21" i="1"/>
  <c r="E22" i="1"/>
  <c r="E23" i="1"/>
  <c r="E24" i="1"/>
  <c r="E25" i="1"/>
  <c r="E13" i="1"/>
  <c r="C12" i="1" l="1"/>
  <c r="D12" i="1"/>
  <c r="F12" i="1" l="1"/>
  <c r="G63" i="1"/>
  <c r="H13" i="1"/>
  <c r="D63" i="1" l="1"/>
  <c r="F87" i="1"/>
  <c r="F73" i="1"/>
  <c r="D91" i="1" l="1"/>
  <c r="E12" i="1"/>
  <c r="G44" i="1"/>
  <c r="H75" i="1"/>
  <c r="H78" i="1"/>
  <c r="H79" i="1"/>
  <c r="H83" i="1"/>
  <c r="H84" i="1"/>
  <c r="H88" i="1"/>
  <c r="H85" i="1"/>
  <c r="K63" i="1"/>
  <c r="F63" i="1" l="1"/>
  <c r="H64" i="1"/>
  <c r="K64" i="1"/>
  <c r="G12" i="1"/>
  <c r="K46" i="1"/>
  <c r="H52" i="1"/>
  <c r="H48" i="1"/>
  <c r="H63" i="1" l="1"/>
  <c r="J52" i="1"/>
  <c r="J48" i="1"/>
  <c r="D44" i="1"/>
  <c r="C44" i="1"/>
  <c r="I52" i="1"/>
  <c r="I48" i="1"/>
  <c r="H44" i="1" l="1"/>
  <c r="F44" i="1"/>
  <c r="G91" i="1"/>
  <c r="K59" i="1"/>
  <c r="K54" i="1"/>
  <c r="K49" i="1" l="1"/>
  <c r="K50" i="1"/>
  <c r="K51" i="1"/>
  <c r="K53" i="1"/>
  <c r="K27" i="1"/>
  <c r="H12" i="1" l="1"/>
  <c r="K12" i="1"/>
  <c r="K74" i="1"/>
  <c r="E91" i="1" l="1"/>
  <c r="E44" i="1"/>
  <c r="F91" i="1"/>
  <c r="K73" i="1"/>
  <c r="H86" i="1"/>
  <c r="H74" i="1"/>
  <c r="H60" i="1"/>
  <c r="H59" i="1"/>
  <c r="H57" i="1"/>
  <c r="H56" i="1"/>
  <c r="H53" i="1"/>
  <c r="H54" i="1"/>
  <c r="H46" i="1"/>
  <c r="H47" i="1"/>
  <c r="H49" i="1"/>
  <c r="H50" i="1"/>
  <c r="H51" i="1"/>
  <c r="H45" i="1"/>
  <c r="H28" i="1"/>
  <c r="H29" i="1"/>
  <c r="H30" i="1"/>
  <c r="H31" i="1"/>
  <c r="H32" i="1"/>
  <c r="H36" i="1"/>
  <c r="H38" i="1"/>
  <c r="H39" i="1"/>
  <c r="H40" i="1"/>
  <c r="H41" i="1"/>
  <c r="H42" i="1"/>
  <c r="H43" i="1"/>
  <c r="H27" i="1"/>
  <c r="H14" i="1"/>
  <c r="H15" i="1"/>
  <c r="H16" i="1"/>
  <c r="H18" i="1"/>
  <c r="H19" i="1"/>
  <c r="H20" i="1"/>
  <c r="H21" i="1"/>
  <c r="H22" i="1"/>
  <c r="H23" i="1"/>
  <c r="H24" i="1"/>
  <c r="H25" i="1"/>
  <c r="J65" i="1"/>
  <c r="I65" i="1"/>
  <c r="J64" i="1"/>
  <c r="I64" i="1"/>
  <c r="C55" i="1"/>
  <c r="C58" i="1"/>
  <c r="H73" i="1" l="1"/>
  <c r="H91" i="1" s="1"/>
  <c r="H26" i="1"/>
  <c r="I63" i="1"/>
  <c r="J63" i="1"/>
  <c r="I73" i="1"/>
  <c r="J73" i="1"/>
  <c r="C61" i="1"/>
  <c r="I91" i="1" l="1"/>
  <c r="J91" i="1"/>
  <c r="K60" i="1"/>
  <c r="H58" i="1"/>
  <c r="D58" i="1"/>
  <c r="F58" i="1" s="1"/>
  <c r="G58" i="1"/>
  <c r="D55" i="1"/>
  <c r="F55" i="1" s="1"/>
  <c r="E55" i="1"/>
  <c r="G55" i="1"/>
  <c r="I41" i="1"/>
  <c r="J41" i="1"/>
  <c r="G61" i="1" l="1"/>
  <c r="G92" i="1" s="1"/>
  <c r="K44" i="1"/>
  <c r="K58" i="1"/>
  <c r="E58" i="1"/>
  <c r="D61" i="1" l="1"/>
  <c r="I24" i="1"/>
  <c r="J24" i="1"/>
  <c r="I25" i="1"/>
  <c r="J25" i="1"/>
  <c r="D92" i="1" l="1"/>
  <c r="F61" i="1"/>
  <c r="K61" i="1"/>
  <c r="E61" i="1"/>
  <c r="E92" i="1" s="1"/>
  <c r="J60" i="1"/>
  <c r="I60" i="1"/>
  <c r="J59" i="1"/>
  <c r="I59" i="1"/>
  <c r="J57" i="1"/>
  <c r="I57" i="1"/>
  <c r="J56" i="1"/>
  <c r="I56" i="1"/>
  <c r="J54" i="1"/>
  <c r="I54" i="1"/>
  <c r="J53" i="1"/>
  <c r="I53" i="1"/>
  <c r="J51" i="1"/>
  <c r="I51" i="1"/>
  <c r="J50" i="1"/>
  <c r="I50" i="1"/>
  <c r="J49" i="1"/>
  <c r="I49" i="1"/>
  <c r="J47" i="1"/>
  <c r="I47" i="1"/>
  <c r="J46" i="1"/>
  <c r="I46" i="1"/>
  <c r="J45" i="1"/>
  <c r="I45" i="1"/>
  <c r="J43" i="1"/>
  <c r="I43" i="1"/>
  <c r="J42" i="1"/>
  <c r="I42" i="1"/>
  <c r="J40" i="1"/>
  <c r="I40" i="1"/>
  <c r="J39" i="1"/>
  <c r="I39" i="1"/>
  <c r="J38" i="1"/>
  <c r="I38" i="1"/>
  <c r="J36" i="1"/>
  <c r="I36" i="1"/>
  <c r="J33" i="1"/>
  <c r="I33" i="1"/>
  <c r="J32" i="1"/>
  <c r="I32" i="1"/>
  <c r="J31" i="1"/>
  <c r="I31" i="1"/>
  <c r="J30" i="1"/>
  <c r="I30" i="1"/>
  <c r="J29" i="1"/>
  <c r="I29" i="1"/>
  <c r="J28" i="1"/>
  <c r="I28" i="1"/>
  <c r="J27" i="1"/>
  <c r="I27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I58" i="1" l="1"/>
  <c r="J55" i="1"/>
  <c r="I44" i="1"/>
  <c r="J44" i="1"/>
  <c r="I26" i="1"/>
  <c r="H55" i="1"/>
  <c r="J26" i="1"/>
  <c r="J58" i="1"/>
  <c r="J12" i="1"/>
  <c r="I55" i="1"/>
  <c r="I12" i="1"/>
  <c r="H61" i="1" l="1"/>
  <c r="H92" i="1" s="1"/>
  <c r="J61" i="1"/>
  <c r="I61" i="1"/>
</calcChain>
</file>

<file path=xl/sharedStrings.xml><?xml version="1.0" encoding="utf-8"?>
<sst xmlns="http://schemas.openxmlformats.org/spreadsheetml/2006/main" count="159" uniqueCount="119">
  <si>
    <t>Загальний фонд</t>
  </si>
  <si>
    <t>Код</t>
  </si>
  <si>
    <t>Показник</t>
  </si>
  <si>
    <t>01</t>
  </si>
  <si>
    <t>Костянтинівська сільська рада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</si>
  <si>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</si>
  <si>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</si>
  <si>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6013</t>
  </si>
  <si>
    <t>Забезпечення діяльності водопровідно-каналізаційного господарства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</si>
  <si>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</si>
  <si>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</si>
  <si>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6030</t>
  </si>
  <si>
    <t>Організація благоустрою населених пунктів</t>
  </si>
  <si>
    <t>7130</t>
  </si>
  <si>
    <t>Здійснення заходів із землеустрою</t>
  </si>
  <si>
    <t>7370</t>
  </si>
  <si>
    <t>Реалізація інших заходів щодо соціально-економічного розвитку територій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</si>
  <si>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</si>
  <si>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</si>
  <si>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7680</t>
  </si>
  <si>
    <t>Членські внески до асоціацій органів місцевого самоврядування</t>
  </si>
  <si>
    <t>8110</t>
  </si>
  <si>
    <t>Заходи із запобігання та ліквідації надзвичайних ситуацій та наслідків стихійного лиха</t>
  </si>
  <si>
    <t>8130</t>
  </si>
  <si>
    <t>Забезпечення діяльності місцевої та добровільної пожежної охорони</t>
  </si>
  <si>
    <t>8710</t>
  </si>
  <si>
    <t>Резервний фонд місцевого бюджету</t>
  </si>
  <si>
    <t>06</t>
  </si>
  <si>
    <t>Орган з питань освіти і науки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</si>
  <si>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</si>
  <si>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</si>
  <si>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1010</t>
  </si>
  <si>
    <t>Надання дошкільної освіти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</si>
  <si>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</si>
  <si>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</si>
  <si>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1031</t>
  </si>
  <si>
    <t>Надання загальної середньої освіти закладами загальної середньої освіти за рахунок освітньої субвенції</t>
  </si>
  <si>
    <t>1141</t>
  </si>
  <si>
    <t>Забезпечення діяльності інших закладів у сфері освіти</t>
  </si>
  <si>
    <t>1142</t>
  </si>
  <si>
    <t>Інші програми та заходи у сфері освіти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</si>
  <si>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</si>
  <si>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</si>
  <si>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</si>
  <si>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</si>
  <si>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4030</t>
  </si>
  <si>
    <t>Забезпечення діяльності бібліотек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</si>
  <si>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</si>
  <si>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</si>
  <si>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4082</t>
  </si>
  <si>
    <t>Інші заходи в галузі культури і мистецтва</t>
  </si>
  <si>
    <t>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</si>
  <si>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</si>
  <si>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9770</t>
  </si>
  <si>
    <t>Інші субвенції з місцевого бюджету</t>
  </si>
  <si>
    <t>08</t>
  </si>
  <si>
    <t>Орган з питань праці та соціального захисту населення</t>
  </si>
  <si>
    <t>3050</t>
  </si>
  <si>
    <t>Пільгове медичне обслуговування осіб, які постраждали внаслідок Чорнобильської катастрофи</t>
  </si>
  <si>
    <t>3090</t>
  </si>
  <si>
    <t>Видатки на поховання учасників бойових дій та осіб з інвалідністю внаслідок війни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</si>
  <si>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</si>
  <si>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</si>
  <si>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</si>
  <si>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</si>
  <si>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3191</t>
  </si>
  <si>
    <t>Інші видатки на соціальний захист ветеранів війни та праці</t>
  </si>
  <si>
    <t>3241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</si>
  <si>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</si>
  <si>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3242</t>
  </si>
  <si>
    <t>Інші заходи у сфері соціального захисту і соціального забезпечення</t>
  </si>
  <si>
    <t>09</t>
  </si>
  <si>
    <t>Орган у справах дітей</t>
  </si>
  <si>
    <t>37</t>
  </si>
  <si>
    <t>Орган з питань фінансів</t>
  </si>
  <si>
    <t>План на 2025 рік з урахуванням змін</t>
  </si>
  <si>
    <t>+/- факт до плану</t>
  </si>
  <si>
    <t>Фактичні видатки за 2023 рік</t>
  </si>
  <si>
    <t>% виконання за 2024 рік до 2023 року</t>
  </si>
  <si>
    <t>+/- факт 2025 до факту 2024 року</t>
  </si>
  <si>
    <t>Субвенція з місцевого бюджету державному бюджету на виконання програм соціально-економічного розвитку регіонів</t>
  </si>
  <si>
    <t>% 
виконання 
за звітний період</t>
  </si>
  <si>
    <t>Виконання окремих заходів з реалізації соціального проекту `Активні парки - локації здорової України`</t>
  </si>
  <si>
    <t>Всього по загальному фонду</t>
  </si>
  <si>
    <t>до рішення виконавчого комітету</t>
  </si>
  <si>
    <t>Додаток 2</t>
  </si>
  <si>
    <t>Спеціальний фонд</t>
  </si>
  <si>
    <t>Всього по спеціальному фонду</t>
  </si>
  <si>
    <t>РАЗОМ</t>
  </si>
  <si>
    <t>х</t>
  </si>
  <si>
    <t>Організація та проведення громадських робіт</t>
  </si>
  <si>
    <t>Розроблення схем планування та забудови територій (містобудівної документації)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</si>
  <si>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</si>
  <si>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</si>
  <si>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Виконання заходів за рахунок субвенції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</si>
  <si>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Начальник фінансового відділу</t>
  </si>
  <si>
    <t>Інна МИЧКО</t>
  </si>
  <si>
    <t>грн.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</si>
  <si>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</si>
  <si>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</si>
  <si>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</si>
  <si>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 xml:space="preserve">Костянтинівської сільської ради </t>
  </si>
  <si>
    <t>3121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</si>
  <si>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</si>
  <si>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Звіт про виконання видаткової частини бюджету Костянтинівської сільської територіальної громади
 за 2025 рік</t>
  </si>
  <si>
    <t>Касові видатки за 2025 рік</t>
  </si>
  <si>
    <t>Касові видатки за 2024 рік</t>
  </si>
  <si>
    <t>% виконання за 2025рік до 2024 року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</si>
  <si>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</si>
  <si>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</si>
  <si>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1403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</si>
  <si>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`Нова українська школа`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</si>
  <si>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</si>
  <si>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фондом)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</si>
  <si>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</si>
  <si>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</si>
  <si>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3225</t>
  </si>
  <si>
    <t>Реалізація публічного інвестиційного проекту із виплати грошової компенсації за належні для отримання жилі приміщення для сімей осіб, визначених пунктами 2-5 частини першої статті 10-1 Закону України `Про статус ветеранів війни, гарантії їх соціального захисту`, для осіб з інвалідністю I-II груп,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зв`язку з військовою агресією Російської Федерації проти України, визначених пунктами 11-14 частини другої статті 7 Закону України `Про статус ветеранів війни, гарантії їх соціального захисту`, та які потребують поліпшення житлових умов</t>
  </si>
  <si>
    <t>від           2026р. 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</si>
</sst>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1" fillId="0" borderId="0" xfId="0" applyFont="1"/>
    <xf numFmtId="0" fontId="0" fillId="0" borderId="0" xfId="0" applyAlignment="1"/>
    <xf numFmtId="0" fontId="0" fillId="0" borderId="1" xfId="0" quotePrefix="1" applyBorder="1" applyAlignment="1">
      <alignment horizontal="center" vertical="center" wrapText="1"/>
    </xf>
    <xf numFmtId="2" fontId="3" fillId="3" borderId="1" xfId="0" applyNumberFormat="1" applyFont="1" applyFill="1" applyBorder="1"/>
    <xf numFmtId="0" fontId="3" fillId="0" borderId="0" xfId="0" applyFont="1"/>
    <xf numFmtId="0" fontId="2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2" fontId="3" fillId="2" borderId="1" xfId="0" applyNumberFormat="1" applyFont="1" applyFill="1" applyBorder="1"/>
    <xf numFmtId="2" fontId="3" fillId="0" borderId="1" xfId="0" applyNumberFormat="1" applyFont="1" applyBorder="1"/>
    <xf numFmtId="0" fontId="3" fillId="0" borderId="1" xfId="0" applyFont="1" applyBorder="1"/>
    <xf numFmtId="0" fontId="3" fillId="3" borderId="1" xfId="0" quotePrefix="1" applyFont="1" applyFill="1" applyBorder="1"/>
    <xf numFmtId="0" fontId="3" fillId="3" borderId="1" xfId="0" applyFont="1" applyFill="1" applyBorder="1" applyAlignment="1">
      <alignment wrapText="1"/>
    </xf>
    <xf numFmtId="0" fontId="3" fillId="3" borderId="1" xfId="0" quotePrefix="1" applyFont="1" applyFill="1" applyBorder="1" applyAlignment="1">
      <alignment horizontal="left"/>
    </xf>
    <xf numFmtId="0" fontId="3" fillId="2" borderId="1" xfId="0" quotePrefix="1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5" fillId="0" borderId="1" xfId="0" applyFont="1" applyBorder="1"/>
    <xf numFmtId="2" fontId="3" fillId="0" borderId="0" xfId="0" applyNumberFormat="1" applyFont="1"/>
    <xf numFmtId="0" fontId="5" fillId="2" borderId="1" xfId="0" applyFont="1" applyFill="1" applyBorder="1"/>
    <xf numFmtId="2" fontId="2" fillId="0" borderId="0" xfId="0" applyNumberFormat="1" applyFont="1"/>
    <xf numFmtId="2" fontId="1" fillId="0" borderId="0" xfId="0" applyNumberFormat="1" applyFont="1"/>
    <xf numFmtId="2" fontId="1" fillId="3" borderId="1" xfId="0" applyNumberFormat="1" applyFont="1" applyFill="1" applyBorder="1"/>
    <xf numFmtId="0" fontId="1" fillId="3" borderId="0" xfId="0" applyFont="1" applyFill="1"/>
    <xf numFmtId="0" fontId="3" fillId="0" borderId="1" xfId="0" quotePrefix="1" applyFont="1" applyBorder="1" applyAlignment="1">
      <alignment horizontal="center" vertical="center" wrapText="1"/>
    </xf>
    <xf numFmtId="49" fontId="3" fillId="3" borderId="1" xfId="0" quotePrefix="1" applyNumberFormat="1" applyFont="1" applyFill="1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6" fillId="4" borderId="1" xfId="0" applyFont="1" applyFill="1" applyBorder="1"/>
    <xf numFmtId="0" fontId="6" fillId="0" borderId="0" xfId="0" applyFont="1"/>
    <xf numFmtId="0" fontId="3" fillId="4" borderId="1" xfId="0" applyFont="1" applyFill="1" applyBorder="1"/>
    <xf numFmtId="2" fontId="5" fillId="2" borderId="1" xfId="0" applyNumberFormat="1" applyFont="1" applyFill="1" applyBorder="1"/>
    <xf numFmtId="0" fontId="1" fillId="3" borderId="1" xfId="0" applyFont="1" applyFill="1" applyBorder="1"/>
    <xf numFmtId="2" fontId="3" fillId="2" borderId="1" xfId="0" applyNumberFormat="1" applyFont="1" applyFill="1" applyBorder="1" applyAlignment="1">
      <alignment wrapText="1"/>
    </xf>
    <xf numFmtId="2" fontId="6" fillId="4" borderId="1" xfId="0" applyNumberFormat="1" applyFont="1" applyFill="1" applyBorder="1" applyAlignment="1">
      <alignment horizontal="center"/>
    </xf>
    <xf numFmtId="2" fontId="3" fillId="3" borderId="2" xfId="0" applyNumberFormat="1" applyFont="1" applyFill="1" applyBorder="1"/>
    <xf numFmtId="2" fontId="3" fillId="5" borderId="1" xfId="0" applyNumberFormat="1" applyFont="1" applyFill="1" applyBorder="1"/>
    <xf numFmtId="0" fontId="3" fillId="5" borderId="1" xfId="0" applyFont="1" applyFill="1" applyBorder="1"/>
    <xf numFmtId="0" fontId="3" fillId="5" borderId="1" xfId="0" quotePrefix="1" applyFont="1" applyFill="1" applyBorder="1"/>
    <xf numFmtId="2" fontId="3" fillId="0" borderId="1" xfId="0" applyNumberFormat="1" applyFont="1" applyFill="1" applyBorder="1"/>
    <xf numFmtId="2" fontId="6" fillId="4" borderId="1" xfId="0" applyNumberFormat="1" applyFont="1" applyFill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3" borderId="1" xfId="0" applyFont="1" applyFill="1" applyBorder="1"/>
    <xf numFmtId="0" fontId="3" fillId="3" borderId="0" xfId="0" applyFont="1" applyFill="1"/>
    <xf numFmtId="0" fontId="6" fillId="4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FF"/>
      <color rgb="FFCCFFCC"/>
      <color rgb="FF99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tabSelected="1" zoomScaleNormal="100" workbookViewId="0">
      <pane xSplit="6" ySplit="10" topLeftCell="G60" activePane="bottomRight" state="frozen"/>
      <selection pane="topRight" activeCell="G1" sqref="G1"/>
      <selection pane="bottomLeft" activeCell="A11" sqref="A11"/>
      <selection pane="bottomRight" activeCell="B63" sqref="B63"/>
    </sheetView>
  </sheetViews>
  <sheetFormatPr defaultRowHeight="12.75" x14ac:dyDescent="0.2"/>
  <cols>
    <col min="1" max="1" width="8.140625" customWidth="1"/>
    <col min="2" max="2" width="45" customWidth="1"/>
    <col min="3" max="3" width="15.140625" customWidth="1"/>
    <col min="4" max="4" width="14.42578125" style="3" customWidth="1"/>
    <col min="5" max="5" width="14" customWidth="1"/>
    <col min="6" max="6" width="7.7109375" customWidth="1"/>
    <col min="7" max="7" width="14.28515625" customWidth="1"/>
    <col min="8" max="8" width="13.7109375" customWidth="1"/>
    <col min="9" max="10" width="11.42578125" hidden="1" customWidth="1"/>
    <col min="11" max="11" width="7.85546875" customWidth="1"/>
    <col min="12" max="12" width="11.42578125" bestFit="1" customWidth="1"/>
  </cols>
  <sheetData>
    <row r="1" spans="1:12" x14ac:dyDescent="0.2">
      <c r="G1" t="s">
        <v>85</v>
      </c>
    </row>
    <row r="2" spans="1:12" x14ac:dyDescent="0.2">
      <c r="G2" t="s">
        <v>84</v>
      </c>
    </row>
    <row r="3" spans="1:12" x14ac:dyDescent="0.2">
      <c r="G3" t="s">
        <v>101</v>
      </c>
    </row>
    <row r="4" spans="1:12" ht="13.5" customHeight="1" x14ac:dyDescent="0.2">
      <c r="G4" t="s">
        <v>118</v>
      </c>
    </row>
    <row r="5" spans="1:12" ht="9" customHeight="1" x14ac:dyDescent="0.2"/>
    <row r="6" spans="1:12" ht="25.5" customHeight="1" x14ac:dyDescent="0.2">
      <c r="A6" s="4"/>
      <c r="B6" s="44" t="s">
        <v>104</v>
      </c>
      <c r="C6" s="45"/>
      <c r="D6" s="45"/>
      <c r="E6" s="45"/>
      <c r="F6" s="45"/>
      <c r="G6" s="4"/>
    </row>
    <row r="7" spans="1:12" ht="12" customHeight="1" x14ac:dyDescent="0.2">
      <c r="A7" s="4"/>
      <c r="B7" s="4"/>
      <c r="C7" s="4"/>
      <c r="D7" s="4"/>
      <c r="E7" s="4"/>
      <c r="F7" s="4"/>
      <c r="G7" s="4"/>
      <c r="H7" t="s">
        <v>97</v>
      </c>
    </row>
    <row r="8" spans="1:12" hidden="1" x14ac:dyDescent="0.2"/>
    <row r="9" spans="1:12" ht="88.5" customHeight="1" x14ac:dyDescent="0.2">
      <c r="A9" s="1" t="s">
        <v>1</v>
      </c>
      <c r="B9" s="1" t="s">
        <v>2</v>
      </c>
      <c r="C9" s="1" t="s">
        <v>75</v>
      </c>
      <c r="D9" s="10" t="s">
        <v>105</v>
      </c>
      <c r="E9" s="27" t="s">
        <v>76</v>
      </c>
      <c r="F9" s="10" t="s">
        <v>81</v>
      </c>
      <c r="G9" s="1" t="s">
        <v>106</v>
      </c>
      <c r="H9" s="5" t="s">
        <v>79</v>
      </c>
      <c r="I9" s="1" t="s">
        <v>78</v>
      </c>
      <c r="J9" s="1" t="s">
        <v>77</v>
      </c>
      <c r="K9" s="1" t="s">
        <v>107</v>
      </c>
    </row>
    <row r="10" spans="1:12" x14ac:dyDescent="0.2">
      <c r="A10" s="1">
        <v>1</v>
      </c>
      <c r="B10" s="1">
        <v>2</v>
      </c>
      <c r="C10" s="1">
        <v>3</v>
      </c>
      <c r="D10" s="10">
        <v>4</v>
      </c>
      <c r="E10" s="10">
        <v>5</v>
      </c>
      <c r="F10" s="10">
        <v>6</v>
      </c>
      <c r="G10" s="1">
        <v>7</v>
      </c>
      <c r="H10" s="1">
        <v>8</v>
      </c>
      <c r="I10" s="1">
        <v>14</v>
      </c>
      <c r="J10" s="1">
        <v>15</v>
      </c>
      <c r="K10" s="2">
        <v>9</v>
      </c>
    </row>
    <row r="11" spans="1:12" s="7" customFormat="1" x14ac:dyDescent="0.2">
      <c r="A11" s="13"/>
      <c r="B11" s="20" t="s">
        <v>0</v>
      </c>
      <c r="C11" s="12"/>
      <c r="D11" s="12"/>
      <c r="E11" s="12"/>
      <c r="F11" s="12"/>
      <c r="G11" s="12"/>
      <c r="H11" s="12"/>
      <c r="I11" s="12"/>
      <c r="J11" s="12"/>
      <c r="K11" s="13"/>
    </row>
    <row r="12" spans="1:12" s="3" customFormat="1" ht="15.75" customHeight="1" x14ac:dyDescent="0.2">
      <c r="A12" s="41" t="s">
        <v>3</v>
      </c>
      <c r="B12" s="40" t="s">
        <v>4</v>
      </c>
      <c r="C12" s="39">
        <f t="shared" ref="C12:D12" si="0">C13+C14+C15+C16+C17+C18+C19+C20+C21+C22+C23+C25+C24</f>
        <v>42152990</v>
      </c>
      <c r="D12" s="11">
        <f t="shared" si="0"/>
        <v>32353857.210000001</v>
      </c>
      <c r="E12" s="11">
        <f>E13+E14+E15+E16+E17+E18+E19+E20+E21+E22+E23+E25+E24</f>
        <v>-9799132.790000001</v>
      </c>
      <c r="F12" s="11">
        <f>D12/C12*100</f>
        <v>76.753409924183316</v>
      </c>
      <c r="G12" s="11">
        <f>G13+G14+G15+G16+G17+G18+G19+G20+G21+G22+G23+G25+G24</f>
        <v>25178894.380000003</v>
      </c>
      <c r="H12" s="11">
        <f>D12-G12</f>
        <v>7174962.8299999982</v>
      </c>
      <c r="I12" s="11">
        <f t="shared" ref="I12:J12" si="1">I13+I14+I15+I16+I17+I18+I19+I20+I21+I22+I23+I25+I24</f>
        <v>9799132.790000001</v>
      </c>
      <c r="J12" s="11" t="e">
        <f t="shared" si="1"/>
        <v>#REF!</v>
      </c>
      <c r="K12" s="11">
        <f>D12/G12*100</f>
        <v>128.4959407737108</v>
      </c>
      <c r="L12" s="24"/>
    </row>
    <row r="13" spans="1:12" s="26" customFormat="1" ht="63.75" customHeight="1" x14ac:dyDescent="0.2">
      <c r="A13" s="14" t="s">
        <v>5</v>
      </c>
      <c r="B13" s="15" t="s">
        <v>6</v>
      </c>
      <c r="C13" s="6">
        <v>27755891</v>
      </c>
      <c r="D13" s="6">
        <v>19331630.719999999</v>
      </c>
      <c r="E13" s="6">
        <f>D13-C13</f>
        <v>-8424260.2800000012</v>
      </c>
      <c r="F13" s="6">
        <f>D13/C13*100</f>
        <v>69.648748512522971</v>
      </c>
      <c r="G13" s="6">
        <v>17341244.530000001</v>
      </c>
      <c r="H13" s="6">
        <f>D13-G13</f>
        <v>1990386.1899999976</v>
      </c>
      <c r="I13" s="6">
        <f t="shared" ref="I13:I25" si="2">C13-D13</f>
        <v>8424260.2800000012</v>
      </c>
      <c r="J13" s="6" t="e">
        <f>#REF!-D13</f>
        <v>#REF!</v>
      </c>
      <c r="K13" s="6">
        <f>D13/G13*100</f>
        <v>111.47775862658918</v>
      </c>
    </row>
    <row r="14" spans="1:12" s="26" customFormat="1" ht="26.25" customHeight="1" x14ac:dyDescent="0.2">
      <c r="A14" s="14" t="s">
        <v>7</v>
      </c>
      <c r="B14" s="15" t="s">
        <v>8</v>
      </c>
      <c r="C14" s="6">
        <v>1009920.52</v>
      </c>
      <c r="D14" s="6">
        <v>839586.85</v>
      </c>
      <c r="E14" s="6">
        <f t="shared" ref="E14:E25" si="3">D14-C14</f>
        <v>-170333.67000000004</v>
      </c>
      <c r="F14" s="6">
        <f t="shared" ref="F14:F25" si="4">D14/C14*100</f>
        <v>83.133952957010919</v>
      </c>
      <c r="G14" s="6">
        <v>473661.8</v>
      </c>
      <c r="H14" s="6">
        <f t="shared" ref="H14:H25" si="5">D14-G14</f>
        <v>365925.05</v>
      </c>
      <c r="I14" s="6">
        <f t="shared" si="2"/>
        <v>170333.67000000004</v>
      </c>
      <c r="J14" s="6" t="e">
        <f>#REF!-D14</f>
        <v>#REF!</v>
      </c>
      <c r="K14" s="6">
        <f t="shared" ref="K14:K25" si="6">D14/G14*100</f>
        <v>177.25449888506947</v>
      </c>
    </row>
    <row r="15" spans="1:12" s="26" customFormat="1" ht="39.75" customHeight="1" x14ac:dyDescent="0.2">
      <c r="A15" s="14" t="s">
        <v>9</v>
      </c>
      <c r="B15" s="15" t="s">
        <v>10</v>
      </c>
      <c r="C15" s="6">
        <v>2271700</v>
      </c>
      <c r="D15" s="6">
        <v>2124687.27</v>
      </c>
      <c r="E15" s="6">
        <f t="shared" si="3"/>
        <v>-147012.72999999998</v>
      </c>
      <c r="F15" s="6">
        <f t="shared" si="4"/>
        <v>93.528514768675436</v>
      </c>
      <c r="G15" s="6">
        <v>1705918.91</v>
      </c>
      <c r="H15" s="6">
        <f t="shared" si="5"/>
        <v>418768.3600000001</v>
      </c>
      <c r="I15" s="6">
        <f t="shared" si="2"/>
        <v>147012.72999999998</v>
      </c>
      <c r="J15" s="6" t="e">
        <f>#REF!-D15</f>
        <v>#REF!</v>
      </c>
      <c r="K15" s="6">
        <f t="shared" si="6"/>
        <v>124.54796400609686</v>
      </c>
    </row>
    <row r="16" spans="1:12" s="26" customFormat="1" ht="17.25" customHeight="1" x14ac:dyDescent="0.2">
      <c r="A16" s="14" t="s">
        <v>11</v>
      </c>
      <c r="B16" s="15" t="s">
        <v>12</v>
      </c>
      <c r="C16" s="6">
        <v>840470</v>
      </c>
      <c r="D16" s="6">
        <v>347115.01</v>
      </c>
      <c r="E16" s="6">
        <f t="shared" si="3"/>
        <v>-493354.99</v>
      </c>
      <c r="F16" s="6">
        <f t="shared" si="4"/>
        <v>41.300107082941686</v>
      </c>
      <c r="G16" s="6">
        <v>273099.8</v>
      </c>
      <c r="H16" s="6">
        <f t="shared" si="5"/>
        <v>74015.210000000021</v>
      </c>
      <c r="I16" s="6">
        <f t="shared" si="2"/>
        <v>493354.99</v>
      </c>
      <c r="J16" s="6" t="e">
        <f>#REF!-D16</f>
        <v>#REF!</v>
      </c>
      <c r="K16" s="6">
        <f t="shared" si="6"/>
        <v>127.10189095707871</v>
      </c>
    </row>
    <row r="17" spans="1:12" s="26" customFormat="1" ht="17.25" customHeight="1" x14ac:dyDescent="0.2">
      <c r="A17" s="14" t="s">
        <v>13</v>
      </c>
      <c r="B17" s="15" t="s">
        <v>14</v>
      </c>
      <c r="C17" s="6">
        <v>1602929.48</v>
      </c>
      <c r="D17" s="6">
        <v>1602929.48</v>
      </c>
      <c r="E17" s="6">
        <f t="shared" si="3"/>
        <v>0</v>
      </c>
      <c r="F17" s="6">
        <f t="shared" si="4"/>
        <v>100</v>
      </c>
      <c r="G17" s="6">
        <v>298900</v>
      </c>
      <c r="H17" s="6">
        <f>D17-G17</f>
        <v>1304029.48</v>
      </c>
      <c r="I17" s="6">
        <f t="shared" si="2"/>
        <v>0</v>
      </c>
      <c r="J17" s="6" t="e">
        <f>#REF!-D17</f>
        <v>#REF!</v>
      </c>
      <c r="K17" s="6">
        <f t="shared" si="6"/>
        <v>536.2761726329876</v>
      </c>
    </row>
    <row r="18" spans="1:12" s="26" customFormat="1" ht="23.25" customHeight="1" x14ac:dyDescent="0.2">
      <c r="A18" s="14" t="s">
        <v>15</v>
      </c>
      <c r="B18" s="15" t="s">
        <v>16</v>
      </c>
      <c r="C18" s="6">
        <v>87150</v>
      </c>
      <c r="D18" s="6">
        <v>87150</v>
      </c>
      <c r="E18" s="6">
        <f t="shared" si="3"/>
        <v>0</v>
      </c>
      <c r="F18" s="6">
        <f t="shared" si="4"/>
        <v>100</v>
      </c>
      <c r="G18" s="6">
        <v>0</v>
      </c>
      <c r="H18" s="6">
        <f t="shared" si="5"/>
        <v>87150</v>
      </c>
      <c r="I18" s="6">
        <f t="shared" si="2"/>
        <v>0</v>
      </c>
      <c r="J18" s="6" t="e">
        <f>#REF!-D18</f>
        <v>#REF!</v>
      </c>
      <c r="K18" s="6">
        <v>0</v>
      </c>
    </row>
    <row r="19" spans="1:12" s="26" customFormat="1" ht="36" customHeight="1" x14ac:dyDescent="0.2">
      <c r="A19" s="14" t="s">
        <v>17</v>
      </c>
      <c r="B19" s="15" t="s">
        <v>18</v>
      </c>
      <c r="C19" s="6">
        <v>49530</v>
      </c>
      <c r="D19" s="6">
        <v>49530</v>
      </c>
      <c r="E19" s="6">
        <f t="shared" si="3"/>
        <v>0</v>
      </c>
      <c r="F19" s="6">
        <f t="shared" si="4"/>
        <v>100</v>
      </c>
      <c r="G19" s="6">
        <v>181544.43</v>
      </c>
      <c r="H19" s="6">
        <f t="shared" si="5"/>
        <v>-132014.43</v>
      </c>
      <c r="I19" s="6">
        <f t="shared" si="2"/>
        <v>0</v>
      </c>
      <c r="J19" s="6" t="e">
        <f>#REF!-D19</f>
        <v>#REF!</v>
      </c>
      <c r="K19" s="6">
        <f t="shared" si="6"/>
        <v>27.282577603730395</v>
      </c>
    </row>
    <row r="20" spans="1:12" s="26" customFormat="1" ht="25.5" x14ac:dyDescent="0.2">
      <c r="A20" s="14" t="s">
        <v>19</v>
      </c>
      <c r="B20" s="15" t="s">
        <v>20</v>
      </c>
      <c r="C20" s="6">
        <v>13600</v>
      </c>
      <c r="D20" s="6">
        <v>13600</v>
      </c>
      <c r="E20" s="6">
        <f t="shared" si="3"/>
        <v>0</v>
      </c>
      <c r="F20" s="6">
        <f t="shared" si="4"/>
        <v>100</v>
      </c>
      <c r="G20" s="6">
        <v>27072</v>
      </c>
      <c r="H20" s="6">
        <f t="shared" si="5"/>
        <v>-13472</v>
      </c>
      <c r="I20" s="6">
        <f t="shared" si="2"/>
        <v>0</v>
      </c>
      <c r="J20" s="6" t="e">
        <f>#REF!-D20</f>
        <v>#REF!</v>
      </c>
      <c r="K20" s="6">
        <f t="shared" si="6"/>
        <v>50.236406619385342</v>
      </c>
    </row>
    <row r="21" spans="1:12" s="26" customFormat="1" ht="25.5" x14ac:dyDescent="0.2">
      <c r="A21" s="14" t="s">
        <v>21</v>
      </c>
      <c r="B21" s="15" t="s">
        <v>22</v>
      </c>
      <c r="C21" s="6">
        <v>100000</v>
      </c>
      <c r="D21" s="6">
        <v>0</v>
      </c>
      <c r="E21" s="6">
        <f t="shared" si="3"/>
        <v>-100000</v>
      </c>
      <c r="F21" s="6">
        <f t="shared" si="4"/>
        <v>0</v>
      </c>
      <c r="G21" s="6">
        <v>0</v>
      </c>
      <c r="H21" s="6">
        <f t="shared" si="5"/>
        <v>0</v>
      </c>
      <c r="I21" s="6">
        <f t="shared" si="2"/>
        <v>100000</v>
      </c>
      <c r="J21" s="6" t="e">
        <f>#REF!-D21</f>
        <v>#REF!</v>
      </c>
      <c r="K21" s="6">
        <v>0</v>
      </c>
    </row>
    <row r="22" spans="1:12" s="26" customFormat="1" ht="25.5" x14ac:dyDescent="0.2">
      <c r="A22" s="14" t="s">
        <v>23</v>
      </c>
      <c r="B22" s="15" t="s">
        <v>24</v>
      </c>
      <c r="C22" s="6">
        <v>1315549</v>
      </c>
      <c r="D22" s="6">
        <v>1080029.56</v>
      </c>
      <c r="E22" s="6">
        <f t="shared" si="3"/>
        <v>-235519.43999999994</v>
      </c>
      <c r="F22" s="6">
        <f t="shared" si="4"/>
        <v>82.097250653529443</v>
      </c>
      <c r="G22" s="6">
        <v>823469.93</v>
      </c>
      <c r="H22" s="6">
        <f t="shared" si="5"/>
        <v>256559.63</v>
      </c>
      <c r="I22" s="6">
        <f t="shared" si="2"/>
        <v>235519.43999999994</v>
      </c>
      <c r="J22" s="6" t="e">
        <f>#REF!-D22</f>
        <v>#REF!</v>
      </c>
      <c r="K22" s="6">
        <f t="shared" si="6"/>
        <v>131.15591968245883</v>
      </c>
    </row>
    <row r="23" spans="1:12" s="26" customFormat="1" ht="18" customHeight="1" x14ac:dyDescent="0.2">
      <c r="A23" s="14" t="s">
        <v>25</v>
      </c>
      <c r="B23" s="15" t="s">
        <v>26</v>
      </c>
      <c r="C23" s="6">
        <v>200000</v>
      </c>
      <c r="D23" s="6">
        <v>0</v>
      </c>
      <c r="E23" s="6">
        <f t="shared" si="3"/>
        <v>-200000</v>
      </c>
      <c r="F23" s="6">
        <f t="shared" si="4"/>
        <v>0</v>
      </c>
      <c r="G23" s="6">
        <v>0</v>
      </c>
      <c r="H23" s="6">
        <f t="shared" si="5"/>
        <v>0</v>
      </c>
      <c r="I23" s="6">
        <f t="shared" si="2"/>
        <v>200000</v>
      </c>
      <c r="J23" s="6" t="e">
        <f>#REF!-D23</f>
        <v>#REF!</v>
      </c>
      <c r="K23" s="6">
        <v>0</v>
      </c>
    </row>
    <row r="24" spans="1:12" s="26" customFormat="1" ht="22.5" customHeight="1" x14ac:dyDescent="0.2">
      <c r="A24" s="16">
        <v>9770</v>
      </c>
      <c r="B24" s="15" t="s">
        <v>54</v>
      </c>
      <c r="C24" s="6">
        <v>0</v>
      </c>
      <c r="D24" s="6">
        <v>0</v>
      </c>
      <c r="E24" s="6">
        <f t="shared" si="3"/>
        <v>0</v>
      </c>
      <c r="F24" s="6">
        <v>0</v>
      </c>
      <c r="G24" s="6">
        <v>200000</v>
      </c>
      <c r="H24" s="6">
        <f t="shared" si="5"/>
        <v>-200000</v>
      </c>
      <c r="I24" s="6">
        <f t="shared" si="2"/>
        <v>0</v>
      </c>
      <c r="J24" s="6" t="e">
        <f>#REF!-D24</f>
        <v>#REF!</v>
      </c>
      <c r="K24" s="6">
        <f t="shared" si="6"/>
        <v>0</v>
      </c>
    </row>
    <row r="25" spans="1:12" s="26" customFormat="1" ht="24.75" customHeight="1" x14ac:dyDescent="0.2">
      <c r="A25" s="16">
        <v>9800</v>
      </c>
      <c r="B25" s="15" t="s">
        <v>80</v>
      </c>
      <c r="C25" s="6">
        <v>6906250</v>
      </c>
      <c r="D25" s="6">
        <v>6877598.3200000003</v>
      </c>
      <c r="E25" s="6">
        <f t="shared" si="3"/>
        <v>-28651.679999999702</v>
      </c>
      <c r="F25" s="6">
        <f t="shared" si="4"/>
        <v>99.585134045248864</v>
      </c>
      <c r="G25" s="6">
        <v>3853982.98</v>
      </c>
      <c r="H25" s="6">
        <f t="shared" si="5"/>
        <v>3023615.3400000003</v>
      </c>
      <c r="I25" s="6">
        <f t="shared" si="2"/>
        <v>28651.679999999702</v>
      </c>
      <c r="J25" s="6" t="e">
        <f>#REF!-D25</f>
        <v>#REF!</v>
      </c>
      <c r="K25" s="6">
        <f t="shared" si="6"/>
        <v>178.45429924550419</v>
      </c>
    </row>
    <row r="26" spans="1:12" s="3" customFormat="1" ht="19.5" customHeight="1" x14ac:dyDescent="0.2">
      <c r="A26" s="17" t="s">
        <v>27</v>
      </c>
      <c r="B26" s="18" t="s">
        <v>28</v>
      </c>
      <c r="C26" s="11">
        <f>C27+C28+C29+C30+C31+C32+C33+C36+C38+C39+C40+C42+C43+C41+C34+C35+C37</f>
        <v>90267664</v>
      </c>
      <c r="D26" s="11">
        <f t="shared" ref="D26:E26" si="7">D27+D28+D29+D30+D31+D32+D33+D36+D38+D39+D40+D42+D43+D41+D34+D35+D37</f>
        <v>82557446.63000001</v>
      </c>
      <c r="E26" s="11">
        <f t="shared" si="7"/>
        <v>-7710217.3699999992</v>
      </c>
      <c r="F26" s="11">
        <f>D26/C26*100</f>
        <v>91.458494627710778</v>
      </c>
      <c r="G26" s="11">
        <f>G27+G28+G29+G30+G31+G32+G33+G36+G38+G39+G40+G42+G43+G41+G34+G35</f>
        <v>70984499.38000001</v>
      </c>
      <c r="H26" s="11">
        <f>H27+H28+H29+H30+H31+H32+H33+H36+H38+H39+H40+H42+H43+H41+H34+H35</f>
        <v>11020098.800000003</v>
      </c>
      <c r="I26" s="11">
        <f t="shared" ref="I26:J26" si="8">I27+I28+I29+I30+I31+I32+I33+I36+I38+I39+I40+I42+I43+I41</f>
        <v>7303365.8199999994</v>
      </c>
      <c r="J26" s="11" t="e">
        <f t="shared" si="8"/>
        <v>#REF!</v>
      </c>
      <c r="K26" s="11">
        <f>D26/G26*100</f>
        <v>116.30348505812059</v>
      </c>
      <c r="L26" s="24"/>
    </row>
    <row r="27" spans="1:12" s="26" customFormat="1" ht="38.25" x14ac:dyDescent="0.2">
      <c r="A27" s="14" t="s">
        <v>29</v>
      </c>
      <c r="B27" s="15" t="s">
        <v>30</v>
      </c>
      <c r="C27" s="6">
        <v>1798211</v>
      </c>
      <c r="D27" s="6">
        <v>1798157.89</v>
      </c>
      <c r="E27" s="6">
        <f>D27-C27</f>
        <v>-53.110000000102445</v>
      </c>
      <c r="F27" s="6">
        <f>D27/C27*100</f>
        <v>99.997046509002558</v>
      </c>
      <c r="G27" s="6">
        <v>1325584.26</v>
      </c>
      <c r="H27" s="38">
        <f>D27-G27</f>
        <v>472573.62999999989</v>
      </c>
      <c r="I27" s="38">
        <f t="shared" ref="I27:I35" si="9">C27-D27</f>
        <v>53.110000000102445</v>
      </c>
      <c r="J27" s="38" t="e">
        <f>#REF!-D27</f>
        <v>#REF!</v>
      </c>
      <c r="K27" s="6">
        <f>D27/G27*100</f>
        <v>135.65021434397536</v>
      </c>
    </row>
    <row r="28" spans="1:12" s="26" customFormat="1" ht="16.5" customHeight="1" x14ac:dyDescent="0.2">
      <c r="A28" s="14" t="s">
        <v>31</v>
      </c>
      <c r="B28" s="15" t="s">
        <v>32</v>
      </c>
      <c r="C28" s="6">
        <v>17014111</v>
      </c>
      <c r="D28" s="6">
        <v>14444090.33</v>
      </c>
      <c r="E28" s="6">
        <f t="shared" ref="E28:E43" si="10">D28-C28</f>
        <v>-2570020.67</v>
      </c>
      <c r="F28" s="6">
        <f t="shared" ref="F28:F43" si="11">D28/C28*100</f>
        <v>84.894769582730476</v>
      </c>
      <c r="G28" s="6">
        <v>14522885.050000001</v>
      </c>
      <c r="H28" s="38">
        <f t="shared" ref="H28:H43" si="12">D28-G28</f>
        <v>-78794.720000000671</v>
      </c>
      <c r="I28" s="6">
        <f t="shared" si="9"/>
        <v>2570020.67</v>
      </c>
      <c r="J28" s="6" t="e">
        <f>#REF!-D28</f>
        <v>#REF!</v>
      </c>
      <c r="K28" s="6">
        <f t="shared" ref="K28:K43" si="13">D28/G28*100</f>
        <v>99.457444442142702</v>
      </c>
    </row>
    <row r="29" spans="1:12" s="26" customFormat="1" ht="38.25" x14ac:dyDescent="0.2">
      <c r="A29" s="14" t="s">
        <v>33</v>
      </c>
      <c r="B29" s="15" t="s">
        <v>34</v>
      </c>
      <c r="C29" s="6">
        <v>24643633</v>
      </c>
      <c r="D29" s="6">
        <v>20656472.75</v>
      </c>
      <c r="E29" s="6">
        <f t="shared" si="10"/>
        <v>-3987160.25</v>
      </c>
      <c r="F29" s="6">
        <f t="shared" si="11"/>
        <v>83.820728664478978</v>
      </c>
      <c r="G29" s="6">
        <v>16596306.4</v>
      </c>
      <c r="H29" s="38">
        <f t="shared" si="12"/>
        <v>4060166.3499999996</v>
      </c>
      <c r="I29" s="6">
        <f t="shared" si="9"/>
        <v>3987160.25</v>
      </c>
      <c r="J29" s="6" t="e">
        <f>#REF!-D29</f>
        <v>#REF!</v>
      </c>
      <c r="K29" s="6">
        <f t="shared" si="13"/>
        <v>124.4642768827165</v>
      </c>
    </row>
    <row r="30" spans="1:12" s="26" customFormat="1" ht="38.25" x14ac:dyDescent="0.2">
      <c r="A30" s="14" t="s">
        <v>35</v>
      </c>
      <c r="B30" s="15" t="s">
        <v>36</v>
      </c>
      <c r="C30" s="6">
        <v>33710900</v>
      </c>
      <c r="D30" s="6">
        <v>33391643.690000001</v>
      </c>
      <c r="E30" s="6">
        <f t="shared" si="10"/>
        <v>-319256.30999999866</v>
      </c>
      <c r="F30" s="6">
        <f t="shared" si="11"/>
        <v>99.05295821232896</v>
      </c>
      <c r="G30" s="6">
        <v>31920344.579999998</v>
      </c>
      <c r="H30" s="38">
        <f t="shared" si="12"/>
        <v>1471299.1100000031</v>
      </c>
      <c r="I30" s="6">
        <f t="shared" si="9"/>
        <v>319256.30999999866</v>
      </c>
      <c r="J30" s="6" t="e">
        <f>#REF!-D30</f>
        <v>#REF!</v>
      </c>
      <c r="K30" s="6">
        <f t="shared" si="13"/>
        <v>104.60928329364545</v>
      </c>
    </row>
    <row r="31" spans="1:12" s="26" customFormat="1" ht="25.5" x14ac:dyDescent="0.2">
      <c r="A31" s="14" t="s">
        <v>37</v>
      </c>
      <c r="B31" s="15" t="s">
        <v>38</v>
      </c>
      <c r="C31" s="6">
        <v>3813740</v>
      </c>
      <c r="D31" s="6">
        <v>3803087.73</v>
      </c>
      <c r="E31" s="6">
        <f t="shared" si="10"/>
        <v>-10652.270000000019</v>
      </c>
      <c r="F31" s="6">
        <f t="shared" si="11"/>
        <v>99.72068704211614</v>
      </c>
      <c r="G31" s="6">
        <v>2936990.91</v>
      </c>
      <c r="H31" s="38">
        <f t="shared" si="12"/>
        <v>866096.81999999983</v>
      </c>
      <c r="I31" s="6">
        <f t="shared" si="9"/>
        <v>10652.270000000019</v>
      </c>
      <c r="J31" s="6" t="e">
        <f>#REF!-D31</f>
        <v>#REF!</v>
      </c>
      <c r="K31" s="6">
        <f t="shared" si="13"/>
        <v>129.4892577655271</v>
      </c>
    </row>
    <row r="32" spans="1:12" s="26" customFormat="1" ht="16.5" customHeight="1" x14ac:dyDescent="0.2">
      <c r="A32" s="14" t="s">
        <v>39</v>
      </c>
      <c r="B32" s="15" t="s">
        <v>40</v>
      </c>
      <c r="C32" s="6">
        <v>5430</v>
      </c>
      <c r="D32" s="6">
        <v>1810</v>
      </c>
      <c r="E32" s="6">
        <f t="shared" si="10"/>
        <v>-3620</v>
      </c>
      <c r="F32" s="6">
        <f t="shared" si="11"/>
        <v>33.333333333333329</v>
      </c>
      <c r="G32" s="6">
        <v>7240</v>
      </c>
      <c r="H32" s="38">
        <f t="shared" si="12"/>
        <v>-5430</v>
      </c>
      <c r="I32" s="6">
        <f t="shared" si="9"/>
        <v>3620</v>
      </c>
      <c r="J32" s="6" t="e">
        <f>#REF!-D32</f>
        <v>#REF!</v>
      </c>
      <c r="K32" s="6">
        <f t="shared" si="13"/>
        <v>25</v>
      </c>
    </row>
    <row r="33" spans="1:12" s="26" customFormat="1" ht="25.5" customHeight="1" x14ac:dyDescent="0.2">
      <c r="A33" s="14" t="s">
        <v>41</v>
      </c>
      <c r="B33" s="15" t="s">
        <v>42</v>
      </c>
      <c r="C33" s="6">
        <v>68900</v>
      </c>
      <c r="D33" s="6">
        <v>48188.88</v>
      </c>
      <c r="E33" s="6">
        <f t="shared" si="10"/>
        <v>-20711.120000000003</v>
      </c>
      <c r="F33" s="6">
        <f t="shared" si="11"/>
        <v>69.940319303338171</v>
      </c>
      <c r="G33" s="6">
        <v>0</v>
      </c>
      <c r="H33" s="38">
        <f>D33-G33</f>
        <v>48188.88</v>
      </c>
      <c r="I33" s="6">
        <f t="shared" si="9"/>
        <v>20711.120000000003</v>
      </c>
      <c r="J33" s="6" t="e">
        <f>#REF!-D33</f>
        <v>#REF!</v>
      </c>
      <c r="K33" s="6">
        <v>0</v>
      </c>
    </row>
    <row r="34" spans="1:12" s="26" customFormat="1" ht="64.5" customHeight="1" x14ac:dyDescent="0.2">
      <c r="A34" s="14" t="s">
        <v>108</v>
      </c>
      <c r="B34" s="15" t="s">
        <v>109</v>
      </c>
      <c r="C34" s="6">
        <v>0</v>
      </c>
      <c r="D34" s="6">
        <v>0</v>
      </c>
      <c r="E34" s="6">
        <f t="shared" si="10"/>
        <v>0</v>
      </c>
      <c r="F34" s="6">
        <v>0</v>
      </c>
      <c r="G34" s="6">
        <v>19561.82</v>
      </c>
      <c r="H34" s="38">
        <f t="shared" ref="H34:H35" si="14">D34-G34</f>
        <v>-19561.82</v>
      </c>
      <c r="I34" s="6">
        <f t="shared" si="9"/>
        <v>0</v>
      </c>
      <c r="J34" s="6" t="e">
        <f>#REF!-D34</f>
        <v>#REF!</v>
      </c>
      <c r="K34" s="6">
        <f t="shared" si="13"/>
        <v>0</v>
      </c>
    </row>
    <row r="35" spans="1:12" s="26" customFormat="1" ht="52.5" customHeight="1" x14ac:dyDescent="0.2">
      <c r="A35" s="14" t="s">
        <v>110</v>
      </c>
      <c r="B35" s="15" t="s">
        <v>93</v>
      </c>
      <c r="C35" s="6">
        <v>0</v>
      </c>
      <c r="D35" s="6">
        <v>0</v>
      </c>
      <c r="E35" s="6">
        <f t="shared" si="10"/>
        <v>0</v>
      </c>
      <c r="F35" s="6">
        <v>0</v>
      </c>
      <c r="G35" s="6">
        <v>113901.68</v>
      </c>
      <c r="H35" s="38">
        <f t="shared" si="14"/>
        <v>-113901.68</v>
      </c>
      <c r="I35" s="6">
        <f t="shared" si="9"/>
        <v>0</v>
      </c>
      <c r="J35" s="6"/>
      <c r="K35" s="6">
        <f t="shared" si="13"/>
        <v>0</v>
      </c>
    </row>
    <row r="36" spans="1:12" s="26" customFormat="1" ht="51" x14ac:dyDescent="0.2">
      <c r="A36" s="14" t="s">
        <v>43</v>
      </c>
      <c r="B36" s="15" t="s">
        <v>44</v>
      </c>
      <c r="C36" s="6">
        <v>3767400</v>
      </c>
      <c r="D36" s="6">
        <v>3571036.53</v>
      </c>
      <c r="E36" s="6">
        <f t="shared" si="10"/>
        <v>-196363.4700000002</v>
      </c>
      <c r="F36" s="6">
        <f t="shared" si="11"/>
        <v>94.787825290651369</v>
      </c>
      <c r="G36" s="6">
        <v>0</v>
      </c>
      <c r="H36" s="38">
        <f t="shared" si="12"/>
        <v>3571036.53</v>
      </c>
      <c r="I36" s="6">
        <f t="shared" ref="I36:I43" si="15">C36-D36</f>
        <v>196363.4700000002</v>
      </c>
      <c r="J36" s="6" t="e">
        <f>#REF!-D36</f>
        <v>#REF!</v>
      </c>
      <c r="K36" s="6">
        <v>0</v>
      </c>
    </row>
    <row r="37" spans="1:12" s="26" customFormat="1" ht="41.25" customHeight="1" x14ac:dyDescent="0.2">
      <c r="A37" s="16">
        <v>1702</v>
      </c>
      <c r="B37" s="15" t="s">
        <v>115</v>
      </c>
      <c r="C37" s="6">
        <v>959700</v>
      </c>
      <c r="D37" s="6">
        <v>552848.44999999995</v>
      </c>
      <c r="E37" s="6">
        <f t="shared" si="10"/>
        <v>-406851.55000000005</v>
      </c>
      <c r="F37" s="6">
        <f t="shared" si="11"/>
        <v>57.606382202771698</v>
      </c>
      <c r="G37" s="6">
        <v>0</v>
      </c>
      <c r="H37" s="38">
        <f t="shared" si="12"/>
        <v>552848.44999999995</v>
      </c>
      <c r="I37" s="6"/>
      <c r="J37" s="6"/>
      <c r="K37" s="6">
        <v>0</v>
      </c>
    </row>
    <row r="38" spans="1:12" s="26" customFormat="1" ht="15.75" customHeight="1" x14ac:dyDescent="0.2">
      <c r="A38" s="14" t="s">
        <v>45</v>
      </c>
      <c r="B38" s="15" t="s">
        <v>46</v>
      </c>
      <c r="C38" s="6">
        <v>858847</v>
      </c>
      <c r="D38" s="6">
        <v>832635.44</v>
      </c>
      <c r="E38" s="6">
        <f t="shared" si="10"/>
        <v>-26211.560000000056</v>
      </c>
      <c r="F38" s="6">
        <f t="shared" si="11"/>
        <v>96.948052447059823</v>
      </c>
      <c r="G38" s="6">
        <v>822336.47</v>
      </c>
      <c r="H38" s="38">
        <f t="shared" si="12"/>
        <v>10298.969999999972</v>
      </c>
      <c r="I38" s="6">
        <f t="shared" si="15"/>
        <v>26211.560000000056</v>
      </c>
      <c r="J38" s="6" t="e">
        <f>#REF!-D38</f>
        <v>#REF!</v>
      </c>
      <c r="K38" s="6">
        <f t="shared" si="13"/>
        <v>101.25240341097847</v>
      </c>
    </row>
    <row r="39" spans="1:12" s="26" customFormat="1" ht="38.25" x14ac:dyDescent="0.2">
      <c r="A39" s="14" t="s">
        <v>47</v>
      </c>
      <c r="B39" s="15" t="s">
        <v>48</v>
      </c>
      <c r="C39" s="6">
        <v>3195240</v>
      </c>
      <c r="D39" s="6">
        <v>3098401.15</v>
      </c>
      <c r="E39" s="6">
        <f t="shared" si="10"/>
        <v>-96838.850000000093</v>
      </c>
      <c r="F39" s="6">
        <f t="shared" si="11"/>
        <v>96.969277738135474</v>
      </c>
      <c r="G39" s="6">
        <v>2340006.0099999998</v>
      </c>
      <c r="H39" s="38">
        <f t="shared" si="12"/>
        <v>758395.14000000013</v>
      </c>
      <c r="I39" s="6">
        <f t="shared" si="15"/>
        <v>96838.850000000093</v>
      </c>
      <c r="J39" s="6" t="e">
        <f>#REF!-D39</f>
        <v>#REF!</v>
      </c>
      <c r="K39" s="6">
        <f t="shared" si="13"/>
        <v>132.40996547696901</v>
      </c>
    </row>
    <row r="40" spans="1:12" s="26" customFormat="1" ht="16.5" customHeight="1" x14ac:dyDescent="0.2">
      <c r="A40" s="14" t="s">
        <v>49</v>
      </c>
      <c r="B40" s="15" t="s">
        <v>50</v>
      </c>
      <c r="C40" s="6">
        <v>90000</v>
      </c>
      <c r="D40" s="6">
        <v>81578.23</v>
      </c>
      <c r="E40" s="6">
        <f t="shared" si="10"/>
        <v>-8421.7700000000041</v>
      </c>
      <c r="F40" s="6">
        <f t="shared" si="11"/>
        <v>90.642477777777771</v>
      </c>
      <c r="G40" s="6">
        <v>49076</v>
      </c>
      <c r="H40" s="38">
        <f t="shared" si="12"/>
        <v>32502.229999999996</v>
      </c>
      <c r="I40" s="6">
        <f t="shared" si="15"/>
        <v>8421.7700000000041</v>
      </c>
      <c r="J40" s="6" t="e">
        <f>#REF!-D40</f>
        <v>#REF!</v>
      </c>
      <c r="K40" s="6">
        <f t="shared" si="13"/>
        <v>166.22836009454721</v>
      </c>
    </row>
    <row r="41" spans="1:12" s="26" customFormat="1" ht="39" customHeight="1" x14ac:dyDescent="0.2">
      <c r="A41" s="16">
        <v>5049</v>
      </c>
      <c r="B41" s="15" t="s">
        <v>82</v>
      </c>
      <c r="C41" s="6">
        <v>105408</v>
      </c>
      <c r="D41" s="6">
        <v>58560</v>
      </c>
      <c r="E41" s="6">
        <f t="shared" si="10"/>
        <v>-46848</v>
      </c>
      <c r="F41" s="6">
        <f t="shared" si="11"/>
        <v>55.555555555555557</v>
      </c>
      <c r="G41" s="6">
        <v>114337.18</v>
      </c>
      <c r="H41" s="38">
        <f t="shared" si="12"/>
        <v>-55777.179999999993</v>
      </c>
      <c r="I41" s="6">
        <f t="shared" si="15"/>
        <v>46848</v>
      </c>
      <c r="J41" s="6" t="e">
        <f>#REF!-D41</f>
        <v>#REF!</v>
      </c>
      <c r="K41" s="6">
        <f t="shared" si="13"/>
        <v>51.216935733415859</v>
      </c>
    </row>
    <row r="42" spans="1:12" s="26" customFormat="1" ht="51" x14ac:dyDescent="0.2">
      <c r="A42" s="14" t="s">
        <v>51</v>
      </c>
      <c r="B42" s="15" t="s">
        <v>52</v>
      </c>
      <c r="C42" s="6">
        <v>70000</v>
      </c>
      <c r="D42" s="6">
        <v>69980</v>
      </c>
      <c r="E42" s="6">
        <f>D42-C42</f>
        <v>-20</v>
      </c>
      <c r="F42" s="6">
        <f>D42/C42*100</f>
        <v>99.971428571428561</v>
      </c>
      <c r="G42" s="6">
        <v>118535</v>
      </c>
      <c r="H42" s="38">
        <f t="shared" si="12"/>
        <v>-48555</v>
      </c>
      <c r="I42" s="6">
        <f t="shared" si="15"/>
        <v>20</v>
      </c>
      <c r="J42" s="6" t="e">
        <f>#REF!-D42</f>
        <v>#REF!</v>
      </c>
      <c r="K42" s="6">
        <f t="shared" si="13"/>
        <v>59.037415109461342</v>
      </c>
    </row>
    <row r="43" spans="1:12" s="26" customFormat="1" ht="17.25" customHeight="1" x14ac:dyDescent="0.2">
      <c r="A43" s="14" t="s">
        <v>53</v>
      </c>
      <c r="B43" s="15" t="s">
        <v>54</v>
      </c>
      <c r="C43" s="6">
        <v>166144</v>
      </c>
      <c r="D43" s="6">
        <v>148955.56</v>
      </c>
      <c r="E43" s="6">
        <f t="shared" si="10"/>
        <v>-17188.440000000002</v>
      </c>
      <c r="F43" s="6">
        <f t="shared" si="11"/>
        <v>89.654492488443765</v>
      </c>
      <c r="G43" s="6">
        <v>97394.02</v>
      </c>
      <c r="H43" s="38">
        <f t="shared" si="12"/>
        <v>51561.539999999994</v>
      </c>
      <c r="I43" s="6">
        <f t="shared" si="15"/>
        <v>17188.440000000002</v>
      </c>
      <c r="J43" s="6" t="e">
        <f>#REF!-D43</f>
        <v>#REF!</v>
      </c>
      <c r="K43" s="6">
        <f t="shared" si="13"/>
        <v>152.94117647058823</v>
      </c>
    </row>
    <row r="44" spans="1:12" s="3" customFormat="1" ht="24" customHeight="1" x14ac:dyDescent="0.2">
      <c r="A44" s="17" t="s">
        <v>55</v>
      </c>
      <c r="B44" s="19" t="s">
        <v>56</v>
      </c>
      <c r="C44" s="11">
        <f>C45+C46+C47+C48+C49+C50+C51+C52+C53+C54</f>
        <v>6470599.9399999995</v>
      </c>
      <c r="D44" s="11">
        <f t="shared" ref="D44:E44" si="16">D45+D46+D47+D48+D49+D50+D51+D52+D53+D54</f>
        <v>5105970.3100000005</v>
      </c>
      <c r="E44" s="11">
        <f t="shared" si="16"/>
        <v>-1364629.6300000001</v>
      </c>
      <c r="F44" s="11">
        <f>D44/C44*100</f>
        <v>78.910307503881953</v>
      </c>
      <c r="G44" s="11">
        <f>G45+G46+G47+G48+G49+G50+G51+G52+G53+G54</f>
        <v>3196179.61</v>
      </c>
      <c r="H44" s="11">
        <f>D44-G44</f>
        <v>1909790.7000000007</v>
      </c>
      <c r="I44" s="11">
        <f>I45+I46+I47+I49+I50+I51+I53+I54</f>
        <v>279770.84999999998</v>
      </c>
      <c r="J44" s="11" t="e">
        <f>J45+J46+J47+J49+J50+J51+J53+J54</f>
        <v>#REF!</v>
      </c>
      <c r="K44" s="11">
        <f>D44/G44*100</f>
        <v>159.75229596061408</v>
      </c>
      <c r="L44" s="24"/>
    </row>
    <row r="45" spans="1:12" s="26" customFormat="1" ht="38.25" x14ac:dyDescent="0.2">
      <c r="A45" s="14" t="s">
        <v>29</v>
      </c>
      <c r="B45" s="15" t="s">
        <v>30</v>
      </c>
      <c r="C45" s="6">
        <v>1603797</v>
      </c>
      <c r="D45" s="6">
        <v>1517769.78</v>
      </c>
      <c r="E45" s="6">
        <f>D45-C45</f>
        <v>-86027.219999999972</v>
      </c>
      <c r="F45" s="6">
        <f>D45/C45*100</f>
        <v>94.636028125754066</v>
      </c>
      <c r="G45" s="6">
        <v>1202076.4099999999</v>
      </c>
      <c r="H45" s="6">
        <f>D45-G45</f>
        <v>315693.37000000011</v>
      </c>
      <c r="I45" s="6">
        <f t="shared" ref="I45:I54" si="17">C45-D45</f>
        <v>86027.219999999972</v>
      </c>
      <c r="J45" s="6" t="e">
        <f>#REF!-D45</f>
        <v>#REF!</v>
      </c>
      <c r="K45" s="6">
        <f>D45/G45*100</f>
        <v>126.26233801560087</v>
      </c>
    </row>
    <row r="46" spans="1:12" s="26" customFormat="1" ht="38.25" x14ac:dyDescent="0.2">
      <c r="A46" s="14" t="s">
        <v>57</v>
      </c>
      <c r="B46" s="15" t="s">
        <v>58</v>
      </c>
      <c r="C46" s="6">
        <v>23800</v>
      </c>
      <c r="D46" s="6">
        <v>7061.79</v>
      </c>
      <c r="E46" s="6">
        <f t="shared" ref="E46:E54" si="18">D46-C46</f>
        <v>-16738.21</v>
      </c>
      <c r="F46" s="6">
        <f t="shared" ref="F46:F54" si="19">D46/C46*100</f>
        <v>29.671386554621847</v>
      </c>
      <c r="G46" s="6">
        <v>26897.67</v>
      </c>
      <c r="H46" s="6">
        <f t="shared" ref="H46:H54" si="20">D46-G46</f>
        <v>-19835.879999999997</v>
      </c>
      <c r="I46" s="6">
        <f t="shared" si="17"/>
        <v>16738.21</v>
      </c>
      <c r="J46" s="6" t="e">
        <f>#REF!-D46</f>
        <v>#REF!</v>
      </c>
      <c r="K46" s="6">
        <f t="shared" ref="K46" si="21">D46/G46*100</f>
        <v>26.25428150468052</v>
      </c>
    </row>
    <row r="47" spans="1:12" s="26" customFormat="1" ht="25.5" x14ac:dyDescent="0.2">
      <c r="A47" s="14" t="s">
        <v>59</v>
      </c>
      <c r="B47" s="15" t="s">
        <v>60</v>
      </c>
      <c r="C47" s="6">
        <v>4722</v>
      </c>
      <c r="D47" s="6">
        <v>4722</v>
      </c>
      <c r="E47" s="6">
        <f t="shared" si="18"/>
        <v>0</v>
      </c>
      <c r="F47" s="6">
        <f t="shared" si="19"/>
        <v>100</v>
      </c>
      <c r="G47" s="6">
        <v>0</v>
      </c>
      <c r="H47" s="6">
        <f t="shared" si="20"/>
        <v>4722</v>
      </c>
      <c r="I47" s="6">
        <f t="shared" si="17"/>
        <v>0</v>
      </c>
      <c r="J47" s="6" t="e">
        <f>#REF!-D47</f>
        <v>#REF!</v>
      </c>
      <c r="K47" s="6">
        <v>0</v>
      </c>
    </row>
    <row r="48" spans="1:12" s="26" customFormat="1" ht="76.5" x14ac:dyDescent="0.2">
      <c r="A48" s="16">
        <v>3121</v>
      </c>
      <c r="B48" s="15" t="s">
        <v>98</v>
      </c>
      <c r="C48" s="6">
        <v>2956900</v>
      </c>
      <c r="D48" s="6">
        <v>1904437.44</v>
      </c>
      <c r="E48" s="6">
        <f t="shared" si="18"/>
        <v>-1052462.56</v>
      </c>
      <c r="F48" s="6">
        <f t="shared" si="19"/>
        <v>64.406555514220969</v>
      </c>
      <c r="G48" s="6">
        <v>0</v>
      </c>
      <c r="H48" s="6">
        <f t="shared" si="20"/>
        <v>1904437.44</v>
      </c>
      <c r="I48" s="6">
        <f t="shared" si="17"/>
        <v>1052462.56</v>
      </c>
      <c r="J48" s="6" t="e">
        <f>#REF!-D48</f>
        <v>#REF!</v>
      </c>
      <c r="K48" s="6">
        <v>0</v>
      </c>
    </row>
    <row r="49" spans="1:13" s="26" customFormat="1" ht="65.25" customHeight="1" x14ac:dyDescent="0.2">
      <c r="A49" s="14" t="s">
        <v>61</v>
      </c>
      <c r="B49" s="15" t="s">
        <v>62</v>
      </c>
      <c r="C49" s="6">
        <v>330000</v>
      </c>
      <c r="D49" s="6">
        <v>276678.09999999998</v>
      </c>
      <c r="E49" s="6">
        <f t="shared" si="18"/>
        <v>-53321.900000000023</v>
      </c>
      <c r="F49" s="6">
        <f t="shared" si="19"/>
        <v>83.841848484848484</v>
      </c>
      <c r="G49" s="6">
        <v>314117.2</v>
      </c>
      <c r="H49" s="6">
        <f t="shared" si="20"/>
        <v>-37439.100000000035</v>
      </c>
      <c r="I49" s="6">
        <f t="shared" si="17"/>
        <v>53321.900000000023</v>
      </c>
      <c r="J49" s="6" t="e">
        <f>#REF!-D49</f>
        <v>#REF!</v>
      </c>
      <c r="K49" s="6">
        <f t="shared" ref="K49:K53" si="22">D49/G49*100</f>
        <v>88.081168430127349</v>
      </c>
    </row>
    <row r="50" spans="1:13" s="26" customFormat="1" ht="51" x14ac:dyDescent="0.2">
      <c r="A50" s="14" t="s">
        <v>63</v>
      </c>
      <c r="B50" s="15" t="s">
        <v>64</v>
      </c>
      <c r="C50" s="6">
        <v>4900</v>
      </c>
      <c r="D50" s="6">
        <v>4816.4799999999996</v>
      </c>
      <c r="E50" s="6">
        <f t="shared" si="18"/>
        <v>-83.520000000000437</v>
      </c>
      <c r="F50" s="6">
        <f t="shared" si="19"/>
        <v>98.295510204081623</v>
      </c>
      <c r="G50" s="6">
        <v>4816.4799999999996</v>
      </c>
      <c r="H50" s="6">
        <f t="shared" si="20"/>
        <v>0</v>
      </c>
      <c r="I50" s="6">
        <f t="shared" si="17"/>
        <v>83.520000000000437</v>
      </c>
      <c r="J50" s="6" t="e">
        <f>#REF!-D50</f>
        <v>#REF!</v>
      </c>
      <c r="K50" s="6">
        <f t="shared" si="22"/>
        <v>100</v>
      </c>
    </row>
    <row r="51" spans="1:13" s="26" customFormat="1" ht="25.5" x14ac:dyDescent="0.2">
      <c r="A51" s="14" t="s">
        <v>65</v>
      </c>
      <c r="B51" s="15" t="s">
        <v>66</v>
      </c>
      <c r="C51" s="6">
        <v>498036</v>
      </c>
      <c r="D51" s="6">
        <v>478036</v>
      </c>
      <c r="E51" s="6">
        <f t="shared" si="18"/>
        <v>-20000</v>
      </c>
      <c r="F51" s="6">
        <f t="shared" si="19"/>
        <v>95.984226039884675</v>
      </c>
      <c r="G51" s="6">
        <v>87036</v>
      </c>
      <c r="H51" s="6">
        <f t="shared" si="20"/>
        <v>391000</v>
      </c>
      <c r="I51" s="6">
        <f t="shared" si="17"/>
        <v>20000</v>
      </c>
      <c r="J51" s="6" t="e">
        <f>#REF!-D51</f>
        <v>#REF!</v>
      </c>
      <c r="K51" s="6">
        <f t="shared" si="22"/>
        <v>549.23939519279384</v>
      </c>
    </row>
    <row r="52" spans="1:13" s="26" customFormat="1" ht="63.75" x14ac:dyDescent="0.2">
      <c r="A52" s="16">
        <v>3193</v>
      </c>
      <c r="B52" s="15" t="s">
        <v>99</v>
      </c>
      <c r="C52" s="6">
        <v>153859</v>
      </c>
      <c r="D52" s="6">
        <v>121462.78</v>
      </c>
      <c r="E52" s="6">
        <f t="shared" si="18"/>
        <v>-32396.22</v>
      </c>
      <c r="F52" s="6">
        <f t="shared" si="19"/>
        <v>78.944215158034297</v>
      </c>
      <c r="G52" s="6">
        <v>0</v>
      </c>
      <c r="H52" s="6">
        <f t="shared" si="20"/>
        <v>121462.78</v>
      </c>
      <c r="I52" s="6">
        <f t="shared" si="17"/>
        <v>32396.22</v>
      </c>
      <c r="J52" s="6" t="e">
        <f>#REF!-D52</f>
        <v>#REF!</v>
      </c>
      <c r="K52" s="6">
        <v>0</v>
      </c>
    </row>
    <row r="53" spans="1:13" s="26" customFormat="1" ht="38.25" customHeight="1" x14ac:dyDescent="0.2">
      <c r="A53" s="14" t="s">
        <v>67</v>
      </c>
      <c r="B53" s="15" t="s">
        <v>68</v>
      </c>
      <c r="C53" s="6">
        <v>528058.93999999994</v>
      </c>
      <c r="D53" s="6">
        <v>528058.93999999994</v>
      </c>
      <c r="E53" s="6">
        <f t="shared" si="18"/>
        <v>0</v>
      </c>
      <c r="F53" s="6">
        <f t="shared" si="19"/>
        <v>100</v>
      </c>
      <c r="G53" s="6">
        <v>1173758.8500000001</v>
      </c>
      <c r="H53" s="6">
        <f>D53-G53</f>
        <v>-645699.91000000015</v>
      </c>
      <c r="I53" s="6">
        <f t="shared" si="17"/>
        <v>0</v>
      </c>
      <c r="J53" s="6" t="e">
        <f>#REF!-D53</f>
        <v>#REF!</v>
      </c>
      <c r="K53" s="6">
        <f t="shared" si="22"/>
        <v>44.988707859369917</v>
      </c>
    </row>
    <row r="54" spans="1:13" s="26" customFormat="1" ht="25.5" x14ac:dyDescent="0.2">
      <c r="A54" s="14" t="s">
        <v>69</v>
      </c>
      <c r="B54" s="15" t="s">
        <v>70</v>
      </c>
      <c r="C54" s="6">
        <v>366527</v>
      </c>
      <c r="D54" s="6">
        <v>262927</v>
      </c>
      <c r="E54" s="6">
        <f t="shared" si="18"/>
        <v>-103600</v>
      </c>
      <c r="F54" s="6">
        <f t="shared" si="19"/>
        <v>71.734688031168233</v>
      </c>
      <c r="G54" s="6">
        <v>387477</v>
      </c>
      <c r="H54" s="6">
        <f t="shared" si="20"/>
        <v>-124550</v>
      </c>
      <c r="I54" s="6">
        <f t="shared" si="17"/>
        <v>103600</v>
      </c>
      <c r="J54" s="6" t="e">
        <f>#REF!-D54</f>
        <v>#REF!</v>
      </c>
      <c r="K54" s="6">
        <f>D54/G54*100</f>
        <v>67.856156623489909</v>
      </c>
    </row>
    <row r="55" spans="1:13" s="3" customFormat="1" ht="16.5" customHeight="1" x14ac:dyDescent="0.2">
      <c r="A55" s="17" t="s">
        <v>71</v>
      </c>
      <c r="B55" s="19" t="s">
        <v>72</v>
      </c>
      <c r="C55" s="11">
        <f>C56+C57</f>
        <v>1587627.9</v>
      </c>
      <c r="D55" s="11">
        <f t="shared" ref="D55:J55" si="23">D56+D57</f>
        <v>1587627.51</v>
      </c>
      <c r="E55" s="11">
        <f t="shared" si="23"/>
        <v>-0.38999999989755452</v>
      </c>
      <c r="F55" s="11">
        <f t="shared" ref="F55:F61" si="24">D55/C55*100</f>
        <v>99.99997543504999</v>
      </c>
      <c r="G55" s="11">
        <f t="shared" si="23"/>
        <v>0</v>
      </c>
      <c r="H55" s="11">
        <f t="shared" si="23"/>
        <v>1587627.51</v>
      </c>
      <c r="I55" s="11">
        <f t="shared" si="23"/>
        <v>0.38999999989755452</v>
      </c>
      <c r="J55" s="11" t="e">
        <f t="shared" si="23"/>
        <v>#REF!</v>
      </c>
      <c r="K55" s="11">
        <v>0</v>
      </c>
    </row>
    <row r="56" spans="1:13" s="26" customFormat="1" ht="38.25" x14ac:dyDescent="0.2">
      <c r="A56" s="14" t="s">
        <v>29</v>
      </c>
      <c r="B56" s="15" t="s">
        <v>30</v>
      </c>
      <c r="C56" s="6">
        <v>1479064</v>
      </c>
      <c r="D56" s="6">
        <v>1479063.61</v>
      </c>
      <c r="E56" s="6">
        <f>D56-C56</f>
        <v>-0.38999999989755452</v>
      </c>
      <c r="F56" s="6">
        <f t="shared" si="24"/>
        <v>99.999973631972665</v>
      </c>
      <c r="G56" s="6">
        <v>0</v>
      </c>
      <c r="H56" s="6">
        <f>D56-G56</f>
        <v>1479063.61</v>
      </c>
      <c r="I56" s="6">
        <f>C56-D56</f>
        <v>0.38999999989755452</v>
      </c>
      <c r="J56" s="6" t="e">
        <f>#REF!-D56</f>
        <v>#REF!</v>
      </c>
      <c r="K56" s="6">
        <v>0</v>
      </c>
    </row>
    <row r="57" spans="1:13" s="26" customFormat="1" ht="41.25" customHeight="1" x14ac:dyDescent="0.2">
      <c r="A57" s="14" t="s">
        <v>67</v>
      </c>
      <c r="B57" s="15" t="s">
        <v>68</v>
      </c>
      <c r="C57" s="6">
        <v>108563.9</v>
      </c>
      <c r="D57" s="6">
        <v>108563.9</v>
      </c>
      <c r="E57" s="6">
        <f>D57-C57</f>
        <v>0</v>
      </c>
      <c r="F57" s="6">
        <f t="shared" si="24"/>
        <v>100</v>
      </c>
      <c r="G57" s="6">
        <v>0</v>
      </c>
      <c r="H57" s="6">
        <f>D57-G57</f>
        <v>108563.9</v>
      </c>
      <c r="I57" s="6">
        <f>C57-D57</f>
        <v>0</v>
      </c>
      <c r="J57" s="6" t="e">
        <f>#REF!-D57</f>
        <v>#REF!</v>
      </c>
      <c r="K57" s="6">
        <v>0</v>
      </c>
    </row>
    <row r="58" spans="1:13" s="3" customFormat="1" ht="15" customHeight="1" x14ac:dyDescent="0.2">
      <c r="A58" s="17" t="s">
        <v>73</v>
      </c>
      <c r="B58" s="19" t="s">
        <v>74</v>
      </c>
      <c r="C58" s="11">
        <f>C59+C60</f>
        <v>5398545</v>
      </c>
      <c r="D58" s="11">
        <f t="shared" ref="D58:J58" si="25">D59+D60</f>
        <v>5203314.42</v>
      </c>
      <c r="E58" s="11">
        <f t="shared" si="25"/>
        <v>-195230.58000000007</v>
      </c>
      <c r="F58" s="11">
        <f t="shared" si="24"/>
        <v>96.383644481985414</v>
      </c>
      <c r="G58" s="11">
        <f t="shared" si="25"/>
        <v>3778997.3899999997</v>
      </c>
      <c r="H58" s="11">
        <f t="shared" si="25"/>
        <v>1424317.03</v>
      </c>
      <c r="I58" s="11">
        <f t="shared" si="25"/>
        <v>195230.58000000007</v>
      </c>
      <c r="J58" s="11" t="e">
        <f t="shared" si="25"/>
        <v>#REF!</v>
      </c>
      <c r="K58" s="11">
        <f>D58/G58*100</f>
        <v>137.69034172315213</v>
      </c>
    </row>
    <row r="59" spans="1:13" s="26" customFormat="1" ht="38.25" x14ac:dyDescent="0.2">
      <c r="A59" s="14" t="s">
        <v>29</v>
      </c>
      <c r="B59" s="15" t="s">
        <v>30</v>
      </c>
      <c r="C59" s="6">
        <v>2567662</v>
      </c>
      <c r="D59" s="6">
        <v>2551839.2999999998</v>
      </c>
      <c r="E59" s="6">
        <f>D59-C59</f>
        <v>-15822.700000000186</v>
      </c>
      <c r="F59" s="6">
        <f t="shared" si="24"/>
        <v>99.383770137969861</v>
      </c>
      <c r="G59" s="6">
        <v>1964586.23</v>
      </c>
      <c r="H59" s="6">
        <f>D59-G59</f>
        <v>587253.06999999983</v>
      </c>
      <c r="I59" s="6">
        <f>C59-D59</f>
        <v>15822.700000000186</v>
      </c>
      <c r="J59" s="6" t="e">
        <f>#REF!-D59</f>
        <v>#REF!</v>
      </c>
      <c r="K59" s="6">
        <f>D59/G59*100</f>
        <v>129.89194676377224</v>
      </c>
    </row>
    <row r="60" spans="1:13" s="26" customFormat="1" ht="18.75" customHeight="1" x14ac:dyDescent="0.2">
      <c r="A60" s="14" t="s">
        <v>53</v>
      </c>
      <c r="B60" s="15" t="s">
        <v>54</v>
      </c>
      <c r="C60" s="6">
        <v>2830883</v>
      </c>
      <c r="D60" s="6">
        <v>2651475.12</v>
      </c>
      <c r="E60" s="6">
        <f>D60-C60</f>
        <v>-179407.87999999989</v>
      </c>
      <c r="F60" s="6">
        <f t="shared" si="24"/>
        <v>93.662476336888531</v>
      </c>
      <c r="G60" s="6">
        <v>1814411.16</v>
      </c>
      <c r="H60" s="6">
        <f>D60-G60</f>
        <v>837063.9600000002</v>
      </c>
      <c r="I60" s="6">
        <f>C60-D60</f>
        <v>179407.87999999989</v>
      </c>
      <c r="J60" s="6" t="e">
        <f>#REF!-D60</f>
        <v>#REF!</v>
      </c>
      <c r="K60" s="6">
        <f>D60/G60*100</f>
        <v>146.1341937513215</v>
      </c>
    </row>
    <row r="61" spans="1:13" s="9" customFormat="1" ht="15.75" customHeight="1" x14ac:dyDescent="0.2">
      <c r="A61" s="22" t="s">
        <v>83</v>
      </c>
      <c r="B61" s="22"/>
      <c r="C61" s="34">
        <f>C58+C55+C44+C26+C12</f>
        <v>145877426.84</v>
      </c>
      <c r="D61" s="34">
        <f t="shared" ref="D61:J61" si="26">D58+D55+D44+D26+D12</f>
        <v>126808216.08000001</v>
      </c>
      <c r="E61" s="34">
        <f t="shared" si="26"/>
        <v>-19069210.759999998</v>
      </c>
      <c r="F61" s="34">
        <f t="shared" si="24"/>
        <v>86.927922178860953</v>
      </c>
      <c r="G61" s="34">
        <f>G58+G55+G44+G26+G12</f>
        <v>103138570.76000002</v>
      </c>
      <c r="H61" s="34">
        <f t="shared" si="26"/>
        <v>23116796.870000001</v>
      </c>
      <c r="I61" s="34">
        <f t="shared" si="26"/>
        <v>17577500.43</v>
      </c>
      <c r="J61" s="34" t="e">
        <f t="shared" si="26"/>
        <v>#REF!</v>
      </c>
      <c r="K61" s="34">
        <f>D61/G61*100</f>
        <v>122.94936331343824</v>
      </c>
    </row>
    <row r="62" spans="1:13" s="3" customFormat="1" ht="15" x14ac:dyDescent="0.25">
      <c r="A62" s="7"/>
      <c r="B62" s="32" t="s">
        <v>86</v>
      </c>
      <c r="C62" s="7"/>
      <c r="D62" s="7"/>
      <c r="E62" s="7"/>
      <c r="F62" s="7"/>
    </row>
    <row r="63" spans="1:13" s="7" customFormat="1" ht="14.25" customHeight="1" x14ac:dyDescent="0.2">
      <c r="A63" s="17" t="s">
        <v>3</v>
      </c>
      <c r="B63" s="18" t="s">
        <v>4</v>
      </c>
      <c r="C63" s="11">
        <f>C64+C65+C66+C67+C68+C69+C70+C72+C71</f>
        <v>24046226.299999997</v>
      </c>
      <c r="D63" s="11">
        <f t="shared" ref="D63" si="27">D64+D65+D66+D67+D68+D69+D70+D72+D71</f>
        <v>22595631.229999997</v>
      </c>
      <c r="E63" s="11">
        <f>E64+E65+E66+E67+E68+E69+E70+E72+E71</f>
        <v>-1450595.0699999996</v>
      </c>
      <c r="F63" s="11">
        <f>D63/C63*100</f>
        <v>93.967473099926707</v>
      </c>
      <c r="G63" s="11">
        <f>G64+G65+G66+G67+G68+G69+G70+G71+G72</f>
        <v>5974697.4500000002</v>
      </c>
      <c r="H63" s="11">
        <f>H64+H65+H66+H67+H68+H69+H70+H71+H72</f>
        <v>16620933.780000001</v>
      </c>
      <c r="I63" s="11">
        <f t="shared" ref="I63:J63" si="28">I64+I65+I67+I68</f>
        <v>0</v>
      </c>
      <c r="J63" s="11" t="e">
        <f t="shared" si="28"/>
        <v>#REF!</v>
      </c>
      <c r="K63" s="11">
        <f>D63/G63*100</f>
        <v>378.18871029193281</v>
      </c>
      <c r="L63" s="21"/>
      <c r="M63" s="21"/>
    </row>
    <row r="64" spans="1:13" s="3" customFormat="1" ht="52.5" customHeight="1" x14ac:dyDescent="0.2">
      <c r="A64" s="14" t="s">
        <v>5</v>
      </c>
      <c r="B64" s="15" t="s">
        <v>6</v>
      </c>
      <c r="C64" s="42">
        <v>60758.32</v>
      </c>
      <c r="D64" s="42">
        <v>60758.32</v>
      </c>
      <c r="E64" s="42">
        <f>D64-C64</f>
        <v>0</v>
      </c>
      <c r="F64" s="42">
        <f>D64/C64*100</f>
        <v>100</v>
      </c>
      <c r="G64" s="6">
        <v>4907793.96</v>
      </c>
      <c r="H64" s="6">
        <f>D64-G64</f>
        <v>-4847035.6399999997</v>
      </c>
      <c r="I64" s="6">
        <f>C64-D64</f>
        <v>0</v>
      </c>
      <c r="J64" s="6" t="e">
        <f>#REF!-D64</f>
        <v>#REF!</v>
      </c>
      <c r="K64" s="46">
        <f>D64/G64*100</f>
        <v>1.2379965519171876</v>
      </c>
    </row>
    <row r="65" spans="1:11" s="47" customFormat="1" ht="26.25" customHeight="1" x14ac:dyDescent="0.2">
      <c r="A65" s="16">
        <v>3210</v>
      </c>
      <c r="B65" s="15" t="s">
        <v>90</v>
      </c>
      <c r="C65" s="42">
        <v>605046.78</v>
      </c>
      <c r="D65" s="42">
        <v>605046.78</v>
      </c>
      <c r="E65" s="42">
        <f t="shared" ref="E65:E72" si="29">D65-C65</f>
        <v>0</v>
      </c>
      <c r="F65" s="42">
        <f t="shared" ref="F65:F72" si="30">D65/C65*100</f>
        <v>100</v>
      </c>
      <c r="G65" s="6">
        <v>0</v>
      </c>
      <c r="H65" s="6">
        <f t="shared" ref="H65:H72" si="31">D65-G65</f>
        <v>605046.78</v>
      </c>
      <c r="I65" s="6">
        <f>C65-D65</f>
        <v>0</v>
      </c>
      <c r="J65" s="6" t="e">
        <f>#REF!-D65</f>
        <v>#REF!</v>
      </c>
      <c r="K65" s="46">
        <v>0</v>
      </c>
    </row>
    <row r="66" spans="1:11" s="47" customFormat="1" ht="26.25" customHeight="1" x14ac:dyDescent="0.2">
      <c r="A66" s="16">
        <v>6013</v>
      </c>
      <c r="B66" s="15" t="s">
        <v>8</v>
      </c>
      <c r="C66" s="42">
        <v>508706</v>
      </c>
      <c r="D66" s="42">
        <v>508706</v>
      </c>
      <c r="E66" s="42">
        <f t="shared" si="29"/>
        <v>0</v>
      </c>
      <c r="F66" s="42">
        <f t="shared" si="30"/>
        <v>100</v>
      </c>
      <c r="G66" s="6">
        <v>392950</v>
      </c>
      <c r="H66" s="6">
        <f t="shared" si="31"/>
        <v>115756</v>
      </c>
      <c r="I66" s="6"/>
      <c r="J66" s="6"/>
      <c r="K66" s="46">
        <f t="shared" ref="K66:K71" si="32">D66/G66*100</f>
        <v>129.45820078890443</v>
      </c>
    </row>
    <row r="67" spans="1:11" s="47" customFormat="1" ht="15.75" customHeight="1" x14ac:dyDescent="0.2">
      <c r="A67" s="29">
        <v>6030</v>
      </c>
      <c r="B67" s="13" t="s">
        <v>12</v>
      </c>
      <c r="C67" s="12">
        <v>9482383.1999999993</v>
      </c>
      <c r="D67" s="13">
        <v>9132283.1999999993</v>
      </c>
      <c r="E67" s="42">
        <f t="shared" si="29"/>
        <v>-350100</v>
      </c>
      <c r="F67" s="42">
        <f t="shared" si="30"/>
        <v>96.307890193680421</v>
      </c>
      <c r="G67" s="12">
        <v>0</v>
      </c>
      <c r="H67" s="6">
        <f t="shared" si="31"/>
        <v>9132283.1999999993</v>
      </c>
      <c r="I67" s="13"/>
      <c r="J67" s="13"/>
      <c r="K67" s="46">
        <v>0</v>
      </c>
    </row>
    <row r="68" spans="1:11" s="47" customFormat="1" ht="25.5" x14ac:dyDescent="0.2">
      <c r="A68" s="29">
        <v>7350</v>
      </c>
      <c r="B68" s="30" t="s">
        <v>91</v>
      </c>
      <c r="C68" s="12">
        <v>850000</v>
      </c>
      <c r="D68" s="12">
        <v>0</v>
      </c>
      <c r="E68" s="42">
        <f t="shared" si="29"/>
        <v>-850000</v>
      </c>
      <c r="F68" s="42">
        <f t="shared" si="30"/>
        <v>0</v>
      </c>
      <c r="G68" s="12">
        <v>0</v>
      </c>
      <c r="H68" s="6">
        <f t="shared" si="31"/>
        <v>0</v>
      </c>
      <c r="I68" s="13"/>
      <c r="J68" s="13"/>
      <c r="K68" s="46">
        <v>0</v>
      </c>
    </row>
    <row r="69" spans="1:11" s="47" customFormat="1" ht="38.25" x14ac:dyDescent="0.2">
      <c r="A69" s="29">
        <v>7461</v>
      </c>
      <c r="B69" s="30" t="s">
        <v>18</v>
      </c>
      <c r="C69" s="12">
        <v>1364100</v>
      </c>
      <c r="D69" s="12">
        <v>1321285.1100000001</v>
      </c>
      <c r="E69" s="42">
        <f t="shared" si="29"/>
        <v>-42814.889999999898</v>
      </c>
      <c r="F69" s="42">
        <f t="shared" si="30"/>
        <v>96.86130855509127</v>
      </c>
      <c r="G69" s="12">
        <v>0</v>
      </c>
      <c r="H69" s="6">
        <f t="shared" si="31"/>
        <v>1321285.1100000001</v>
      </c>
      <c r="I69" s="13"/>
      <c r="J69" s="13"/>
      <c r="K69" s="46">
        <v>0</v>
      </c>
    </row>
    <row r="70" spans="1:11" s="47" customFormat="1" ht="25.5" x14ac:dyDescent="0.2">
      <c r="A70" s="29">
        <v>8110</v>
      </c>
      <c r="B70" s="30" t="s">
        <v>22</v>
      </c>
      <c r="C70" s="12">
        <v>100000</v>
      </c>
      <c r="D70" s="12">
        <v>92320</v>
      </c>
      <c r="E70" s="42">
        <f t="shared" si="29"/>
        <v>-7680</v>
      </c>
      <c r="F70" s="42">
        <f t="shared" si="30"/>
        <v>92.320000000000007</v>
      </c>
      <c r="G70" s="12">
        <v>0</v>
      </c>
      <c r="H70" s="6">
        <f t="shared" si="31"/>
        <v>92320</v>
      </c>
      <c r="I70" s="13"/>
      <c r="J70" s="13"/>
      <c r="K70" s="46">
        <v>0</v>
      </c>
    </row>
    <row r="71" spans="1:11" s="47" customFormat="1" ht="25.5" x14ac:dyDescent="0.2">
      <c r="A71" s="29">
        <v>8130</v>
      </c>
      <c r="B71" s="30" t="s">
        <v>24</v>
      </c>
      <c r="C71" s="12">
        <v>0</v>
      </c>
      <c r="D71" s="12">
        <v>0</v>
      </c>
      <c r="E71" s="42">
        <f t="shared" si="29"/>
        <v>0</v>
      </c>
      <c r="F71" s="42" t="e">
        <f t="shared" si="30"/>
        <v>#DIV/0!</v>
      </c>
      <c r="G71" s="13">
        <v>673953.49</v>
      </c>
      <c r="H71" s="6">
        <f t="shared" si="31"/>
        <v>-673953.49</v>
      </c>
      <c r="I71" s="13"/>
      <c r="J71" s="13"/>
      <c r="K71" s="46">
        <f t="shared" si="32"/>
        <v>0</v>
      </c>
    </row>
    <row r="72" spans="1:11" s="47" customFormat="1" ht="38.25" x14ac:dyDescent="0.2">
      <c r="A72" s="29">
        <v>9800</v>
      </c>
      <c r="B72" s="30" t="s">
        <v>80</v>
      </c>
      <c r="C72" s="42">
        <v>11075232</v>
      </c>
      <c r="D72" s="42">
        <v>10875231.82</v>
      </c>
      <c r="E72" s="42">
        <f t="shared" si="29"/>
        <v>-200000.1799999997</v>
      </c>
      <c r="F72" s="42">
        <f t="shared" si="30"/>
        <v>98.194167128959464</v>
      </c>
      <c r="G72" s="12">
        <v>0</v>
      </c>
      <c r="H72" s="6">
        <f t="shared" si="31"/>
        <v>10875231.82</v>
      </c>
      <c r="I72" s="13"/>
      <c r="J72" s="13"/>
      <c r="K72" s="46">
        <v>0</v>
      </c>
    </row>
    <row r="73" spans="1:11" s="47" customFormat="1" ht="21.75" customHeight="1" x14ac:dyDescent="0.2">
      <c r="A73" s="17" t="s">
        <v>27</v>
      </c>
      <c r="B73" s="18" t="s">
        <v>28</v>
      </c>
      <c r="C73" s="11">
        <f>C74+C75+C78+C79+C83+C84+C85+C86+C80+C76+C77+C81+C82</f>
        <v>10270599.539999999</v>
      </c>
      <c r="D73" s="11">
        <f>D74+D75+D78+D79+D83+D84+D85+D86+D80+D76+D77+D81+D82</f>
        <v>9535679.0699999984</v>
      </c>
      <c r="E73" s="11">
        <f>E74+E75+E78+E79+E83+E84+E85+E86+E80+E76+E77+E81+E82</f>
        <v>-734920.47</v>
      </c>
      <c r="F73" s="11">
        <f>D73/C73*100</f>
        <v>92.844424834813481</v>
      </c>
      <c r="G73" s="11">
        <f>G74+G75+G78+G79+G83+G84+G85+G86+G80+G76+G77+G81+G82</f>
        <v>4658451.1099999994</v>
      </c>
      <c r="H73" s="11">
        <f>H74+H75+H78+H79+H83+H84+H85+H86+H80</f>
        <v>5186914.05</v>
      </c>
      <c r="I73" s="11">
        <f t="shared" ref="I73:J73" si="33">F73/D73</f>
        <v>9.7365299475010007E-6</v>
      </c>
      <c r="J73" s="11">
        <f t="shared" si="33"/>
        <v>-6.3387145958800133</v>
      </c>
      <c r="K73" s="11">
        <f>D73/G73*100</f>
        <v>204.696343158574</v>
      </c>
    </row>
    <row r="74" spans="1:11" s="47" customFormat="1" ht="15" customHeight="1" x14ac:dyDescent="0.2">
      <c r="A74" s="14" t="s">
        <v>31</v>
      </c>
      <c r="B74" s="15" t="s">
        <v>32</v>
      </c>
      <c r="C74" s="6">
        <v>904437.19</v>
      </c>
      <c r="D74" s="6">
        <v>904437.19</v>
      </c>
      <c r="E74" s="6">
        <f>D74-C74</f>
        <v>0</v>
      </c>
      <c r="F74" s="6">
        <f>D74/C74*100</f>
        <v>100</v>
      </c>
      <c r="G74" s="6">
        <v>757684.38</v>
      </c>
      <c r="H74" s="6">
        <f>D74-G74</f>
        <v>146752.80999999994</v>
      </c>
      <c r="I74" s="46"/>
      <c r="J74" s="46"/>
      <c r="K74" s="46">
        <f>D74/G74*100</f>
        <v>119.36859382002834</v>
      </c>
    </row>
    <row r="75" spans="1:11" s="7" customFormat="1" ht="37.5" customHeight="1" x14ac:dyDescent="0.2">
      <c r="A75" s="14" t="s">
        <v>33</v>
      </c>
      <c r="B75" s="15" t="s">
        <v>34</v>
      </c>
      <c r="C75" s="6">
        <v>4391564.0999999996</v>
      </c>
      <c r="D75" s="6">
        <v>4381564.0999999996</v>
      </c>
      <c r="E75" s="6">
        <f t="shared" ref="E75:E86" si="34">D75-C75</f>
        <v>-10000</v>
      </c>
      <c r="F75" s="6">
        <f t="shared" ref="F75:F86" si="35">D75/C75*100</f>
        <v>99.772290697066225</v>
      </c>
      <c r="G75" s="6">
        <v>3005231.57</v>
      </c>
      <c r="H75" s="6">
        <f t="shared" ref="H75:H84" si="36">D75-G75</f>
        <v>1376332.5299999998</v>
      </c>
      <c r="I75" s="46"/>
      <c r="J75" s="46"/>
      <c r="K75" s="46">
        <f t="shared" ref="K75:K85" si="37">D75/G75*100</f>
        <v>145.79788605109056</v>
      </c>
    </row>
    <row r="76" spans="1:11" s="7" customFormat="1" ht="66.75" customHeight="1" x14ac:dyDescent="0.2">
      <c r="A76" s="16">
        <v>1181</v>
      </c>
      <c r="B76" s="15" t="s">
        <v>111</v>
      </c>
      <c r="C76" s="6"/>
      <c r="D76" s="6">
        <v>0</v>
      </c>
      <c r="E76" s="6"/>
      <c r="F76" s="6"/>
      <c r="G76" s="6">
        <v>45837</v>
      </c>
      <c r="H76" s="6"/>
      <c r="I76" s="46"/>
      <c r="J76" s="46"/>
      <c r="K76" s="46">
        <f t="shared" si="37"/>
        <v>0</v>
      </c>
    </row>
    <row r="77" spans="1:11" s="7" customFormat="1" ht="67.5" customHeight="1" x14ac:dyDescent="0.2">
      <c r="A77" s="16">
        <v>1182</v>
      </c>
      <c r="B77" s="15" t="s">
        <v>112</v>
      </c>
      <c r="C77" s="6"/>
      <c r="D77" s="6">
        <v>0</v>
      </c>
      <c r="E77" s="6"/>
      <c r="F77" s="6"/>
      <c r="G77" s="6">
        <v>388888</v>
      </c>
      <c r="H77" s="6"/>
      <c r="I77" s="46"/>
      <c r="J77" s="46"/>
      <c r="K77" s="46">
        <f t="shared" si="37"/>
        <v>0</v>
      </c>
    </row>
    <row r="78" spans="1:11" s="7" customFormat="1" ht="37.5" customHeight="1" x14ac:dyDescent="0.2">
      <c r="A78" s="16">
        <v>1183</v>
      </c>
      <c r="B78" s="15" t="s">
        <v>100</v>
      </c>
      <c r="C78" s="6">
        <v>112640</v>
      </c>
      <c r="D78" s="6">
        <v>112640</v>
      </c>
      <c r="E78" s="6">
        <f t="shared" si="34"/>
        <v>0</v>
      </c>
      <c r="F78" s="6">
        <f t="shared" si="35"/>
        <v>100</v>
      </c>
      <c r="G78" s="6">
        <v>0</v>
      </c>
      <c r="H78" s="6">
        <f t="shared" si="36"/>
        <v>112640</v>
      </c>
      <c r="I78" s="46"/>
      <c r="J78" s="46"/>
      <c r="K78" s="46">
        <v>0</v>
      </c>
    </row>
    <row r="79" spans="1:11" s="7" customFormat="1" ht="65.25" customHeight="1" x14ac:dyDescent="0.2">
      <c r="A79" s="16">
        <v>1184</v>
      </c>
      <c r="B79" s="15" t="s">
        <v>92</v>
      </c>
      <c r="C79" s="6">
        <v>591700</v>
      </c>
      <c r="D79" s="6">
        <v>535630</v>
      </c>
      <c r="E79" s="6">
        <f t="shared" si="34"/>
        <v>-56070</v>
      </c>
      <c r="F79" s="6">
        <f t="shared" si="35"/>
        <v>90.523914145681943</v>
      </c>
      <c r="G79" s="6">
        <v>0</v>
      </c>
      <c r="H79" s="6">
        <f t="shared" si="36"/>
        <v>535630</v>
      </c>
      <c r="I79" s="46"/>
      <c r="J79" s="46"/>
      <c r="K79" s="46">
        <v>0</v>
      </c>
    </row>
    <row r="80" spans="1:11" s="7" customFormat="1" ht="65.25" customHeight="1" x14ac:dyDescent="0.2">
      <c r="A80" s="16">
        <v>1279</v>
      </c>
      <c r="B80" s="15" t="s">
        <v>103</v>
      </c>
      <c r="C80" s="6">
        <v>341600</v>
      </c>
      <c r="D80" s="6">
        <v>248547.91</v>
      </c>
      <c r="E80" s="6">
        <f t="shared" si="34"/>
        <v>-93052.09</v>
      </c>
      <c r="F80" s="6">
        <f t="shared" si="35"/>
        <v>72.75992681498829</v>
      </c>
      <c r="G80" s="6"/>
      <c r="H80" s="6"/>
      <c r="I80" s="46"/>
      <c r="J80" s="46"/>
      <c r="K80" s="46">
        <v>0</v>
      </c>
    </row>
    <row r="81" spans="1:11" s="7" customFormat="1" ht="80.25" customHeight="1" x14ac:dyDescent="0.2">
      <c r="A81" s="16">
        <v>1291</v>
      </c>
      <c r="B81" s="15" t="s">
        <v>113</v>
      </c>
      <c r="C81" s="6"/>
      <c r="D81" s="6">
        <v>0</v>
      </c>
      <c r="E81" s="6"/>
      <c r="F81" s="6"/>
      <c r="G81" s="6">
        <v>12351</v>
      </c>
      <c r="H81" s="6"/>
      <c r="I81" s="46"/>
      <c r="J81" s="46"/>
      <c r="K81" s="46">
        <f t="shared" si="37"/>
        <v>0</v>
      </c>
    </row>
    <row r="82" spans="1:11" s="3" customFormat="1" ht="65.25" customHeight="1" x14ac:dyDescent="0.2">
      <c r="A82" s="16">
        <v>1292</v>
      </c>
      <c r="B82" s="15" t="s">
        <v>114</v>
      </c>
      <c r="C82" s="25"/>
      <c r="D82" s="6">
        <v>0</v>
      </c>
      <c r="E82" s="25"/>
      <c r="F82" s="25"/>
      <c r="G82" s="6">
        <v>111158</v>
      </c>
      <c r="H82" s="25"/>
      <c r="I82" s="35"/>
      <c r="J82" s="35"/>
      <c r="K82" s="35">
        <f t="shared" si="37"/>
        <v>0</v>
      </c>
    </row>
    <row r="83" spans="1:11" s="7" customFormat="1" ht="51.75" customHeight="1" x14ac:dyDescent="0.2">
      <c r="A83" s="16">
        <v>1403</v>
      </c>
      <c r="B83" s="15" t="s">
        <v>93</v>
      </c>
      <c r="C83" s="6">
        <v>486100</v>
      </c>
      <c r="D83" s="6">
        <v>366263.65</v>
      </c>
      <c r="E83" s="6">
        <f t="shared" si="34"/>
        <v>-119836.34999999998</v>
      </c>
      <c r="F83" s="6">
        <f t="shared" si="35"/>
        <v>75.347387368854143</v>
      </c>
      <c r="G83" s="6">
        <v>0</v>
      </c>
      <c r="H83" s="6">
        <f t="shared" si="36"/>
        <v>366263.65</v>
      </c>
      <c r="I83" s="46"/>
      <c r="J83" s="46"/>
      <c r="K83" s="46">
        <v>0</v>
      </c>
    </row>
    <row r="84" spans="1:11" s="7" customFormat="1" ht="63.75" customHeight="1" x14ac:dyDescent="0.2">
      <c r="A84" s="16">
        <v>1700</v>
      </c>
      <c r="B84" s="15" t="s">
        <v>94</v>
      </c>
      <c r="C84" s="6">
        <v>513500</v>
      </c>
      <c r="D84" s="6">
        <v>101537.97</v>
      </c>
      <c r="E84" s="6">
        <f t="shared" si="34"/>
        <v>-411962.03</v>
      </c>
      <c r="F84" s="6">
        <f t="shared" si="35"/>
        <v>19.773703992210319</v>
      </c>
      <c r="G84" s="6">
        <v>0</v>
      </c>
      <c r="H84" s="6">
        <f t="shared" si="36"/>
        <v>101537.97</v>
      </c>
      <c r="I84" s="46"/>
      <c r="J84" s="46"/>
      <c r="K84" s="46">
        <v>0</v>
      </c>
    </row>
    <row r="85" spans="1:11" s="7" customFormat="1" ht="21" customHeight="1" x14ac:dyDescent="0.2">
      <c r="A85" s="14" t="s">
        <v>45</v>
      </c>
      <c r="B85" s="15" t="s">
        <v>46</v>
      </c>
      <c r="C85" s="6">
        <v>259299.14</v>
      </c>
      <c r="D85" s="6">
        <v>259299.14</v>
      </c>
      <c r="E85" s="6">
        <f t="shared" si="34"/>
        <v>0</v>
      </c>
      <c r="F85" s="6">
        <f t="shared" si="35"/>
        <v>100</v>
      </c>
      <c r="G85" s="6">
        <v>153613.91</v>
      </c>
      <c r="H85" s="6">
        <f>D85-G85</f>
        <v>105685.23000000001</v>
      </c>
      <c r="I85" s="46"/>
      <c r="J85" s="46"/>
      <c r="K85" s="46">
        <f t="shared" si="37"/>
        <v>168.79925782762771</v>
      </c>
    </row>
    <row r="86" spans="1:11" s="7" customFormat="1" ht="38.25" x14ac:dyDescent="0.2">
      <c r="A86" s="14" t="s">
        <v>47</v>
      </c>
      <c r="B86" s="15" t="s">
        <v>48</v>
      </c>
      <c r="C86" s="6">
        <v>2669759.11</v>
      </c>
      <c r="D86" s="6">
        <v>2625759.11</v>
      </c>
      <c r="E86" s="6">
        <f t="shared" si="34"/>
        <v>-44000</v>
      </c>
      <c r="F86" s="6">
        <f t="shared" si="35"/>
        <v>98.351911232920187</v>
      </c>
      <c r="G86" s="6">
        <v>183687.25</v>
      </c>
      <c r="H86" s="6">
        <f t="shared" ref="H86" si="38">D86-G86</f>
        <v>2442071.86</v>
      </c>
      <c r="I86" s="46"/>
      <c r="J86" s="46"/>
      <c r="K86" s="46">
        <f>D86/G86*100</f>
        <v>1429.4727097280838</v>
      </c>
    </row>
    <row r="87" spans="1:11" s="7" customFormat="1" ht="29.25" customHeight="1" x14ac:dyDescent="0.2">
      <c r="A87" s="17" t="s">
        <v>55</v>
      </c>
      <c r="B87" s="19" t="s">
        <v>56</v>
      </c>
      <c r="C87" s="36">
        <f>C88+C89+C90</f>
        <v>2231356.46</v>
      </c>
      <c r="D87" s="36">
        <f>D88+D89+D90</f>
        <v>2231356.0099999998</v>
      </c>
      <c r="E87" s="36">
        <f>E88+E89+E90</f>
        <v>-0.45000000018626451</v>
      </c>
      <c r="F87" s="36">
        <f>D87/C87*100</f>
        <v>99.999979832895008</v>
      </c>
      <c r="G87" s="36">
        <f>G88+G89+G90</f>
        <v>0</v>
      </c>
      <c r="H87" s="36">
        <f t="shared" ref="H87:J87" si="39">H88+H89+H90</f>
        <v>2231356.0099999998</v>
      </c>
      <c r="I87" s="36">
        <f t="shared" si="39"/>
        <v>0</v>
      </c>
      <c r="J87" s="36">
        <f t="shared" si="39"/>
        <v>0</v>
      </c>
      <c r="K87" s="19">
        <v>0</v>
      </c>
    </row>
    <row r="88" spans="1:11" s="3" customFormat="1" ht="38.25" x14ac:dyDescent="0.2">
      <c r="A88" s="28" t="s">
        <v>29</v>
      </c>
      <c r="B88" s="15" t="s">
        <v>30</v>
      </c>
      <c r="C88" s="6">
        <v>54500</v>
      </c>
      <c r="D88" s="6">
        <v>54500</v>
      </c>
      <c r="E88" s="6">
        <f>D88-C88</f>
        <v>0</v>
      </c>
      <c r="F88" s="6">
        <f>D88/C88*100</f>
        <v>100</v>
      </c>
      <c r="G88" s="6">
        <v>0</v>
      </c>
      <c r="H88" s="6">
        <f>D88-G88</f>
        <v>54500</v>
      </c>
      <c r="I88" s="46"/>
      <c r="J88" s="46"/>
      <c r="K88" s="46">
        <v>0</v>
      </c>
    </row>
    <row r="89" spans="1:11" s="7" customFormat="1" ht="76.5" x14ac:dyDescent="0.2">
      <c r="A89" s="28" t="s">
        <v>102</v>
      </c>
      <c r="B89" s="15" t="s">
        <v>98</v>
      </c>
      <c r="C89" s="6">
        <v>11692.46</v>
      </c>
      <c r="D89" s="6">
        <v>11692.46</v>
      </c>
      <c r="E89" s="6">
        <f>D89-C89</f>
        <v>0</v>
      </c>
      <c r="F89" s="6">
        <f>D89/C89*100</f>
        <v>100</v>
      </c>
      <c r="G89" s="6">
        <v>0</v>
      </c>
      <c r="H89" s="6">
        <f t="shared" ref="H89:H90" si="40">D89-G89</f>
        <v>11692.46</v>
      </c>
      <c r="I89" s="46"/>
      <c r="J89" s="46"/>
      <c r="K89" s="46">
        <v>0</v>
      </c>
    </row>
    <row r="90" spans="1:11" s="7" customFormat="1" ht="261.75" customHeight="1" x14ac:dyDescent="0.2">
      <c r="A90" s="28" t="s">
        <v>116</v>
      </c>
      <c r="B90" s="15" t="s">
        <v>117</v>
      </c>
      <c r="C90" s="6">
        <v>2165164</v>
      </c>
      <c r="D90" s="6">
        <v>2165163.5499999998</v>
      </c>
      <c r="E90" s="6">
        <f>D90-C90</f>
        <v>-0.45000000018626451</v>
      </c>
      <c r="F90" s="6">
        <f>D90/C90*100</f>
        <v>99.999979216354959</v>
      </c>
      <c r="G90" s="6">
        <v>0</v>
      </c>
      <c r="H90" s="6">
        <f t="shared" si="40"/>
        <v>2165163.5499999998</v>
      </c>
      <c r="I90" s="46"/>
      <c r="J90" s="46"/>
      <c r="K90" s="46">
        <v>0</v>
      </c>
    </row>
    <row r="91" spans="1:11" s="7" customFormat="1" ht="18.75" customHeight="1" x14ac:dyDescent="0.2">
      <c r="A91" s="18" t="s">
        <v>87</v>
      </c>
      <c r="B91" s="18"/>
      <c r="C91" s="11">
        <f>C73+C63+C87</f>
        <v>36548182.299999997</v>
      </c>
      <c r="D91" s="11">
        <f t="shared" ref="C91:H91" si="41">D73+D63+D87</f>
        <v>34362666.309999995</v>
      </c>
      <c r="E91" s="11">
        <f t="shared" si="41"/>
        <v>-2185515.9899999998</v>
      </c>
      <c r="F91" s="11">
        <f t="shared" si="41"/>
        <v>286.81187776763522</v>
      </c>
      <c r="G91" s="11">
        <f t="shared" si="41"/>
        <v>10633148.559999999</v>
      </c>
      <c r="H91" s="11">
        <f t="shared" si="41"/>
        <v>24039203.840000004</v>
      </c>
      <c r="I91" s="11">
        <f t="shared" ref="I91:J91" si="42">I73+I63</f>
        <v>9.7365299475010007E-6</v>
      </c>
      <c r="J91" s="11" t="e">
        <f t="shared" si="42"/>
        <v>#REF!</v>
      </c>
      <c r="K91" s="11">
        <f>K73+K63+K87</f>
        <v>582.8850534505068</v>
      </c>
    </row>
    <row r="92" spans="1:11" s="7" customFormat="1" ht="20.25" customHeight="1" x14ac:dyDescent="0.25">
      <c r="A92" s="33"/>
      <c r="B92" s="31" t="s">
        <v>88</v>
      </c>
      <c r="C92" s="43">
        <f>C61+C91</f>
        <v>182425609.13999999</v>
      </c>
      <c r="D92" s="43">
        <f>D61+D91</f>
        <v>161170882.39000002</v>
      </c>
      <c r="E92" s="43">
        <f>E61+E91</f>
        <v>-21254726.749999996</v>
      </c>
      <c r="F92" s="48" t="s">
        <v>89</v>
      </c>
      <c r="G92" s="37">
        <f>G91+G61</f>
        <v>113771719.32000002</v>
      </c>
      <c r="H92" s="37">
        <f>H91+H61</f>
        <v>47156000.710000008</v>
      </c>
      <c r="I92" s="48" t="s">
        <v>89</v>
      </c>
      <c r="J92" s="48" t="s">
        <v>89</v>
      </c>
      <c r="K92" s="48" t="s">
        <v>89</v>
      </c>
    </row>
    <row r="93" spans="1:11" s="7" customFormat="1" x14ac:dyDescent="0.2">
      <c r="H93" s="21"/>
    </row>
    <row r="94" spans="1:11" s="7" customFormat="1" x14ac:dyDescent="0.2">
      <c r="E94" s="21"/>
      <c r="H94" s="21"/>
    </row>
    <row r="95" spans="1:11" s="7" customFormat="1" x14ac:dyDescent="0.2">
      <c r="E95" s="21"/>
    </row>
    <row r="96" spans="1:11" s="8" customFormat="1" x14ac:dyDescent="0.2">
      <c r="B96" s="8" t="s">
        <v>95</v>
      </c>
      <c r="D96" s="9"/>
      <c r="E96" s="8" t="s">
        <v>96</v>
      </c>
      <c r="H96" s="23"/>
    </row>
  </sheetData>
  <mergeCells count="1">
    <mergeCell ref="B6:F6"/>
  </mergeCells>
  <pageMargins left="0.78740157480314965" right="0" top="0.78740157480314965" bottom="0.39370078740157483" header="0" footer="0"/>
  <pageSetup paperSize="9" scale="65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AsRock</dc:creator>
  <cp:lastModifiedBy>AsRock</cp:lastModifiedBy>
  <cp:lastPrinted>2026-02-05T07:52:35Z</cp:lastPrinted>
  <dcterms:created xsi:type="dcterms:W3CDTF">2025-03-26T08:03:33Z</dcterms:created>
  <dcterms:modified xsi:type="dcterms:W3CDTF">2026-02-05T07:53:04Z</dcterms:modified>
</cp:coreProperties>
</file>