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8800" windowHeight="12330" tabRatio="631"/>
  </bookViews>
  <sheets>
    <sheet name="фінплан" sheetId="2" r:id="rId1"/>
    <sheet name="таблиці 1 2" sheetId="1" r:id="rId2"/>
    <sheet name="Таблиця 4" sheetId="7" r:id="rId3"/>
    <sheet name="Таблиця 5" sheetId="10" r:id="rId4"/>
  </sheets>
  <definedNames>
    <definedName name="_xlnm.Print_Titles" localSheetId="3">'Таблиця 5'!$61:$62</definedName>
    <definedName name="_xlnm.Print_Titles" localSheetId="0">фінплан!$25:$27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7"/>
  <c r="I20"/>
  <c r="J20"/>
  <c r="G20"/>
  <c r="F20"/>
  <c r="F78" i="2" l="1"/>
  <c r="C46" l="1"/>
  <c r="D46"/>
  <c r="C34"/>
  <c r="C33"/>
  <c r="C80" i="10"/>
  <c r="E80" l="1"/>
  <c r="E46" i="2" l="1"/>
  <c r="E44"/>
  <c r="E9" i="1" l="1"/>
  <c r="E15"/>
  <c r="I13" l="1"/>
  <c r="H13"/>
  <c r="G13"/>
  <c r="D15"/>
  <c r="D100" i="2" l="1"/>
  <c r="F86" l="1"/>
  <c r="I67"/>
  <c r="F66"/>
  <c r="F46"/>
  <c r="I44"/>
  <c r="H44"/>
  <c r="G44"/>
  <c r="F47"/>
  <c r="F44"/>
  <c r="G29" i="7"/>
  <c r="F25"/>
  <c r="H31" i="10"/>
  <c r="D44" i="2" l="1"/>
  <c r="E33"/>
  <c r="E34"/>
  <c r="D33"/>
  <c r="D34" s="1"/>
  <c r="G11" i="7"/>
  <c r="G7"/>
  <c r="F6"/>
  <c r="D80" i="10"/>
  <c r="E70"/>
  <c r="E33"/>
  <c r="F31"/>
  <c r="F13" i="1"/>
  <c r="H6" i="7" l="1"/>
  <c r="F27" l="1"/>
  <c r="J6"/>
  <c r="I6"/>
  <c r="G6"/>
  <c r="D20" l="1"/>
  <c r="G67" i="2"/>
  <c r="H67"/>
  <c r="F67"/>
  <c r="D11" i="7"/>
  <c r="D7"/>
  <c r="D6" s="1"/>
  <c r="E105" i="2" l="1"/>
  <c r="H105" s="1"/>
  <c r="E104"/>
  <c r="I104" s="1"/>
  <c r="E91"/>
  <c r="D70" i="10"/>
  <c r="H101" i="2" l="1"/>
  <c r="G101"/>
  <c r="G105"/>
  <c r="G104"/>
  <c r="H104"/>
  <c r="F105"/>
  <c r="F104"/>
  <c r="I105"/>
  <c r="C70" i="10" l="1"/>
  <c r="C20" i="7" l="1"/>
  <c r="C6"/>
  <c r="F15" i="1"/>
  <c r="I15" l="1"/>
  <c r="G15"/>
  <c r="H15"/>
  <c r="C15"/>
  <c r="C44" i="2" l="1"/>
</calcChain>
</file>

<file path=xl/sharedStrings.xml><?xml version="1.0" encoding="utf-8"?>
<sst xmlns="http://schemas.openxmlformats.org/spreadsheetml/2006/main" count="583" uniqueCount="411">
  <si>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</si>
  <si>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</si>
  <si>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</si>
  <si>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</si>
  <si>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Податок на прибуток від звичайної діяльності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</si>
  <si>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</si>
  <si>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</si>
  <si>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</si>
  <si>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</si>
  <si>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</si>
  <si>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</si>
  <si>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</si>
  <si>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</si>
  <si>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</si>
  <si>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</si>
  <si>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</si>
  <si>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</si>
  <si>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</si>
  <si>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</si>
  <si>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</si>
  <si>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</si>
  <si>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</si>
  <si>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</si>
  <si>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</si>
  <si>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</si>
  <si>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</si>
  <si>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</si>
  <si>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</si>
  <si>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</si>
  <si>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</si>
  <si>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</si>
  <si>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</si>
  <si>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</si>
  <si>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</si>
  <si>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</si>
  <si>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</si>
  <si>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</si>
  <si>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</si>
  <si>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</si>
  <si>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</si>
  <si>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</si>
  <si>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</si>
  <si>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</si>
  <si>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</si>
  <si>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</si>
  <si>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</si>
  <si>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коди</t>
  </si>
  <si>
    <t>Рік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</si>
  <si>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</si>
  <si>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</si>
  <si>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</si>
  <si>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</si>
  <si>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Плановий рік (усього)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</si>
  <si>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</si>
  <si>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</si>
  <si>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</si>
  <si>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</si>
  <si>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</si>
  <si>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</si>
  <si>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</si>
  <si>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</si>
  <si>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</si>
  <si>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</si>
  <si>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</si>
  <si>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</si>
  <si>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</si>
  <si>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</si>
  <si>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</si>
  <si>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</si>
  <si>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</si>
  <si>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</si>
  <si>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</si>
  <si>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</si>
  <si>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</si>
  <si>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</si>
  <si>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</si>
  <si>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</si>
  <si>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</si>
  <si>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</si>
  <si>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</si>
  <si>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</si>
  <si>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</si>
  <si>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</si>
  <si>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</si>
  <si>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</si>
  <si>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</si>
  <si>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</si>
  <si>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</si>
  <si>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</si>
  <si>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</si>
  <si>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</si>
  <si>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</si>
  <si>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</si>
  <si>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Таблиця 1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</si>
  <si>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</si>
  <si>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</si>
  <si>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</si>
  <si>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</si>
  <si>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</si>
  <si>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придбання (виготовлення) інших необоротних матеріальних активів</t>
  </si>
  <si>
    <t>Таблиця 4</t>
  </si>
  <si>
    <t>Рух грошових коштів</t>
  </si>
  <si>
    <t>Факт минулого року</t>
  </si>
  <si>
    <t>Прогнозний рух коштів на кінець поточного року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</si>
  <si>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</si>
  <si>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</si>
  <si>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</si>
  <si>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</si>
  <si>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</si>
  <si>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</si>
  <si>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</si>
  <si>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</si>
  <si>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</si>
  <si>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</si>
  <si>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</si>
  <si>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</si>
  <si>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</si>
  <si>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</si>
  <si>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ІНФОРМАЦІЯ</t>
  </si>
  <si>
    <t>Підприємство</t>
  </si>
  <si>
    <t>Забезпечення</t>
  </si>
  <si>
    <t>х</t>
  </si>
  <si>
    <t>Фінансовий план поточного року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</si>
  <si>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</si>
  <si>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</si>
  <si>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</si>
  <si>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</si>
  <si>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</si>
  <si>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</si>
  <si>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</si>
  <si>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</si>
  <si>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</si>
  <si>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</si>
  <si>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</si>
  <si>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</si>
  <si>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</si>
  <si>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</si>
  <si>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</si>
  <si>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</si>
  <si>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</si>
  <si>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</si>
  <si>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014/1</t>
  </si>
  <si>
    <t>014/2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</si>
  <si>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</si>
  <si>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</si>
  <si>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</si>
  <si>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</si>
  <si>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</si>
  <si>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</si>
  <si>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</si>
  <si>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</si>
  <si>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>Надзвичайні доходи (відшкодування збитків від надзвичайних ситуацій, стихійного лиха, пожеж, техногенних аварій тощо)</t>
  </si>
  <si>
    <t>Надзвичайні витрати (невідшкодовані збитки)</t>
  </si>
  <si>
    <t>1.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</si>
  <si>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</si>
  <si>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</si>
  <si>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</si>
  <si>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у тому числі на державну частку</t>
  </si>
  <si>
    <t>013/3</t>
  </si>
  <si>
    <t>013/4</t>
  </si>
  <si>
    <t>013/5</t>
  </si>
  <si>
    <t>028/1</t>
  </si>
  <si>
    <t>037</t>
  </si>
  <si>
    <t>015/1</t>
  </si>
  <si>
    <t>015/2</t>
  </si>
  <si>
    <t>038</t>
  </si>
  <si>
    <t>038/1</t>
  </si>
  <si>
    <t>038/2</t>
  </si>
  <si>
    <t>039</t>
  </si>
  <si>
    <t>039/1</t>
  </si>
  <si>
    <t>027/2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</si>
  <si>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</si>
  <si>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</si>
  <si>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</si>
  <si>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</si>
  <si>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</si>
  <si>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</si>
  <si>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 xml:space="preserve">Вид діяльності </t>
  </si>
  <si>
    <t xml:space="preserve">Назва банку </t>
  </si>
  <si>
    <t>Фінансовий план  поточного року</t>
  </si>
  <si>
    <t xml:space="preserve">Довгострокові кредити, усього: </t>
  </si>
  <si>
    <t xml:space="preserve">Короткострокові кредити, усього: </t>
  </si>
  <si>
    <t xml:space="preserve">Інші фінансові зобов'язання, усього: </t>
  </si>
  <si>
    <t>внески до фондів соціального страхування</t>
  </si>
  <si>
    <t>001/3</t>
  </si>
  <si>
    <t>001/4</t>
  </si>
  <si>
    <t>001/5</t>
  </si>
  <si>
    <t>001/6</t>
  </si>
  <si>
    <t>Виручка від реалізації продукції (товарів, робіт, послуг)</t>
  </si>
  <si>
    <t>План поточного року</t>
  </si>
  <si>
    <t xml:space="preserve">Надходження грошових коштів від основної діяльності </t>
  </si>
  <si>
    <t>Видатки грошових коштів основної діяльності</t>
  </si>
  <si>
    <t xml:space="preserve">Розрахунки за продукцію (товари, роботи та послуги) </t>
  </si>
  <si>
    <t>Капітальне будівництво</t>
  </si>
  <si>
    <t>Разом</t>
  </si>
  <si>
    <t>Дата видачі/                погашення (графік)</t>
  </si>
  <si>
    <t>Зобов'язання</t>
  </si>
  <si>
    <t xml:space="preserve">Сума, валюта за договорами </t>
  </si>
  <si>
    <t>Процентна ставка</t>
  </si>
  <si>
    <t>Заборгованість за кредитами на початок ____ року</t>
  </si>
  <si>
    <t>План по залученню коштів</t>
  </si>
  <si>
    <t>План по поверненню коштів</t>
  </si>
  <si>
    <t>витрати на сировину і основні матеріали</t>
  </si>
  <si>
    <t>Одиниця виміру: тис. гривень</t>
  </si>
  <si>
    <t>Податок на додану вартість</t>
  </si>
  <si>
    <t>погашення реструктуризованих та відстрочених сум, що підлягають сплаті у поточному році до бюджету</t>
  </si>
  <si>
    <t>Внески до державних цільових фондів,                                              у тому числі:</t>
  </si>
  <si>
    <t>Сплата поточних податків та обов’язкових платежів до державного бюджету, у тому числі:</t>
  </si>
  <si>
    <t>Плановий рік,                           усього</t>
  </si>
  <si>
    <t>модернізація, модифікація (добудова, дообладнання, реконструкція) основних засобів</t>
  </si>
  <si>
    <t>капітальний ремонт</t>
  </si>
  <si>
    <t>Плановий рік                     (усього)</t>
  </si>
  <si>
    <t xml:space="preserve">Плановий рік                        (усього) </t>
  </si>
  <si>
    <t>Акцизний збір</t>
  </si>
  <si>
    <t>014/3</t>
  </si>
  <si>
    <t>014/4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</si>
  <si>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</si>
  <si>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</si>
  <si>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</si>
  <si>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</si>
  <si>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</si>
  <si>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</si>
  <si>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</si>
  <si>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</si>
  <si>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</si>
  <si>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</si>
  <si>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</si>
  <si>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</si>
  <si>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</si>
  <si>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</si>
  <si>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</si>
  <si>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</si>
  <si>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</si>
  <si>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</si>
  <si>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</si>
  <si>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</si>
  <si>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</si>
  <si>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</si>
  <si>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</si>
  <si>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</si>
  <si>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</si>
  <si>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</si>
  <si>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</si>
  <si>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</si>
  <si>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</si>
  <si>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Розвиток виробництва</t>
  </si>
  <si>
    <t>Відрахування до фонду на виплату дивідендів:</t>
  </si>
  <si>
    <t>029/1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</si>
  <si>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</si>
  <si>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</si>
  <si>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Пояснення та обґрунтування до запланованого рівня доходів/витрат</t>
  </si>
  <si>
    <t xml:space="preserve">Вид кредитного продукту та цільове призначення </t>
  </si>
  <si>
    <t>У тому числі за кварталами</t>
  </si>
  <si>
    <t xml:space="preserve">І  </t>
  </si>
  <si>
    <t xml:space="preserve">ІІ  </t>
  </si>
  <si>
    <t xml:space="preserve">ІІІ  </t>
  </si>
  <si>
    <t xml:space="preserve">ІV </t>
  </si>
  <si>
    <t>за минулий рік</t>
  </si>
  <si>
    <t>за плановий рік</t>
  </si>
  <si>
    <t>032/1</t>
  </si>
  <si>
    <t>037/1</t>
  </si>
  <si>
    <t>037/2</t>
  </si>
  <si>
    <t>037/3</t>
  </si>
  <si>
    <t>037/4</t>
  </si>
  <si>
    <t>037/5</t>
  </si>
  <si>
    <t>037/6</t>
  </si>
  <si>
    <t>037/7/1</t>
  </si>
  <si>
    <t>037/7/2</t>
  </si>
  <si>
    <t>відрахування частини чистого прибутку до фонду на виплату дивідендів господарськими товариствами</t>
  </si>
  <si>
    <t xml:space="preserve">      2. Перелік підприємств, які входять до консолідованого (зведеного) фінансового плану</t>
  </si>
  <si>
    <t xml:space="preserve">      3. Інформація про бізнес підприємства (код рядка 006 фінансового плану)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</si>
  <si>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</si>
  <si>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</si>
  <si>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    6. Аналіз окремих статей фінансового плану</t>
  </si>
  <si>
    <t>Усього витрати</t>
  </si>
  <si>
    <t xml:space="preserve">  Елементи операційних витрат</t>
  </si>
  <si>
    <t xml:space="preserve">ІІІ </t>
  </si>
  <si>
    <t xml:space="preserve">У тому числі за кварталами </t>
  </si>
  <si>
    <t xml:space="preserve">Капітальні інвестиції </t>
  </si>
  <si>
    <t xml:space="preserve">І </t>
  </si>
  <si>
    <t xml:space="preserve">ІV  </t>
  </si>
  <si>
    <t>Заборгова-         ність на останню дату</t>
  </si>
  <si>
    <t>витрати на утримання основних фондів, інших необоротних активів загальногосподарського використання,  у тому числі:</t>
  </si>
  <si>
    <t>Погашення податкової заборгованості,  у тому числі:</t>
  </si>
  <si>
    <t>Таблиця 5</t>
  </si>
  <si>
    <t>у тому числі за основними видами діяльності згідно з КВЕД</t>
  </si>
  <si>
    <t>(підпис)</t>
  </si>
  <si>
    <t>Операційні витрати, усього</t>
  </si>
  <si>
    <t>Інші адміністративні витрати, усього, у тому числі:</t>
  </si>
  <si>
    <t>014/5/7</t>
  </si>
  <si>
    <t>Витрати на збут, усього,
у тому числі:</t>
  </si>
  <si>
    <t>витрати на рекламу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</si>
  <si>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</si>
  <si>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</si>
  <si>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</si>
  <si>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</si>
  <si>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</si>
  <si>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</si>
  <si>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</si>
  <si>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</si>
  <si>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</si>
  <si>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</si>
  <si>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</si>
  <si>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</si>
  <si>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</si>
  <si>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</si>
  <si>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</si>
  <si>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</si>
  <si>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</si>
  <si>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Види діяльності </t>
    </r>
    <r>
      <rPr>
        <i/>
        <sz val="14"/>
        <rFont val="Times New Roman"/>
        <family val="1"/>
        <charset val="204"/>
      </rPr>
      <t>(указати всі види діяльності)</t>
    </r>
  </si>
  <si>
    <r>
      <t>у тому числі:</t>
    </r>
    <r>
      <rPr>
        <i/>
        <sz val="14"/>
        <rFont val="Times New Roman"/>
        <family val="1"/>
        <charset val="204"/>
      </rPr>
      <t xml:space="preserve"> (розшифрувати)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</si>
  <si>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</si>
  <si>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</si>
  <si>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</si>
  <si>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</si>
  <si>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</si>
  <si>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Інші платежі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</si>
  <si>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t>Заборгованість за кредитами на кінець                         ____ року</t>
  </si>
  <si>
    <t>Інші операційні витрати, усього, у тому числі:</t>
  </si>
  <si>
    <t>Собівартість реалізованої продукції (товарів, робіт та послуг), усього, у тому числі:</t>
  </si>
  <si>
    <t>Адміністративні витрати, усього, у тому числі:</t>
  </si>
  <si>
    <t>Питома вага в загальному обсязі реалізації  (у %)</t>
  </si>
  <si>
    <t>Капітальні інвестиції, усього,
у тому числі:</t>
  </si>
  <si>
    <t>Код ЄДРПОУ</t>
  </si>
  <si>
    <r>
      <t xml:space="preserve">Інші відрахування з доходу
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</si>
  <si>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непрямі податки
</t>
    </r>
    <r>
      <rPr>
        <i/>
        <sz val="14"/>
        <rFont val="Times New Roman"/>
        <family val="1"/>
        <charset val="204"/>
      </rPr>
      <t>(розшифрувати)</t>
    </r>
  </si>
  <si>
    <t xml:space="preserve">Відрахування частини чистого прибутку:  </t>
  </si>
  <si>
    <t>управлінню спільної комунальної власності територіальних громад області господарськими товариствами та їх дочірніми підприємствами</t>
  </si>
  <si>
    <t>до обласного бюджету господарськими товариствами та їх дочірніми підприємствами</t>
  </si>
  <si>
    <t>господарськими товариствами та їх дочірніми підприємствами за нормативами, установленими в поточному році за результатами фінансово-господарської діяльності за минулий рік,</t>
  </si>
  <si>
    <t xml:space="preserve">Перераховані дивіденди за результатами фінансово-господарської діяльності за минулий рік, </t>
  </si>
  <si>
    <t>відрахування частини чистого прибутку  підприємствами</t>
  </si>
  <si>
    <t>Матеріальні витрати, у тому числі:</t>
  </si>
  <si>
    <t>-</t>
  </si>
  <si>
    <t>Гол. бухгалтер</t>
  </si>
  <si>
    <t>Економіст</t>
  </si>
  <si>
    <t>015/3</t>
  </si>
  <si>
    <t>015/4</t>
  </si>
  <si>
    <t>роботи послуги сторонніх організацій</t>
  </si>
  <si>
    <t>інші витрати в т.ч.</t>
  </si>
  <si>
    <t>ремонт приладів та обладнання</t>
  </si>
  <si>
    <t>Інші  податки в. т. ч.</t>
  </si>
  <si>
    <t>інші адміністративні витрати (підписка,паливо,послуги банка,МШП)</t>
  </si>
  <si>
    <t>інші операційні витрати в т.ч. лікарняні за рахунок підприємства, нарахування єдиного внеску, відпускні згідно колективного договору, премія ОВ.</t>
  </si>
  <si>
    <t>інші податки в бюджет (спецводокористування, надра, еко податок)</t>
  </si>
  <si>
    <t>019/1</t>
  </si>
  <si>
    <t>019/2</t>
  </si>
  <si>
    <t>019/3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</si>
  <si>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</si>
  <si>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</si>
  <si>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2"/>
        <rFont val="Times New Roman"/>
        <family val="1"/>
        <charset val="204"/>
      </rPr>
      <t>(відрядження)</t>
    </r>
  </si>
  <si>
    <t xml:space="preserve">Територія </t>
  </si>
  <si>
    <t>019/4</t>
  </si>
  <si>
    <t>019/5</t>
  </si>
  <si>
    <t>Платежі ПДВ</t>
  </si>
  <si>
    <t>Інші витрати(єдиний внесок)Соціальні заходи</t>
  </si>
  <si>
    <t xml:space="preserve">інші витрати </t>
  </si>
  <si>
    <t xml:space="preserve">Платежі в бюджет </t>
  </si>
  <si>
    <t>039/2</t>
  </si>
  <si>
    <t xml:space="preserve">                                          </t>
  </si>
  <si>
    <t>1.Формування   прибутку   підприємства</t>
  </si>
  <si>
    <t>Інші витрати(под. з  фіз.ос.війс.збір)</t>
  </si>
  <si>
    <r>
      <t xml:space="preserve">інші платежі </t>
    </r>
    <r>
      <rPr>
        <i/>
        <sz val="14"/>
        <rFont val="Times New Roman"/>
        <family val="1"/>
        <charset val="204"/>
      </rPr>
      <t>(військовий збір)</t>
    </r>
  </si>
  <si>
    <t>Гайсинської міської ради</t>
  </si>
  <si>
    <t>Гол.бухгалтер</t>
  </si>
  <si>
    <t xml:space="preserve">  </t>
  </si>
  <si>
    <t xml:space="preserve">здійснює  свою  діяльність  згідно Статуту </t>
  </si>
  <si>
    <t>Послуги з управлінням будинками</t>
  </si>
  <si>
    <t>Інші</t>
  </si>
  <si>
    <t>81.10</t>
  </si>
  <si>
    <t>КП "Гайсинська ЖЕК"</t>
  </si>
  <si>
    <t>екологічний податок</t>
  </si>
  <si>
    <t>комунальне підприємство</t>
  </si>
  <si>
    <t>Гайсинська міська рада</t>
  </si>
  <si>
    <t>житлово-комунальне господарство</t>
  </si>
  <si>
    <t xml:space="preserve">комплексне обслуговування об'єктів </t>
  </si>
  <si>
    <t xml:space="preserve">комунальна </t>
  </si>
  <si>
    <t xml:space="preserve">04334 2 82 40 </t>
  </si>
  <si>
    <t>Новіцький О.С</t>
  </si>
  <si>
    <t>UA05040030010071792</t>
  </si>
  <si>
    <r>
      <t>Підприємство    :__</t>
    </r>
    <r>
      <rPr>
        <u/>
        <sz val="14"/>
        <rFont val="Times New Roman"/>
        <family val="1"/>
        <charset val="204"/>
      </rPr>
      <t>Комунальне підприємство "Гайинська ЖЕК"</t>
    </r>
    <r>
      <rPr>
        <sz val="14"/>
        <rFont val="Times New Roman"/>
        <family val="1"/>
        <charset val="204"/>
      </rPr>
      <t>_____________________________________</t>
    </r>
  </si>
  <si>
    <t>м.Гайсин, вул. Мічуріна буд. 32, Вінницька обл.,  23700</t>
  </si>
  <si>
    <t xml:space="preserve">зареєстрованого Розпорядженням голови Гайсинської райдержадміністрації </t>
  </si>
  <si>
    <t xml:space="preserve"> №34 від 29.01.2002р.  створене  на  базі  майна  що є у спільній власності Гайсинської Міської Ради</t>
  </si>
  <si>
    <t>переданого безоплатне тимчасове корстування. Згідно договору від 01.10.2001р.</t>
  </si>
  <si>
    <t>КП "Гайсинська житлово-експлуатаційна контора"</t>
  </si>
  <si>
    <t xml:space="preserve">КП "Гайсинська ЖЕК" надає послугу </t>
  </si>
  <si>
    <t xml:space="preserve">Начальник </t>
  </si>
  <si>
    <t>О.С Новіцький</t>
  </si>
  <si>
    <t>Начальник</t>
  </si>
  <si>
    <t>А.О Підгородецька</t>
  </si>
  <si>
    <t xml:space="preserve">Економіст </t>
  </si>
  <si>
    <t xml:space="preserve">О. С. Новіцький </t>
  </si>
  <si>
    <t>03338811</t>
  </si>
  <si>
    <t xml:space="preserve">    А.О Підгородецька</t>
  </si>
  <si>
    <t>з управління багатоквартирними будинками  та послугу з поводження побутовими відходами .</t>
  </si>
  <si>
    <t>Послуги з поводження побутовими відходами</t>
  </si>
  <si>
    <t>С.П. Томчишина</t>
  </si>
  <si>
    <t xml:space="preserve">                                                                     ФІНАНСОВИЙ  ПЛАН  ПІДПРИЄМСТВА   НА  2025    рік</t>
  </si>
  <si>
    <t>до   фінансового    плану   на  2025 рік</t>
  </si>
  <si>
    <t xml:space="preserve"> на 12 місяців 2025 року тис. грн.</t>
  </si>
  <si>
    <t>Фактичний показник отриманого  чистого доходу (виручки) від реалізації продукції (товарів, робіт, послуг)                                           за минулий  2024 рік (станом на 01.11.2024р)</t>
  </si>
  <si>
    <t>Плановий показник  чистого доходу (виручки) від реалізації продукції (товарів, робіт, послуг)                            на  2025  рік</t>
  </si>
  <si>
    <t>Фонд  оплати праці штатних  працівників        7456,00тис.грн.</t>
  </si>
  <si>
    <t>Середньомісячна заробітна плата  штатних працівників на 2024рік  12,1 тис.   гривень</t>
  </si>
  <si>
    <t>Планова середньооблікова кількість усіх працівників на 2025 рік    60  чоловік  , в т.ч. чисельність апарату управління  14  чоловік, чисельність   робітників  46  чоловік.</t>
  </si>
  <si>
    <t>Додаток</t>
  </si>
  <si>
    <t xml:space="preserve">               від 18 грудня 2024 р. №368</t>
  </si>
  <si>
    <t xml:space="preserve">              до рішення виконавчого комітету</t>
  </si>
  <si>
    <t>Секретар виконавчого комітету</t>
  </si>
  <si>
    <t>А.П.Філімонов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</si>
</sst>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0.0"/>
    <numFmt numFmtId="166" formatCode="#,##0.0"/>
    <numFmt numFmtId="167" formatCode="0.0;[Red]0.0"/>
    <numFmt numFmtId="168" formatCode="#,##0.0_ ;\-#,##0.0\ "/>
  </numFmts>
  <fonts count="2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Border="1"/>
    <xf numFmtId="0" fontId="4" fillId="0" borderId="3" xfId="0" quotePrefix="1" applyFont="1" applyFill="1" applyBorder="1" applyAlignment="1">
      <alignment horizontal="center"/>
    </xf>
    <xf numFmtId="166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" xfId="0" quotePrefix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vertical="center"/>
    </xf>
    <xf numFmtId="166" fontId="3" fillId="0" borderId="3" xfId="0" quotePrefix="1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horizontal="justify" vertical="center" wrapText="1" shrinkToFit="1"/>
    </xf>
    <xf numFmtId="0" fontId="9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166" fontId="4" fillId="0" borderId="13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right" vertical="center" wrapText="1"/>
    </xf>
    <xf numFmtId="166" fontId="16" fillId="0" borderId="3" xfId="0" applyNumberFormat="1" applyFont="1" applyFill="1" applyBorder="1" applyAlignment="1">
      <alignment horizontal="right" vertical="center" wrapText="1"/>
    </xf>
    <xf numFmtId="166" fontId="17" fillId="0" borderId="3" xfId="0" applyNumberFormat="1" applyFont="1" applyFill="1" applyBorder="1" applyAlignment="1">
      <alignment horizontal="right" vertical="center" wrapText="1"/>
    </xf>
    <xf numFmtId="166" fontId="17" fillId="0" borderId="3" xfId="0" applyNumberFormat="1" applyFont="1" applyFill="1" applyBorder="1" applyAlignment="1">
      <alignment vertical="center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right" vertical="center" wrapText="1"/>
    </xf>
    <xf numFmtId="166" fontId="16" fillId="0" borderId="3" xfId="0" applyNumberFormat="1" applyFont="1" applyFill="1" applyBorder="1" applyAlignment="1">
      <alignment vertical="center"/>
    </xf>
    <xf numFmtId="166" fontId="15" fillId="0" borderId="3" xfId="0" applyNumberFormat="1" applyFont="1" applyFill="1" applyBorder="1" applyAlignment="1">
      <alignment vertical="center"/>
    </xf>
    <xf numFmtId="166" fontId="16" fillId="0" borderId="3" xfId="0" applyNumberFormat="1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166" fontId="4" fillId="0" borderId="18" xfId="0" applyNumberFormat="1" applyFont="1" applyBorder="1" applyAlignment="1">
      <alignment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2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166" fontId="16" fillId="0" borderId="3" xfId="0" quotePrefix="1" applyNumberFormat="1" applyFont="1" applyFill="1" applyBorder="1" applyAlignment="1">
      <alignment horizontal="center"/>
    </xf>
    <xf numFmtId="166" fontId="15" fillId="0" borderId="3" xfId="0" applyNumberFormat="1" applyFont="1" applyFill="1" applyBorder="1" applyAlignment="1">
      <alignment horizontal="center"/>
    </xf>
    <xf numFmtId="166" fontId="16" fillId="0" borderId="3" xfId="0" quotePrefix="1" applyNumberFormat="1" applyFont="1" applyFill="1" applyBorder="1" applyAlignment="1">
      <alignment horizontal="center" wrapText="1"/>
    </xf>
    <xf numFmtId="166" fontId="15" fillId="0" borderId="3" xfId="0" quotePrefix="1" applyNumberFormat="1" applyFont="1" applyFill="1" applyBorder="1" applyAlignment="1">
      <alignment horizontal="center" wrapText="1"/>
    </xf>
    <xf numFmtId="166" fontId="16" fillId="0" borderId="3" xfId="0" applyNumberFormat="1" applyFont="1" applyFill="1" applyBorder="1" applyAlignment="1">
      <alignment horizontal="center"/>
    </xf>
    <xf numFmtId="166" fontId="16" fillId="0" borderId="3" xfId="0" applyNumberFormat="1" applyFont="1" applyFill="1" applyBorder="1" applyAlignment="1">
      <alignment horizontal="center" wrapText="1"/>
    </xf>
    <xf numFmtId="166" fontId="15" fillId="0" borderId="3" xfId="0" applyNumberFormat="1" applyFont="1" applyFill="1" applyBorder="1" applyAlignment="1">
      <alignment horizontal="center" wrapText="1"/>
    </xf>
    <xf numFmtId="166" fontId="17" fillId="0" borderId="3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vertical="center"/>
    </xf>
    <xf numFmtId="9" fontId="4" fillId="0" borderId="7" xfId="0" applyNumberFormat="1" applyFont="1" applyBorder="1" applyAlignment="1">
      <alignment vertical="center"/>
    </xf>
    <xf numFmtId="0" fontId="4" fillId="0" borderId="0" xfId="0" applyFont="1" applyFill="1" applyBorder="1"/>
    <xf numFmtId="166" fontId="3" fillId="0" borderId="3" xfId="0" applyNumberFormat="1" applyFont="1" applyBorder="1" applyAlignment="1">
      <alignment vertical="center"/>
    </xf>
    <xf numFmtId="1" fontId="16" fillId="0" borderId="3" xfId="0" quotePrefix="1" applyNumberFormat="1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/>
    </xf>
    <xf numFmtId="166" fontId="3" fillId="0" borderId="0" xfId="0" applyNumberFormat="1" applyFont="1" applyBorder="1"/>
    <xf numFmtId="166" fontId="4" fillId="0" borderId="0" xfId="0" applyNumberFormat="1" applyFont="1" applyBorder="1"/>
    <xf numFmtId="166" fontId="3" fillId="0" borderId="3" xfId="0" quotePrefix="1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Border="1" applyAlignment="1"/>
    <xf numFmtId="166" fontId="15" fillId="0" borderId="3" xfId="0" applyNumberFormat="1" applyFont="1" applyFill="1" applyBorder="1" applyAlignment="1"/>
    <xf numFmtId="166" fontId="16" fillId="0" borderId="3" xfId="0" applyNumberFormat="1" applyFont="1" applyFill="1" applyBorder="1" applyAlignment="1"/>
    <xf numFmtId="166" fontId="15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0" fontId="8" fillId="0" borderId="0" xfId="0" applyFont="1" applyFill="1" applyBorder="1" applyAlignment="1"/>
    <xf numFmtId="0" fontId="21" fillId="0" borderId="0" xfId="0" applyFont="1" applyBorder="1" applyAlignment="1"/>
    <xf numFmtId="0" fontId="4" fillId="0" borderId="5" xfId="0" applyFont="1" applyFill="1" applyBorder="1" applyAlignment="1">
      <alignment wrapText="1"/>
    </xf>
    <xf numFmtId="166" fontId="16" fillId="0" borderId="3" xfId="0" quotePrefix="1" applyNumberFormat="1" applyFont="1" applyFill="1" applyBorder="1" applyAlignment="1"/>
    <xf numFmtId="166" fontId="16" fillId="0" borderId="3" xfId="0" quotePrefix="1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/>
    <xf numFmtId="166" fontId="15" fillId="0" borderId="3" xfId="0" quotePrefix="1" applyNumberFormat="1" applyFont="1" applyFill="1" applyBorder="1" applyAlignment="1">
      <alignment wrapText="1"/>
    </xf>
    <xf numFmtId="166" fontId="16" fillId="0" borderId="3" xfId="0" applyNumberFormat="1" applyFont="1" applyFill="1" applyBorder="1" applyAlignment="1">
      <alignment wrapText="1"/>
    </xf>
    <xf numFmtId="166" fontId="17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6" fontId="16" fillId="0" borderId="3" xfId="0" quotePrefix="1" applyNumberFormat="1" applyFont="1" applyBorder="1" applyAlignment="1">
      <alignment wrapText="1"/>
    </xf>
    <xf numFmtId="0" fontId="6" fillId="0" borderId="0" xfId="0" applyFont="1" applyFill="1" applyAlignment="1"/>
    <xf numFmtId="0" fontId="2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7" fontId="15" fillId="0" borderId="3" xfId="0" applyNumberFormat="1" applyFont="1" applyFill="1" applyBorder="1" applyAlignment="1">
      <alignment horizontal="right"/>
    </xf>
    <xf numFmtId="166" fontId="16" fillId="0" borderId="3" xfId="0" applyNumberFormat="1" applyFont="1" applyFill="1" applyBorder="1" applyAlignment="1">
      <alignment horizontal="right" wrapText="1"/>
    </xf>
    <xf numFmtId="166" fontId="15" fillId="0" borderId="3" xfId="0" applyNumberFormat="1" applyFont="1" applyFill="1" applyBorder="1" applyAlignment="1">
      <alignment horizontal="right" wrapText="1"/>
    </xf>
    <xf numFmtId="9" fontId="3" fillId="0" borderId="42" xfId="0" applyNumberFormat="1" applyFont="1" applyBorder="1" applyAlignment="1">
      <alignment vertical="center"/>
    </xf>
    <xf numFmtId="9" fontId="3" fillId="0" borderId="39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15" fillId="0" borderId="3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65" fontId="15" fillId="0" borderId="3" xfId="0" applyNumberFormat="1" applyFont="1" applyFill="1" applyBorder="1" applyAlignment="1">
      <alignment horizontal="right" wrapText="1"/>
    </xf>
    <xf numFmtId="168" fontId="15" fillId="0" borderId="3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0" borderId="2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165" fontId="3" fillId="0" borderId="3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9"/>
  <sheetViews>
    <sheetView tabSelected="1" zoomScale="75" zoomScaleNormal="75" zoomScaleSheetLayoutView="75" workbookViewId="0">
      <selection activeCell="J119" sqref="J119"/>
    </sheetView>
  </sheetViews>
  <sheetFormatPr defaultColWidth="9.140625" defaultRowHeight="18.75"/>
  <cols>
    <col min="1" max="1" width="60.28515625" style="1" customWidth="1"/>
    <col min="2" max="2" width="16.7109375" style="2" customWidth="1"/>
    <col min="3" max="3" width="14.140625" style="44" customWidth="1"/>
    <col min="4" max="4" width="17" style="40" customWidth="1"/>
    <col min="5" max="5" width="15.28515625" style="1" customWidth="1"/>
    <col min="6" max="6" width="14.85546875" style="1" customWidth="1"/>
    <col min="7" max="7" width="14.42578125" style="1" customWidth="1"/>
    <col min="8" max="8" width="13.5703125" style="1" customWidth="1"/>
    <col min="9" max="9" width="14.85546875" style="1" customWidth="1"/>
    <col min="10" max="10" width="13.5703125" style="251" customWidth="1"/>
    <col min="11" max="11" width="17.42578125" style="251" customWidth="1"/>
    <col min="12" max="12" width="9.5703125" style="251" customWidth="1"/>
    <col min="13" max="13" width="16.42578125" style="251" customWidth="1"/>
    <col min="14" max="14" width="17.5703125" style="251" customWidth="1"/>
    <col min="15" max="15" width="17.140625" style="251" customWidth="1"/>
    <col min="16" max="19" width="9.140625" style="1"/>
    <col min="20" max="20" width="14.7109375" style="1" customWidth="1"/>
    <col min="21" max="16384" width="9.140625" style="1"/>
  </cols>
  <sheetData>
    <row r="1" spans="1:9" ht="3" customHeight="1"/>
    <row r="2" spans="1:9" ht="23.25">
      <c r="A2" s="178"/>
      <c r="C2" s="186"/>
      <c r="D2" s="220"/>
      <c r="E2" s="159"/>
      <c r="F2" s="290"/>
      <c r="G2" s="290"/>
      <c r="H2" s="290"/>
      <c r="I2" s="290"/>
    </row>
    <row r="3" spans="1:9" ht="23.25">
      <c r="A3" s="178"/>
      <c r="C3" s="186"/>
      <c r="D3" s="220"/>
      <c r="E3" s="159"/>
      <c r="F3" s="386" t="s">
        <v>406</v>
      </c>
      <c r="G3" s="386"/>
      <c r="H3" s="386"/>
      <c r="I3" s="386"/>
    </row>
    <row r="4" spans="1:9" ht="23.25">
      <c r="A4" s="178"/>
      <c r="C4" s="186"/>
      <c r="D4" s="220"/>
      <c r="E4" s="159"/>
      <c r="F4" s="386" t="s">
        <v>408</v>
      </c>
      <c r="G4" s="386"/>
      <c r="H4" s="386"/>
      <c r="I4" s="386"/>
    </row>
    <row r="5" spans="1:9" ht="23.25">
      <c r="A5" s="180"/>
      <c r="C5" s="186"/>
      <c r="D5" s="220"/>
      <c r="E5" s="159"/>
      <c r="F5" s="386" t="s">
        <v>363</v>
      </c>
      <c r="G5" s="386"/>
      <c r="H5" s="386"/>
      <c r="I5" s="386"/>
    </row>
    <row r="6" spans="1:9" ht="23.25">
      <c r="A6" s="159"/>
      <c r="B6" s="232"/>
      <c r="C6" s="186"/>
      <c r="D6" s="220"/>
      <c r="E6" s="159"/>
      <c r="F6" s="180" t="s">
        <v>407</v>
      </c>
      <c r="G6" s="159"/>
      <c r="H6" s="159"/>
      <c r="I6" s="266"/>
    </row>
    <row r="7" spans="1:9" ht="22.5" customHeight="1">
      <c r="B7" s="160"/>
      <c r="C7" s="160"/>
      <c r="D7" s="220"/>
      <c r="E7" s="159"/>
      <c r="F7" s="180"/>
      <c r="G7" s="159"/>
      <c r="H7" s="159"/>
      <c r="I7" s="266"/>
    </row>
    <row r="8" spans="1:9" ht="18" customHeight="1">
      <c r="A8" s="179"/>
      <c r="B8" s="160"/>
      <c r="C8" s="160"/>
      <c r="D8" s="220"/>
      <c r="E8" s="159"/>
      <c r="F8" s="180"/>
      <c r="G8" s="231"/>
      <c r="H8" s="231"/>
      <c r="I8" s="231"/>
    </row>
    <row r="9" spans="1:9" ht="22.5">
      <c r="A9" s="180"/>
      <c r="B9" s="160"/>
      <c r="C9" s="160"/>
      <c r="D9" s="220"/>
      <c r="E9" s="159"/>
      <c r="F9" s="180"/>
      <c r="G9" s="231"/>
      <c r="H9" s="231"/>
      <c r="I9" s="231"/>
    </row>
    <row r="10" spans="1:9" ht="19.5" customHeight="1">
      <c r="A10" s="180"/>
      <c r="B10" s="182"/>
      <c r="C10" s="182"/>
      <c r="D10" s="220"/>
      <c r="E10" s="159"/>
      <c r="F10" s="180"/>
      <c r="G10" s="231"/>
      <c r="H10" s="231"/>
      <c r="I10" s="231"/>
    </row>
    <row r="11" spans="1:9" ht="22.5">
      <c r="A11" s="180"/>
      <c r="B11" s="291" t="s">
        <v>359</v>
      </c>
      <c r="C11" s="291"/>
      <c r="D11" s="291"/>
      <c r="E11" s="291"/>
      <c r="F11" s="181"/>
      <c r="G11" s="182"/>
      <c r="H11" s="182"/>
    </row>
    <row r="12" spans="1:9" ht="20.25">
      <c r="A12" s="181"/>
      <c r="B12" s="8"/>
      <c r="C12" s="187"/>
      <c r="D12" s="41"/>
      <c r="E12" s="8"/>
      <c r="F12" s="268"/>
      <c r="G12" s="268"/>
      <c r="H12" s="268"/>
      <c r="I12" s="9" t="s">
        <v>46</v>
      </c>
    </row>
    <row r="13" spans="1:9" ht="39" customHeight="1">
      <c r="B13" s="1"/>
      <c r="H13" s="10" t="s">
        <v>47</v>
      </c>
      <c r="I13" s="9">
        <v>2022</v>
      </c>
    </row>
    <row r="14" spans="1:9">
      <c r="A14" s="271" t="s">
        <v>380</v>
      </c>
      <c r="B14" s="271"/>
      <c r="C14" s="271"/>
      <c r="D14" s="271"/>
      <c r="E14" s="271"/>
      <c r="F14" s="271"/>
      <c r="G14" s="292" t="s">
        <v>12</v>
      </c>
      <c r="H14" s="293"/>
      <c r="I14" s="247" t="s">
        <v>393</v>
      </c>
    </row>
    <row r="15" spans="1:9" ht="39" customHeight="1">
      <c r="A15" s="5" t="s">
        <v>33</v>
      </c>
      <c r="B15" s="273" t="s">
        <v>372</v>
      </c>
      <c r="C15" s="273"/>
      <c r="D15" s="273"/>
      <c r="E15" s="273"/>
      <c r="F15" s="273"/>
      <c r="G15" s="272" t="s">
        <v>25</v>
      </c>
      <c r="H15" s="272"/>
      <c r="I15" s="9">
        <v>150</v>
      </c>
    </row>
    <row r="16" spans="1:9">
      <c r="A16" s="5" t="s">
        <v>351</v>
      </c>
      <c r="B16" s="287"/>
      <c r="C16" s="287"/>
      <c r="D16" s="287"/>
      <c r="E16" s="287"/>
      <c r="F16" s="287"/>
      <c r="G16" s="272" t="s">
        <v>48</v>
      </c>
      <c r="H16" s="272"/>
      <c r="I16" s="233" t="s">
        <v>379</v>
      </c>
    </row>
    <row r="17" spans="1:15">
      <c r="A17" s="11" t="s">
        <v>249</v>
      </c>
      <c r="B17" s="273" t="s">
        <v>373</v>
      </c>
      <c r="C17" s="288"/>
      <c r="D17" s="288"/>
      <c r="E17" s="288"/>
      <c r="F17" s="288"/>
      <c r="G17" s="272" t="s">
        <v>14</v>
      </c>
      <c r="H17" s="272"/>
      <c r="I17" s="9"/>
    </row>
    <row r="18" spans="1:15" ht="20.25" customHeight="1">
      <c r="A18" s="11" t="s">
        <v>35</v>
      </c>
      <c r="B18" s="273" t="s">
        <v>374</v>
      </c>
      <c r="C18" s="273"/>
      <c r="D18" s="273"/>
      <c r="E18" s="273"/>
      <c r="F18" s="273"/>
      <c r="G18" s="272" t="s">
        <v>13</v>
      </c>
      <c r="H18" s="272"/>
      <c r="I18" s="9"/>
    </row>
    <row r="19" spans="1:15">
      <c r="A19" s="12" t="s">
        <v>34</v>
      </c>
      <c r="B19" s="273" t="s">
        <v>375</v>
      </c>
      <c r="C19" s="273"/>
      <c r="D19" s="273"/>
      <c r="E19" s="273"/>
      <c r="F19" s="273"/>
      <c r="G19" s="272" t="s">
        <v>15</v>
      </c>
      <c r="H19" s="272"/>
      <c r="I19" s="9" t="s">
        <v>369</v>
      </c>
    </row>
    <row r="20" spans="1:15">
      <c r="A20" s="12" t="s">
        <v>203</v>
      </c>
      <c r="B20" s="273"/>
      <c r="C20" s="273"/>
      <c r="D20" s="273"/>
      <c r="E20" s="273"/>
      <c r="F20" s="273"/>
      <c r="G20" s="272"/>
      <c r="H20" s="272"/>
      <c r="I20" s="9"/>
    </row>
    <row r="21" spans="1:15" ht="19.5" customHeight="1">
      <c r="A21" s="12" t="s">
        <v>49</v>
      </c>
      <c r="B21" s="273" t="s">
        <v>376</v>
      </c>
      <c r="C21" s="273"/>
      <c r="D21" s="273"/>
      <c r="E21" s="273"/>
      <c r="F21" s="273"/>
      <c r="G21" s="272"/>
      <c r="H21" s="272"/>
      <c r="I21" s="9"/>
    </row>
    <row r="22" spans="1:15" ht="15.75" customHeight="1">
      <c r="A22" s="12" t="s">
        <v>50</v>
      </c>
      <c r="B22" s="287">
        <v>57</v>
      </c>
      <c r="C22" s="287"/>
      <c r="D22" s="287"/>
      <c r="E22" s="287"/>
      <c r="F22" s="287"/>
      <c r="G22" s="287"/>
      <c r="H22" s="4"/>
      <c r="I22" s="3"/>
    </row>
    <row r="23" spans="1:15" ht="21" customHeight="1">
      <c r="A23" s="13" t="s">
        <v>30</v>
      </c>
      <c r="B23" s="277" t="s">
        <v>381</v>
      </c>
      <c r="C23" s="277"/>
      <c r="D23" s="277"/>
      <c r="E23" s="277"/>
      <c r="F23" s="277"/>
      <c r="G23" s="277"/>
      <c r="H23" s="277"/>
      <c r="I23" s="277"/>
    </row>
    <row r="24" spans="1:15" ht="22.5" customHeight="1">
      <c r="A24" s="12" t="s">
        <v>31</v>
      </c>
      <c r="B24" s="5" t="s">
        <v>377</v>
      </c>
      <c r="C24" s="188"/>
      <c r="D24" s="214"/>
      <c r="E24" s="5"/>
      <c r="F24" s="5"/>
      <c r="G24" s="5"/>
      <c r="H24" s="5"/>
      <c r="I24" s="7"/>
    </row>
    <row r="25" spans="1:15" ht="19.5" customHeight="1">
      <c r="A25" s="13" t="s">
        <v>32</v>
      </c>
      <c r="B25" s="5" t="s">
        <v>378</v>
      </c>
    </row>
    <row r="26" spans="1:15" ht="56.25" customHeight="1">
      <c r="A26" s="286" t="s">
        <v>398</v>
      </c>
      <c r="B26" s="286"/>
      <c r="C26" s="286"/>
      <c r="D26" s="286"/>
      <c r="E26" s="286"/>
      <c r="F26" s="286"/>
      <c r="G26" s="286"/>
      <c r="H26" s="286"/>
      <c r="I26" s="286"/>
    </row>
    <row r="27" spans="1:15" ht="15" customHeight="1">
      <c r="A27" s="289" t="s">
        <v>51</v>
      </c>
      <c r="B27" s="289"/>
      <c r="C27" s="289"/>
      <c r="D27" s="289"/>
      <c r="E27" s="289"/>
      <c r="F27" s="289"/>
      <c r="G27" s="289"/>
      <c r="H27" s="289"/>
      <c r="I27" s="289"/>
    </row>
    <row r="28" spans="1:15" ht="15" customHeight="1">
      <c r="A28" s="282" t="s">
        <v>360</v>
      </c>
      <c r="B28" s="282"/>
      <c r="C28" s="282"/>
      <c r="D28" s="282"/>
      <c r="E28" s="282"/>
      <c r="F28" s="282"/>
      <c r="G28" s="282"/>
      <c r="H28" s="282"/>
      <c r="I28" s="282"/>
    </row>
    <row r="29" spans="1:15" s="17" customFormat="1" ht="37.5" customHeight="1">
      <c r="A29" s="165"/>
      <c r="B29" s="285" t="s">
        <v>37</v>
      </c>
      <c r="C29" s="278" t="s">
        <v>102</v>
      </c>
      <c r="D29" s="280" t="s">
        <v>122</v>
      </c>
      <c r="E29" s="283" t="s">
        <v>52</v>
      </c>
      <c r="F29" s="283" t="s">
        <v>252</v>
      </c>
      <c r="G29" s="284"/>
      <c r="H29" s="284"/>
      <c r="I29" s="284"/>
      <c r="J29" s="251"/>
      <c r="K29" s="97"/>
      <c r="L29" s="97"/>
      <c r="M29" s="97"/>
      <c r="N29" s="97"/>
      <c r="O29" s="97"/>
    </row>
    <row r="30" spans="1:15" s="17" customFormat="1" ht="42" customHeight="1">
      <c r="A30" s="163"/>
      <c r="B30" s="285"/>
      <c r="C30" s="279"/>
      <c r="D30" s="281"/>
      <c r="E30" s="283"/>
      <c r="F30" s="27" t="s">
        <v>253</v>
      </c>
      <c r="G30" s="27" t="s">
        <v>254</v>
      </c>
      <c r="H30" s="27" t="s">
        <v>255</v>
      </c>
      <c r="I30" s="27" t="s">
        <v>256</v>
      </c>
      <c r="J30" s="251"/>
      <c r="K30" s="97"/>
      <c r="L30" s="97"/>
      <c r="M30" s="97"/>
      <c r="N30" s="97"/>
      <c r="O30" s="97"/>
    </row>
    <row r="31" spans="1:15" s="17" customFormat="1" ht="21" customHeight="1">
      <c r="A31" s="27">
        <v>1</v>
      </c>
      <c r="B31" s="162">
        <v>2</v>
      </c>
      <c r="C31" s="189">
        <v>3</v>
      </c>
      <c r="D31" s="213">
        <v>4</v>
      </c>
      <c r="E31" s="28">
        <v>5</v>
      </c>
      <c r="F31" s="27">
        <v>6</v>
      </c>
      <c r="G31" s="27">
        <v>7</v>
      </c>
      <c r="H31" s="27">
        <v>8</v>
      </c>
      <c r="I31" s="27">
        <v>9</v>
      </c>
      <c r="J31" s="251"/>
      <c r="K31" s="97"/>
      <c r="L31" s="97"/>
      <c r="M31" s="97"/>
      <c r="N31" s="97"/>
      <c r="O31" s="97"/>
    </row>
    <row r="32" spans="1:15" s="17" customFormat="1" ht="24.95" customHeight="1">
      <c r="A32" s="164" t="s">
        <v>65</v>
      </c>
      <c r="B32" s="162"/>
      <c r="C32" s="189"/>
      <c r="D32" s="221"/>
      <c r="E32" s="28"/>
      <c r="F32" s="27"/>
      <c r="G32" s="27"/>
      <c r="H32" s="27"/>
      <c r="I32" s="27"/>
      <c r="J32" s="251"/>
      <c r="K32" s="97"/>
      <c r="L32" s="97"/>
      <c r="M32" s="97"/>
      <c r="N32" s="97"/>
      <c r="O32" s="97"/>
    </row>
    <row r="33" spans="1:20" s="17" customFormat="1" ht="36.75" customHeight="1">
      <c r="A33" s="29" t="s">
        <v>53</v>
      </c>
      <c r="B33" s="30" t="s">
        <v>26</v>
      </c>
      <c r="C33" s="190">
        <f>C38*1.2</f>
        <v>14032.8</v>
      </c>
      <c r="D33" s="222">
        <f>D38*1.2</f>
        <v>13867.199999999999</v>
      </c>
      <c r="E33" s="216">
        <f>E38*1.2</f>
        <v>14760</v>
      </c>
      <c r="F33" s="216">
        <v>3690</v>
      </c>
      <c r="G33" s="216">
        <v>3690</v>
      </c>
      <c r="H33" s="216">
        <v>3690</v>
      </c>
      <c r="I33" s="216">
        <v>3690</v>
      </c>
      <c r="J33" s="256"/>
      <c r="K33" s="97"/>
      <c r="L33" s="97"/>
      <c r="M33" s="256"/>
      <c r="N33" s="256"/>
      <c r="O33" s="97"/>
    </row>
    <row r="34" spans="1:20" s="25" customFormat="1" ht="58.5" customHeight="1">
      <c r="A34" s="31" t="s">
        <v>204</v>
      </c>
      <c r="B34" s="30" t="s">
        <v>27</v>
      </c>
      <c r="C34" s="190">
        <f>C33-C38</f>
        <v>2338.7999999999993</v>
      </c>
      <c r="D34" s="222">
        <f>D33-D38</f>
        <v>2311.1999999999989</v>
      </c>
      <c r="E34" s="216">
        <f>E38*1.2-E38</f>
        <v>2460</v>
      </c>
      <c r="F34" s="216">
        <v>615</v>
      </c>
      <c r="G34" s="216">
        <v>615</v>
      </c>
      <c r="H34" s="216">
        <v>615</v>
      </c>
      <c r="I34" s="216">
        <v>615</v>
      </c>
      <c r="J34" s="97"/>
      <c r="K34" s="253"/>
      <c r="L34" s="253"/>
      <c r="M34" s="257"/>
      <c r="N34" s="256"/>
      <c r="O34" s="253"/>
    </row>
    <row r="35" spans="1:20" s="17" customFormat="1" ht="24.95" customHeight="1">
      <c r="A35" s="31" t="s">
        <v>213</v>
      </c>
      <c r="B35" s="30" t="s">
        <v>28</v>
      </c>
      <c r="C35" s="190"/>
      <c r="D35" s="222"/>
      <c r="E35" s="144"/>
      <c r="F35" s="144"/>
      <c r="G35" s="144"/>
      <c r="H35" s="144"/>
      <c r="I35" s="144"/>
      <c r="J35" s="97"/>
      <c r="K35" s="97"/>
      <c r="L35" s="97"/>
      <c r="M35" s="97"/>
      <c r="N35" s="256"/>
      <c r="O35" s="97"/>
    </row>
    <row r="36" spans="1:20" s="17" customFormat="1" ht="24.95" customHeight="1">
      <c r="A36" s="31" t="s">
        <v>292</v>
      </c>
      <c r="B36" s="30" t="s">
        <v>29</v>
      </c>
      <c r="C36" s="190"/>
      <c r="D36" s="222"/>
      <c r="E36" s="144"/>
      <c r="F36" s="144"/>
      <c r="G36" s="144"/>
      <c r="H36" s="144"/>
      <c r="I36" s="144"/>
      <c r="J36" s="97"/>
      <c r="K36" s="97"/>
      <c r="L36" s="97"/>
      <c r="M36" s="97"/>
      <c r="N36" s="256"/>
      <c r="O36" s="97"/>
    </row>
    <row r="37" spans="1:20" s="17" customFormat="1" ht="24.95" customHeight="1">
      <c r="A37" s="31" t="s">
        <v>293</v>
      </c>
      <c r="B37" s="30" t="s">
        <v>54</v>
      </c>
      <c r="C37" s="190"/>
      <c r="D37" s="222"/>
      <c r="E37" s="144"/>
      <c r="F37" s="144"/>
      <c r="G37" s="144"/>
      <c r="H37" s="144"/>
      <c r="I37" s="144"/>
      <c r="J37" s="97"/>
      <c r="K37" s="97"/>
      <c r="L37" s="97"/>
      <c r="M37" s="97"/>
      <c r="N37" s="256"/>
      <c r="O37" s="97"/>
    </row>
    <row r="38" spans="1:20" s="17" customFormat="1" ht="34.5" customHeight="1">
      <c r="A38" s="32" t="s">
        <v>294</v>
      </c>
      <c r="B38" s="33" t="s">
        <v>55</v>
      </c>
      <c r="C38" s="191">
        <v>11694</v>
      </c>
      <c r="D38" s="215">
        <v>11556</v>
      </c>
      <c r="E38" s="215">
        <v>12300</v>
      </c>
      <c r="F38" s="215">
        <v>3075</v>
      </c>
      <c r="G38" s="215">
        <v>3075</v>
      </c>
      <c r="H38" s="215">
        <v>3075</v>
      </c>
      <c r="I38" s="215">
        <v>3075</v>
      </c>
      <c r="J38" s="253"/>
      <c r="K38" s="97"/>
      <c r="L38" s="97"/>
      <c r="M38" s="97"/>
      <c r="N38" s="256"/>
      <c r="O38" s="97"/>
      <c r="T38" s="264"/>
    </row>
    <row r="39" spans="1:20" s="17" customFormat="1" ht="60" customHeight="1">
      <c r="A39" s="29" t="s">
        <v>295</v>
      </c>
      <c r="B39" s="30" t="s">
        <v>56</v>
      </c>
      <c r="C39" s="190">
        <v>4082</v>
      </c>
      <c r="D39" s="222">
        <v>2244</v>
      </c>
      <c r="E39" s="216">
        <v>2352</v>
      </c>
      <c r="F39" s="216">
        <v>588</v>
      </c>
      <c r="G39" s="216">
        <v>588</v>
      </c>
      <c r="H39" s="216">
        <v>588</v>
      </c>
      <c r="I39" s="216">
        <v>588</v>
      </c>
      <c r="J39" s="97"/>
      <c r="K39" s="97"/>
      <c r="L39" s="97"/>
      <c r="M39" s="97"/>
      <c r="N39" s="256"/>
      <c r="O39" s="97"/>
      <c r="T39" s="264"/>
    </row>
    <row r="40" spans="1:20" s="17" customFormat="1" ht="37.5" customHeight="1">
      <c r="A40" s="34" t="s">
        <v>296</v>
      </c>
      <c r="B40" s="30" t="s">
        <v>57</v>
      </c>
      <c r="C40" s="192"/>
      <c r="D40" s="223"/>
      <c r="E40" s="144"/>
      <c r="F40" s="144"/>
      <c r="G40" s="144"/>
      <c r="H40" s="144"/>
      <c r="I40" s="144"/>
      <c r="J40" s="97"/>
      <c r="K40" s="97"/>
      <c r="L40" s="97"/>
      <c r="M40" s="97"/>
      <c r="N40" s="256"/>
      <c r="O40" s="97"/>
    </row>
    <row r="41" spans="1:20" s="17" customFormat="1" ht="20.25" customHeight="1">
      <c r="A41" s="34" t="s">
        <v>297</v>
      </c>
      <c r="B41" s="30" t="s">
        <v>58</v>
      </c>
      <c r="C41" s="190"/>
      <c r="D41" s="222"/>
      <c r="E41" s="144"/>
      <c r="F41" s="144"/>
      <c r="G41" s="144"/>
      <c r="H41" s="144"/>
      <c r="I41" s="144"/>
      <c r="J41" s="97"/>
      <c r="K41" s="97"/>
      <c r="L41" s="97"/>
      <c r="M41" s="97"/>
      <c r="N41" s="256"/>
      <c r="O41" s="97"/>
    </row>
    <row r="42" spans="1:20" s="17" customFormat="1" ht="50.25" customHeight="1">
      <c r="A42" s="34" t="s">
        <v>298</v>
      </c>
      <c r="B42" s="30" t="s">
        <v>9</v>
      </c>
      <c r="C42" s="190"/>
      <c r="D42" s="224"/>
      <c r="E42" s="144"/>
      <c r="F42" s="144"/>
      <c r="G42" s="144"/>
      <c r="H42" s="144"/>
      <c r="I42" s="144"/>
      <c r="J42" s="97"/>
      <c r="K42" s="97"/>
      <c r="L42" s="97"/>
      <c r="M42" s="97"/>
      <c r="N42" s="256"/>
      <c r="O42" s="97"/>
    </row>
    <row r="43" spans="1:20" s="17" customFormat="1" ht="65.25" customHeight="1">
      <c r="A43" s="34" t="s">
        <v>151</v>
      </c>
      <c r="B43" s="30" t="s">
        <v>38</v>
      </c>
      <c r="C43" s="190"/>
      <c r="D43" s="222"/>
      <c r="E43" s="144"/>
      <c r="F43" s="144"/>
      <c r="G43" s="144"/>
      <c r="H43" s="144"/>
      <c r="I43" s="144"/>
      <c r="J43" s="97"/>
      <c r="K43" s="97"/>
      <c r="L43" s="97"/>
      <c r="M43" s="97"/>
      <c r="N43" s="256"/>
      <c r="O43" s="97"/>
    </row>
    <row r="44" spans="1:20" s="17" customFormat="1" ht="34.5" customHeight="1">
      <c r="A44" s="35" t="s">
        <v>45</v>
      </c>
      <c r="B44" s="33" t="s">
        <v>39</v>
      </c>
      <c r="C44" s="191">
        <f>C38+C39+C42</f>
        <v>15776</v>
      </c>
      <c r="D44" s="215">
        <f t="shared" ref="D44:I44" si="0">D38+D39</f>
        <v>13800</v>
      </c>
      <c r="E44" s="215">
        <f>E38+E39</f>
        <v>14652</v>
      </c>
      <c r="F44" s="215">
        <f t="shared" si="0"/>
        <v>3663</v>
      </c>
      <c r="G44" s="215">
        <f t="shared" si="0"/>
        <v>3663</v>
      </c>
      <c r="H44" s="215">
        <f t="shared" si="0"/>
        <v>3663</v>
      </c>
      <c r="I44" s="215">
        <f t="shared" si="0"/>
        <v>3663</v>
      </c>
      <c r="J44" s="254"/>
      <c r="K44" s="254"/>
      <c r="L44" s="254"/>
      <c r="M44" s="254"/>
      <c r="N44" s="257"/>
      <c r="O44" s="97"/>
      <c r="P44" s="255"/>
      <c r="Q44" s="255"/>
      <c r="R44" s="255"/>
      <c r="S44" s="255"/>
      <c r="T44" s="265"/>
    </row>
    <row r="45" spans="1:20" s="17" customFormat="1" ht="33.75" customHeight="1">
      <c r="A45" s="35" t="s">
        <v>66</v>
      </c>
      <c r="B45" s="30"/>
      <c r="C45" s="193"/>
      <c r="D45" s="225"/>
      <c r="E45" s="145"/>
      <c r="F45" s="145"/>
      <c r="G45" s="145"/>
      <c r="H45" s="145"/>
      <c r="I45" s="166"/>
      <c r="J45" s="97"/>
      <c r="K45" s="97"/>
      <c r="L45" s="97"/>
      <c r="M45" s="97"/>
      <c r="N45" s="256"/>
      <c r="O45" s="97"/>
      <c r="T45" s="265"/>
    </row>
    <row r="46" spans="1:20" s="17" customFormat="1" ht="34.5" customHeight="1">
      <c r="A46" s="34" t="s">
        <v>299</v>
      </c>
      <c r="B46" s="37" t="s">
        <v>40</v>
      </c>
      <c r="C46" s="193">
        <f>C60-C47-C54-C58</f>
        <v>9125</v>
      </c>
      <c r="D46" s="225">
        <f>D60-D58-D54-D47</f>
        <v>10667.7</v>
      </c>
      <c r="E46" s="215">
        <f>E60-E58-E54-E47</f>
        <v>9729</v>
      </c>
      <c r="F46" s="215">
        <f>E46/4</f>
        <v>2432.25</v>
      </c>
      <c r="G46" s="215">
        <v>2666.9</v>
      </c>
      <c r="H46" s="215">
        <v>2666.9</v>
      </c>
      <c r="I46" s="234">
        <v>2667</v>
      </c>
      <c r="J46" s="97"/>
      <c r="K46" s="258"/>
      <c r="L46" s="97"/>
      <c r="M46" s="97"/>
      <c r="N46" s="256"/>
      <c r="O46" s="97"/>
      <c r="T46" s="265"/>
    </row>
    <row r="47" spans="1:20" s="17" customFormat="1" ht="33" customHeight="1">
      <c r="A47" s="34" t="s">
        <v>320</v>
      </c>
      <c r="B47" s="37" t="s">
        <v>41</v>
      </c>
      <c r="C47" s="194">
        <v>3219</v>
      </c>
      <c r="D47" s="216">
        <v>2366</v>
      </c>
      <c r="E47" s="216">
        <v>3684</v>
      </c>
      <c r="F47" s="216">
        <f>E47/4</f>
        <v>921</v>
      </c>
      <c r="G47" s="216">
        <v>591.5</v>
      </c>
      <c r="H47" s="216">
        <v>591.5</v>
      </c>
      <c r="I47" s="216">
        <v>591.5</v>
      </c>
      <c r="J47" s="22"/>
      <c r="K47" s="97"/>
      <c r="L47" s="97"/>
      <c r="M47" s="97"/>
      <c r="N47" s="256"/>
      <c r="O47" s="97"/>
    </row>
    <row r="48" spans="1:20" s="17" customFormat="1" ht="39" customHeight="1">
      <c r="A48" s="29" t="s">
        <v>59</v>
      </c>
      <c r="B48" s="27" t="s">
        <v>141</v>
      </c>
      <c r="C48" s="192"/>
      <c r="D48" s="223"/>
      <c r="E48" s="144"/>
      <c r="F48" s="144"/>
      <c r="G48" s="144"/>
      <c r="H48" s="144"/>
      <c r="I48" s="144"/>
      <c r="J48" s="97"/>
      <c r="K48" s="97"/>
      <c r="L48" s="97"/>
      <c r="M48" s="97"/>
      <c r="N48" s="256"/>
      <c r="O48" s="97"/>
    </row>
    <row r="49" spans="1:15" s="17" customFormat="1" ht="24.95" customHeight="1">
      <c r="A49" s="29" t="s">
        <v>172</v>
      </c>
      <c r="B49" s="30" t="s">
        <v>142</v>
      </c>
      <c r="C49" s="192"/>
      <c r="D49" s="223"/>
      <c r="E49" s="144"/>
      <c r="F49" s="137"/>
      <c r="G49" s="137"/>
      <c r="H49" s="137"/>
      <c r="I49" s="137"/>
      <c r="J49" s="97"/>
      <c r="K49" s="97"/>
      <c r="L49" s="97"/>
      <c r="M49" s="97"/>
      <c r="N49" s="256"/>
      <c r="O49" s="97"/>
    </row>
    <row r="50" spans="1:15" s="17" customFormat="1" ht="24.95" customHeight="1">
      <c r="A50" s="29" t="s">
        <v>60</v>
      </c>
      <c r="B50" s="27" t="s">
        <v>214</v>
      </c>
      <c r="C50" s="192"/>
      <c r="D50" s="223"/>
      <c r="E50" s="144"/>
      <c r="F50" s="137"/>
      <c r="G50" s="137"/>
      <c r="H50" s="137"/>
      <c r="I50" s="137"/>
      <c r="J50" s="97"/>
      <c r="K50" s="97"/>
      <c r="L50" s="97"/>
      <c r="M50" s="97"/>
      <c r="N50" s="256"/>
      <c r="O50" s="97"/>
    </row>
    <row r="51" spans="1:15" s="17" customFormat="1" ht="24.95" customHeight="1">
      <c r="A51" s="29" t="s">
        <v>61</v>
      </c>
      <c r="B51" s="30" t="s">
        <v>215</v>
      </c>
      <c r="C51" s="192"/>
      <c r="D51" s="223"/>
      <c r="E51" s="144"/>
      <c r="F51" s="137"/>
      <c r="G51" s="137"/>
      <c r="H51" s="137"/>
      <c r="I51" s="137"/>
      <c r="J51" s="97"/>
      <c r="K51" s="97"/>
      <c r="L51" s="97"/>
      <c r="M51" s="97"/>
      <c r="N51" s="256"/>
      <c r="O51" s="97"/>
    </row>
    <row r="52" spans="1:15" s="17" customFormat="1" ht="27.75" customHeight="1">
      <c r="A52" s="29" t="s">
        <v>300</v>
      </c>
      <c r="B52" s="27" t="s">
        <v>216</v>
      </c>
      <c r="C52" s="192"/>
      <c r="D52" s="223"/>
      <c r="E52" s="144"/>
      <c r="F52" s="144"/>
      <c r="G52" s="144"/>
      <c r="H52" s="144"/>
      <c r="I52" s="144"/>
      <c r="J52" s="97"/>
      <c r="K52" s="97"/>
      <c r="L52" s="97"/>
      <c r="M52" s="97"/>
      <c r="N52" s="256"/>
      <c r="O52" s="97"/>
    </row>
    <row r="53" spans="1:15" s="17" customFormat="1" ht="24.95" customHeight="1">
      <c r="A53" s="34" t="s">
        <v>301</v>
      </c>
      <c r="B53" s="30">
        <v>15</v>
      </c>
      <c r="C53" s="194"/>
      <c r="D53" s="216"/>
      <c r="E53" s="144"/>
      <c r="F53" s="144"/>
      <c r="G53" s="144"/>
      <c r="H53" s="144"/>
      <c r="I53" s="144"/>
      <c r="J53" s="97"/>
      <c r="K53" s="97"/>
      <c r="L53" s="97"/>
      <c r="M53" s="97"/>
      <c r="N53" s="256"/>
      <c r="O53" s="97"/>
    </row>
    <row r="54" spans="1:15" s="17" customFormat="1" ht="27" customHeight="1">
      <c r="A54" s="34" t="s">
        <v>302</v>
      </c>
      <c r="B54" s="30" t="s">
        <v>44</v>
      </c>
      <c r="C54" s="194">
        <v>920</v>
      </c>
      <c r="D54" s="216">
        <v>685</v>
      </c>
      <c r="E54" s="216">
        <v>1107</v>
      </c>
      <c r="F54" s="216"/>
      <c r="G54" s="216"/>
      <c r="H54" s="216"/>
      <c r="I54" s="216"/>
      <c r="J54" s="22"/>
      <c r="K54" s="97"/>
      <c r="L54" s="97"/>
      <c r="M54" s="97"/>
      <c r="N54" s="256"/>
      <c r="O54" s="97"/>
    </row>
    <row r="55" spans="1:15" s="17" customFormat="1" ht="33.75" customHeight="1">
      <c r="A55" s="34" t="s">
        <v>303</v>
      </c>
      <c r="B55" s="30" t="s">
        <v>62</v>
      </c>
      <c r="C55" s="194"/>
      <c r="D55" s="216"/>
      <c r="E55" s="144"/>
      <c r="F55" s="144"/>
      <c r="G55" s="144"/>
      <c r="H55" s="144"/>
      <c r="I55" s="144"/>
      <c r="J55" s="97"/>
      <c r="K55" s="97"/>
      <c r="L55" s="97"/>
      <c r="M55" s="97"/>
      <c r="N55" s="256"/>
      <c r="O55" s="97"/>
    </row>
    <row r="56" spans="1:15" s="17" customFormat="1" ht="24.95" customHeight="1">
      <c r="A56" s="34" t="s">
        <v>304</v>
      </c>
      <c r="B56" s="30" t="s">
        <v>63</v>
      </c>
      <c r="C56" s="194"/>
      <c r="D56" s="216"/>
      <c r="E56" s="144"/>
      <c r="F56" s="144"/>
      <c r="G56" s="144"/>
      <c r="H56" s="144"/>
      <c r="I56" s="144"/>
      <c r="J56" s="97"/>
      <c r="K56" s="97"/>
      <c r="L56" s="97"/>
      <c r="M56" s="97"/>
      <c r="N56" s="256"/>
      <c r="O56" s="97"/>
    </row>
    <row r="57" spans="1:15" s="17" customFormat="1" ht="24.95" customHeight="1">
      <c r="A57" s="34" t="s">
        <v>305</v>
      </c>
      <c r="B57" s="30" t="s">
        <v>64</v>
      </c>
      <c r="C57" s="194"/>
      <c r="D57" s="224"/>
      <c r="E57" s="155"/>
      <c r="F57" s="155"/>
      <c r="G57" s="155"/>
      <c r="H57" s="155"/>
      <c r="I57" s="155"/>
      <c r="J57" s="97"/>
      <c r="K57" s="97"/>
      <c r="L57" s="97"/>
      <c r="M57" s="97"/>
      <c r="N57" s="256"/>
      <c r="O57" s="97"/>
    </row>
    <row r="58" spans="1:15" s="17" customFormat="1" ht="26.25" customHeight="1">
      <c r="A58" s="29" t="s">
        <v>4</v>
      </c>
      <c r="B58" s="30" t="s">
        <v>10</v>
      </c>
      <c r="C58" s="195">
        <v>3</v>
      </c>
      <c r="D58" s="226">
        <v>12.4</v>
      </c>
      <c r="E58" s="144">
        <v>20</v>
      </c>
      <c r="F58" s="144"/>
      <c r="G58" s="144"/>
      <c r="H58" s="144"/>
      <c r="I58" s="144">
        <v>20</v>
      </c>
      <c r="J58" s="97"/>
      <c r="K58" s="97"/>
      <c r="L58" s="97"/>
      <c r="M58" s="97"/>
      <c r="N58" s="256"/>
      <c r="O58" s="97"/>
    </row>
    <row r="59" spans="1:15" s="17" customFormat="1" ht="24.75" customHeight="1">
      <c r="A59" s="29" t="s">
        <v>152</v>
      </c>
      <c r="B59" s="33" t="s">
        <v>16</v>
      </c>
      <c r="C59" s="191"/>
      <c r="D59" s="215"/>
      <c r="E59" s="145"/>
      <c r="F59" s="144"/>
      <c r="G59" s="144"/>
      <c r="H59" s="144"/>
      <c r="I59" s="144"/>
      <c r="J59" s="97"/>
      <c r="K59" s="256"/>
      <c r="L59" s="97"/>
      <c r="M59" s="97"/>
      <c r="N59" s="256"/>
      <c r="O59" s="97"/>
    </row>
    <row r="60" spans="1:15" s="17" customFormat="1" ht="57" customHeight="1">
      <c r="A60" s="35" t="s">
        <v>274</v>
      </c>
      <c r="B60" s="167" t="s">
        <v>17</v>
      </c>
      <c r="C60" s="217">
        <v>13267</v>
      </c>
      <c r="D60" s="217">
        <v>13731.1</v>
      </c>
      <c r="E60" s="217">
        <v>14540</v>
      </c>
      <c r="F60" s="215">
        <v>3635</v>
      </c>
      <c r="G60" s="215">
        <v>3635</v>
      </c>
      <c r="H60" s="215">
        <v>3635</v>
      </c>
      <c r="I60" s="215">
        <v>3635</v>
      </c>
      <c r="J60" s="256"/>
      <c r="K60" s="259"/>
      <c r="L60" s="97"/>
      <c r="M60" s="97"/>
      <c r="N60" s="256"/>
      <c r="O60" s="97"/>
    </row>
    <row r="61" spans="1:15" s="25" customFormat="1" ht="45" customHeight="1">
      <c r="A61" s="35" t="s">
        <v>67</v>
      </c>
      <c r="B61" s="30"/>
      <c r="C61" s="194"/>
      <c r="D61" s="216"/>
      <c r="E61" s="144"/>
      <c r="F61" s="145"/>
      <c r="G61" s="145"/>
      <c r="H61" s="145"/>
      <c r="I61" s="145"/>
      <c r="J61" s="97"/>
      <c r="K61" s="253"/>
      <c r="L61" s="253"/>
      <c r="M61" s="253"/>
      <c r="N61" s="256"/>
      <c r="O61" s="253"/>
    </row>
    <row r="62" spans="1:15" s="17" customFormat="1" ht="19.5" customHeight="1">
      <c r="A62" s="34" t="s">
        <v>68</v>
      </c>
      <c r="B62" s="30" t="s">
        <v>18</v>
      </c>
      <c r="C62" s="194"/>
      <c r="D62" s="216"/>
      <c r="E62" s="144"/>
      <c r="F62" s="145"/>
      <c r="G62" s="145"/>
      <c r="H62" s="145"/>
      <c r="I62" s="145"/>
      <c r="J62" s="260"/>
      <c r="K62" s="97"/>
      <c r="L62" s="97"/>
      <c r="M62" s="97"/>
      <c r="N62" s="256"/>
      <c r="O62" s="97"/>
    </row>
    <row r="63" spans="1:15" s="17" customFormat="1" ht="19.5" customHeight="1">
      <c r="A63" s="29" t="s">
        <v>5</v>
      </c>
      <c r="B63" s="30" t="s">
        <v>19</v>
      </c>
      <c r="C63" s="195"/>
      <c r="D63" s="226"/>
      <c r="E63" s="144"/>
      <c r="F63" s="144"/>
      <c r="G63" s="144"/>
      <c r="H63" s="144"/>
      <c r="I63" s="144"/>
      <c r="J63" s="260"/>
      <c r="K63" s="97"/>
      <c r="L63" s="97"/>
      <c r="M63" s="97"/>
      <c r="N63" s="256"/>
      <c r="O63" s="97"/>
    </row>
    <row r="64" spans="1:15" s="17" customFormat="1" ht="34.5" customHeight="1">
      <c r="A64" s="29" t="s">
        <v>36</v>
      </c>
      <c r="B64" s="30" t="s">
        <v>20</v>
      </c>
      <c r="C64" s="195">
        <v>3205</v>
      </c>
      <c r="D64" s="226">
        <v>56.5</v>
      </c>
      <c r="E64" s="216">
        <v>112</v>
      </c>
      <c r="F64" s="216">
        <v>28</v>
      </c>
      <c r="G64" s="216">
        <v>28</v>
      </c>
      <c r="H64" s="216">
        <v>28</v>
      </c>
      <c r="I64" s="216">
        <v>28</v>
      </c>
      <c r="J64" s="261"/>
      <c r="K64" s="256"/>
      <c r="L64" s="97"/>
      <c r="M64" s="97"/>
      <c r="N64" s="256"/>
      <c r="O64" s="97"/>
    </row>
    <row r="65" spans="1:15" s="17" customFormat="1" ht="22.5" customHeight="1">
      <c r="A65" s="29" t="s">
        <v>69</v>
      </c>
      <c r="B65" s="30" t="s">
        <v>21</v>
      </c>
      <c r="C65" s="195"/>
      <c r="D65" s="226"/>
      <c r="E65" s="236"/>
      <c r="F65" s="235"/>
      <c r="G65" s="235"/>
      <c r="H65" s="235"/>
      <c r="I65" s="235"/>
      <c r="J65" s="262"/>
      <c r="K65" s="256"/>
      <c r="L65" s="97"/>
      <c r="M65" s="97"/>
      <c r="N65" s="256"/>
      <c r="O65" s="97"/>
    </row>
    <row r="66" spans="1:15" s="17" customFormat="1" ht="30" customHeight="1">
      <c r="A66" s="32" t="s">
        <v>70</v>
      </c>
      <c r="B66" s="33" t="s">
        <v>22</v>
      </c>
      <c r="C66" s="196">
        <v>2497</v>
      </c>
      <c r="D66" s="217">
        <v>56.5</v>
      </c>
      <c r="E66" s="236">
        <v>112</v>
      </c>
      <c r="F66" s="250">
        <f>E67/4</f>
        <v>28</v>
      </c>
      <c r="G66" s="250">
        <v>28</v>
      </c>
      <c r="H66" s="250">
        <v>28</v>
      </c>
      <c r="I66" s="250">
        <v>28</v>
      </c>
      <c r="J66" s="97"/>
      <c r="K66" s="97"/>
      <c r="L66" s="97"/>
      <c r="M66" s="97"/>
      <c r="N66" s="256"/>
      <c r="O66" s="97"/>
    </row>
    <row r="67" spans="1:15" s="17" customFormat="1" ht="39" customHeight="1">
      <c r="A67" s="29" t="s">
        <v>71</v>
      </c>
      <c r="B67" s="30" t="s">
        <v>74</v>
      </c>
      <c r="C67" s="195">
        <v>2497</v>
      </c>
      <c r="D67" s="226">
        <v>56.5</v>
      </c>
      <c r="E67" s="235">
        <v>112</v>
      </c>
      <c r="F67" s="235">
        <f>F66</f>
        <v>28</v>
      </c>
      <c r="G67" s="235">
        <f>G66</f>
        <v>28</v>
      </c>
      <c r="H67" s="235">
        <f>H66</f>
        <v>28</v>
      </c>
      <c r="I67" s="235">
        <f>I66</f>
        <v>28</v>
      </c>
      <c r="J67" s="97"/>
      <c r="K67" s="97"/>
      <c r="L67" s="97"/>
      <c r="M67" s="97"/>
      <c r="N67" s="256"/>
      <c r="O67" s="97"/>
    </row>
    <row r="68" spans="1:15" s="17" customFormat="1" ht="51.75" customHeight="1">
      <c r="A68" s="29" t="s">
        <v>72</v>
      </c>
      <c r="B68" s="30" t="s">
        <v>170</v>
      </c>
      <c r="C68" s="195"/>
      <c r="D68" s="226"/>
      <c r="E68" s="161"/>
      <c r="F68" s="161"/>
      <c r="G68" s="161"/>
      <c r="H68" s="158"/>
      <c r="I68" s="161"/>
      <c r="J68" s="97"/>
      <c r="K68" s="97"/>
      <c r="L68" s="97"/>
      <c r="M68" s="97"/>
      <c r="N68" s="256"/>
      <c r="O68" s="97"/>
    </row>
    <row r="69" spans="1:15" s="17" customFormat="1" ht="21" customHeight="1">
      <c r="A69" s="274" t="s">
        <v>73</v>
      </c>
      <c r="B69" s="275"/>
      <c r="C69" s="275"/>
      <c r="D69" s="275"/>
      <c r="E69" s="275"/>
      <c r="F69" s="275"/>
      <c r="G69" s="276"/>
      <c r="H69" s="161"/>
      <c r="I69" s="161"/>
      <c r="J69" s="97"/>
      <c r="K69" s="97"/>
      <c r="L69" s="97"/>
      <c r="M69" s="97"/>
      <c r="N69" s="97"/>
      <c r="O69" s="97"/>
    </row>
    <row r="70" spans="1:15" s="17" customFormat="1" ht="69.75" customHeight="1">
      <c r="A70" s="32" t="s">
        <v>326</v>
      </c>
      <c r="B70" s="30" t="s">
        <v>23</v>
      </c>
      <c r="C70" s="195"/>
      <c r="D70" s="226"/>
      <c r="E70" s="146"/>
      <c r="F70" s="147"/>
      <c r="G70" s="147"/>
      <c r="H70" s="147"/>
      <c r="I70" s="147"/>
      <c r="J70" s="97"/>
      <c r="K70" s="97"/>
      <c r="L70" s="97"/>
      <c r="M70" s="97"/>
      <c r="N70" s="97"/>
      <c r="O70" s="97"/>
    </row>
    <row r="71" spans="1:15" s="17" customFormat="1" ht="43.5" customHeight="1">
      <c r="A71" s="154" t="s">
        <v>328</v>
      </c>
      <c r="B71" s="30" t="s">
        <v>161</v>
      </c>
      <c r="C71" s="195"/>
      <c r="D71" s="226"/>
      <c r="E71" s="135"/>
      <c r="F71" s="136"/>
      <c r="G71" s="136"/>
      <c r="H71" s="136"/>
      <c r="I71" s="136"/>
      <c r="J71" s="97"/>
      <c r="K71" s="97"/>
      <c r="L71" s="97"/>
      <c r="M71" s="97"/>
      <c r="N71" s="97"/>
      <c r="O71" s="97"/>
    </row>
    <row r="72" spans="1:15" s="17" customFormat="1" ht="57" customHeight="1">
      <c r="A72" s="169" t="s">
        <v>327</v>
      </c>
      <c r="B72" s="28" t="s">
        <v>217</v>
      </c>
      <c r="C72" s="195">
        <v>128</v>
      </c>
      <c r="D72" s="226">
        <v>2.8</v>
      </c>
      <c r="E72" s="235">
        <v>4</v>
      </c>
      <c r="F72" s="235">
        <v>1</v>
      </c>
      <c r="G72" s="235">
        <v>1</v>
      </c>
      <c r="H72" s="235">
        <v>1</v>
      </c>
      <c r="I72" s="235">
        <v>1</v>
      </c>
      <c r="J72" s="97"/>
      <c r="K72" s="97"/>
      <c r="L72" s="97"/>
      <c r="M72" s="97"/>
      <c r="N72" s="259"/>
      <c r="O72" s="97"/>
    </row>
    <row r="73" spans="1:15" s="17" customFormat="1" ht="20.25" customHeight="1">
      <c r="A73" s="168" t="s">
        <v>246</v>
      </c>
      <c r="B73" s="30"/>
      <c r="C73" s="195"/>
      <c r="D73" s="226"/>
      <c r="E73" s="135"/>
      <c r="F73" s="140"/>
      <c r="G73" s="140"/>
      <c r="H73" s="140"/>
      <c r="I73" s="140"/>
      <c r="J73" s="97"/>
      <c r="K73" s="97"/>
      <c r="L73" s="97"/>
      <c r="M73" s="97"/>
      <c r="N73" s="97"/>
      <c r="O73" s="97"/>
    </row>
    <row r="74" spans="1:15" s="25" customFormat="1" ht="57" customHeight="1">
      <c r="A74" s="154" t="s">
        <v>329</v>
      </c>
      <c r="B74" s="37" t="s">
        <v>24</v>
      </c>
      <c r="C74" s="195"/>
      <c r="D74" s="226"/>
      <c r="E74" s="135"/>
      <c r="F74" s="140"/>
      <c r="G74" s="140"/>
      <c r="H74" s="140"/>
      <c r="I74" s="140"/>
      <c r="J74" s="97"/>
      <c r="K74" s="253"/>
      <c r="L74" s="253"/>
      <c r="M74" s="253"/>
      <c r="N74" s="253"/>
      <c r="O74" s="253"/>
    </row>
    <row r="75" spans="1:15" s="17" customFormat="1" ht="24.75" customHeight="1">
      <c r="A75" s="36" t="s">
        <v>157</v>
      </c>
      <c r="B75" s="37" t="s">
        <v>247</v>
      </c>
      <c r="C75" s="197"/>
      <c r="D75" s="227"/>
      <c r="E75" s="136"/>
      <c r="F75" s="140"/>
      <c r="G75" s="140"/>
      <c r="H75" s="140"/>
      <c r="I75" s="140"/>
      <c r="J75" s="97"/>
      <c r="K75" s="97"/>
      <c r="L75" s="97"/>
      <c r="M75" s="97"/>
      <c r="N75" s="97"/>
      <c r="O75" s="97"/>
    </row>
    <row r="76" spans="1:15" s="17" customFormat="1" ht="36" customHeight="1">
      <c r="A76" s="170" t="s">
        <v>330</v>
      </c>
      <c r="B76" s="37" t="s">
        <v>11</v>
      </c>
      <c r="C76" s="197"/>
      <c r="D76" s="227"/>
      <c r="E76" s="136"/>
      <c r="F76" s="140"/>
      <c r="G76" s="140"/>
      <c r="H76" s="140"/>
      <c r="I76" s="140"/>
      <c r="J76" s="97"/>
      <c r="K76" s="97"/>
      <c r="L76" s="97"/>
      <c r="M76" s="97"/>
      <c r="N76" s="97"/>
      <c r="O76" s="97"/>
    </row>
    <row r="77" spans="1:15" s="17" customFormat="1" ht="25.5" customHeight="1">
      <c r="A77" s="36" t="s">
        <v>157</v>
      </c>
      <c r="B77" s="37"/>
      <c r="C77" s="195"/>
      <c r="D77" s="226"/>
      <c r="E77" s="139"/>
      <c r="F77" s="151"/>
      <c r="G77" s="140"/>
      <c r="H77" s="140"/>
      <c r="I77" s="140"/>
      <c r="J77" s="97"/>
      <c r="K77" s="97"/>
      <c r="L77" s="97"/>
      <c r="M77" s="97"/>
      <c r="N77" s="97"/>
      <c r="O77" s="97"/>
    </row>
    <row r="78" spans="1:15" s="17" customFormat="1" ht="55.5" customHeight="1">
      <c r="A78" s="32" t="s">
        <v>155</v>
      </c>
      <c r="B78" s="37" t="s">
        <v>76</v>
      </c>
      <c r="C78" s="196">
        <v>1564</v>
      </c>
      <c r="D78" s="217">
        <v>40.299999999999997</v>
      </c>
      <c r="E78" s="236"/>
      <c r="F78" s="249">
        <f>E78/4</f>
        <v>0</v>
      </c>
      <c r="G78" s="249"/>
      <c r="H78" s="249"/>
      <c r="I78" s="249"/>
      <c r="J78" s="263"/>
      <c r="K78" s="97"/>
      <c r="L78" s="97"/>
      <c r="M78" s="97"/>
      <c r="N78" s="97"/>
      <c r="O78" s="97"/>
    </row>
    <row r="79" spans="1:15" s="17" customFormat="1" ht="24" customHeight="1">
      <c r="A79" s="29" t="s">
        <v>245</v>
      </c>
      <c r="B79" s="37" t="s">
        <v>77</v>
      </c>
      <c r="C79" s="194"/>
      <c r="D79" s="216"/>
      <c r="E79" s="135"/>
      <c r="F79" s="141"/>
      <c r="G79" s="141"/>
      <c r="H79" s="141"/>
      <c r="I79" s="141"/>
      <c r="J79" s="97"/>
      <c r="K79" s="97"/>
      <c r="L79" s="97"/>
      <c r="M79" s="97"/>
      <c r="N79" s="97"/>
      <c r="O79" s="97"/>
    </row>
    <row r="80" spans="1:15" s="17" customFormat="1" ht="37.5" customHeight="1">
      <c r="A80" s="85" t="s">
        <v>285</v>
      </c>
      <c r="B80" s="37" t="s">
        <v>259</v>
      </c>
      <c r="C80" s="192"/>
      <c r="D80" s="223"/>
      <c r="E80" s="135"/>
      <c r="F80" s="140"/>
      <c r="G80" s="140"/>
      <c r="H80" s="140"/>
      <c r="I80" s="140"/>
      <c r="J80" s="97"/>
      <c r="K80" s="97"/>
      <c r="L80" s="97"/>
      <c r="M80" s="97"/>
      <c r="N80" s="97"/>
      <c r="O80" s="97"/>
    </row>
    <row r="81" spans="1:15" s="38" customFormat="1" ht="24" customHeight="1">
      <c r="A81" s="29" t="s">
        <v>75</v>
      </c>
      <c r="B81" s="37" t="s">
        <v>79</v>
      </c>
      <c r="C81" s="198"/>
      <c r="D81" s="226"/>
      <c r="E81" s="135"/>
      <c r="F81" s="142"/>
      <c r="G81" s="142"/>
      <c r="H81" s="142"/>
      <c r="I81" s="142"/>
      <c r="J81" s="97"/>
      <c r="K81" s="253"/>
      <c r="L81" s="253"/>
      <c r="M81" s="253"/>
      <c r="N81" s="253"/>
      <c r="O81" s="253"/>
    </row>
    <row r="82" spans="1:15" s="17" customFormat="1" ht="33.75" customHeight="1">
      <c r="A82" s="29" t="s">
        <v>306</v>
      </c>
      <c r="B82" s="37" t="s">
        <v>80</v>
      </c>
      <c r="C82" s="195"/>
      <c r="D82" s="226"/>
      <c r="E82" s="135"/>
      <c r="F82" s="143"/>
      <c r="G82" s="143"/>
      <c r="H82" s="143"/>
      <c r="I82" s="143"/>
      <c r="J82" s="97"/>
      <c r="K82" s="97"/>
      <c r="L82" s="97"/>
      <c r="M82" s="97"/>
      <c r="N82" s="97"/>
      <c r="O82" s="97"/>
    </row>
    <row r="83" spans="1:15" s="17" customFormat="1" ht="19.5" customHeight="1">
      <c r="A83" s="29" t="s">
        <v>307</v>
      </c>
      <c r="B83" s="37" t="s">
        <v>86</v>
      </c>
      <c r="C83" s="196"/>
      <c r="D83" s="217"/>
      <c r="E83" s="138"/>
      <c r="F83" s="134"/>
      <c r="G83" s="134"/>
      <c r="H83" s="134"/>
      <c r="I83" s="134"/>
      <c r="J83" s="97"/>
      <c r="K83" s="97"/>
      <c r="L83" s="97"/>
      <c r="M83" s="97"/>
      <c r="N83" s="97"/>
      <c r="O83" s="97"/>
    </row>
    <row r="84" spans="1:15" s="17" customFormat="1" ht="33">
      <c r="A84" s="171" t="s">
        <v>156</v>
      </c>
      <c r="B84" s="158" t="s">
        <v>90</v>
      </c>
      <c r="C84" s="199"/>
      <c r="D84" s="228"/>
      <c r="E84" s="161"/>
      <c r="F84" s="161"/>
      <c r="G84" s="161"/>
      <c r="H84" s="161"/>
      <c r="I84" s="161"/>
      <c r="J84" s="97"/>
      <c r="K84" s="97"/>
      <c r="L84" s="97"/>
      <c r="M84" s="97"/>
      <c r="N84" s="97"/>
      <c r="O84" s="97"/>
    </row>
    <row r="85" spans="1:15" s="17" customFormat="1" ht="45.75" customHeight="1">
      <c r="A85" s="274" t="s">
        <v>78</v>
      </c>
      <c r="B85" s="275"/>
      <c r="C85" s="275"/>
      <c r="D85" s="275"/>
      <c r="E85" s="275"/>
      <c r="F85" s="275"/>
      <c r="G85" s="276"/>
      <c r="H85" s="134"/>
      <c r="I85" s="134"/>
      <c r="J85" s="253"/>
      <c r="K85" s="97"/>
      <c r="L85" s="97"/>
      <c r="M85" s="97"/>
      <c r="N85" s="97"/>
      <c r="O85" s="97"/>
    </row>
    <row r="86" spans="1:15" s="17" customFormat="1" ht="39.75" customHeight="1">
      <c r="A86" s="171" t="s">
        <v>207</v>
      </c>
      <c r="B86" s="30" t="s">
        <v>162</v>
      </c>
      <c r="C86" s="196">
        <v>2413</v>
      </c>
      <c r="D86" s="242">
        <v>2772.2</v>
      </c>
      <c r="E86" s="242">
        <v>1640</v>
      </c>
      <c r="F86" s="242">
        <f>E86/4</f>
        <v>410</v>
      </c>
      <c r="G86" s="242">
        <v>410</v>
      </c>
      <c r="H86" s="242">
        <v>410</v>
      </c>
      <c r="I86" s="242">
        <v>410</v>
      </c>
      <c r="J86" s="97"/>
      <c r="K86" s="97"/>
      <c r="L86" s="256"/>
      <c r="M86" s="97"/>
      <c r="N86" s="97"/>
      <c r="O86" s="97"/>
    </row>
    <row r="87" spans="1:15" s="17" customFormat="1" ht="18.75" customHeight="1">
      <c r="A87" s="29" t="s">
        <v>43</v>
      </c>
      <c r="B87" s="30" t="s">
        <v>260</v>
      </c>
      <c r="C87" s="195">
        <v>277</v>
      </c>
      <c r="D87" s="226">
        <v>8.9</v>
      </c>
      <c r="E87" s="226"/>
      <c r="F87" s="226"/>
      <c r="G87" s="226"/>
      <c r="H87" s="226"/>
      <c r="I87" s="226"/>
      <c r="J87" s="97"/>
      <c r="K87" s="97"/>
      <c r="L87" s="97"/>
      <c r="M87" s="97"/>
      <c r="N87" s="97"/>
      <c r="O87" s="97"/>
    </row>
    <row r="88" spans="1:15" s="17" customFormat="1" ht="19.5" customHeight="1">
      <c r="A88" s="34" t="s">
        <v>81</v>
      </c>
      <c r="B88" s="30" t="s">
        <v>261</v>
      </c>
      <c r="C88" s="195"/>
      <c r="D88" s="226"/>
      <c r="E88" s="139"/>
      <c r="F88" s="135"/>
      <c r="G88" s="135"/>
      <c r="H88" s="135"/>
      <c r="I88" s="135"/>
      <c r="J88" s="97"/>
      <c r="K88" s="97"/>
      <c r="L88" s="97"/>
      <c r="M88" s="97"/>
      <c r="N88" s="97"/>
      <c r="O88" s="97"/>
    </row>
    <row r="89" spans="1:15" s="17" customFormat="1" ht="35.25" customHeight="1">
      <c r="A89" s="34" t="s">
        <v>82</v>
      </c>
      <c r="B89" s="30" t="s">
        <v>262</v>
      </c>
      <c r="C89" s="195"/>
      <c r="D89" s="226"/>
      <c r="E89" s="139"/>
      <c r="F89" s="135"/>
      <c r="G89" s="135"/>
      <c r="H89" s="135"/>
      <c r="I89" s="135"/>
      <c r="J89" s="97"/>
      <c r="K89" s="97"/>
      <c r="L89" s="97"/>
      <c r="M89" s="97"/>
      <c r="N89" s="97"/>
      <c r="O89" s="97"/>
    </row>
    <row r="90" spans="1:15" s="17" customFormat="1" ht="35.25" customHeight="1">
      <c r="A90" s="34" t="s">
        <v>83</v>
      </c>
      <c r="B90" s="30" t="s">
        <v>263</v>
      </c>
      <c r="C90" s="195"/>
      <c r="D90" s="226"/>
      <c r="E90" s="135"/>
      <c r="F90" s="135"/>
      <c r="G90" s="135"/>
      <c r="H90" s="135"/>
      <c r="I90" s="135"/>
      <c r="J90" s="97"/>
      <c r="K90" s="97"/>
      <c r="L90" s="97"/>
      <c r="M90" s="97"/>
      <c r="N90" s="97"/>
      <c r="O90" s="97"/>
    </row>
    <row r="91" spans="1:15" s="25" customFormat="1" ht="52.5" customHeight="1">
      <c r="A91" s="34" t="s">
        <v>84</v>
      </c>
      <c r="B91" s="30" t="s">
        <v>264</v>
      </c>
      <c r="C91" s="195">
        <v>0.1</v>
      </c>
      <c r="D91" s="226">
        <v>0.2</v>
      </c>
      <c r="E91" s="235">
        <f>D91</f>
        <v>0.2</v>
      </c>
      <c r="F91" s="235">
        <v>0.1</v>
      </c>
      <c r="G91" s="235">
        <v>0</v>
      </c>
      <c r="H91" s="235">
        <v>0</v>
      </c>
      <c r="I91" s="235">
        <v>0.1</v>
      </c>
      <c r="J91" s="97"/>
      <c r="K91" s="253"/>
      <c r="L91" s="257"/>
      <c r="M91" s="253"/>
      <c r="N91" s="253"/>
      <c r="O91" s="253"/>
    </row>
    <row r="92" spans="1:15" s="17" customFormat="1" ht="36" customHeight="1">
      <c r="A92" s="34" t="s">
        <v>85</v>
      </c>
      <c r="B92" s="30" t="s">
        <v>265</v>
      </c>
      <c r="C92" s="195"/>
      <c r="D92" s="226"/>
      <c r="E92" s="135"/>
      <c r="F92" s="135"/>
      <c r="G92" s="135"/>
      <c r="H92" s="135"/>
      <c r="I92" s="135"/>
      <c r="J92" s="97"/>
      <c r="K92" s="97"/>
      <c r="L92" s="97"/>
      <c r="M92" s="97"/>
      <c r="N92" s="97"/>
      <c r="O92" s="97"/>
    </row>
    <row r="93" spans="1:15" s="17" customFormat="1" ht="54" customHeight="1">
      <c r="A93" s="34" t="s">
        <v>308</v>
      </c>
      <c r="B93" s="27" t="s">
        <v>218</v>
      </c>
      <c r="C93" s="195">
        <v>128</v>
      </c>
      <c r="D93" s="195">
        <v>2</v>
      </c>
      <c r="E93" s="195">
        <v>0.2</v>
      </c>
      <c r="F93" s="195">
        <v>0.1</v>
      </c>
      <c r="G93" s="195">
        <v>0</v>
      </c>
      <c r="H93" s="195">
        <v>0</v>
      </c>
      <c r="I93" s="195">
        <v>0.1</v>
      </c>
      <c r="J93" s="97"/>
      <c r="K93" s="97"/>
      <c r="L93" s="256"/>
      <c r="M93" s="97"/>
      <c r="N93" s="97"/>
      <c r="O93" s="97"/>
    </row>
    <row r="94" spans="1:15" s="17" customFormat="1" ht="39.75" customHeight="1">
      <c r="A94" s="170" t="s">
        <v>331</v>
      </c>
      <c r="B94" s="27" t="s">
        <v>266</v>
      </c>
      <c r="C94" s="195">
        <v>128</v>
      </c>
      <c r="D94" s="195">
        <v>2</v>
      </c>
      <c r="E94" s="195">
        <v>4</v>
      </c>
      <c r="F94" s="195">
        <v>1</v>
      </c>
      <c r="G94" s="195">
        <v>1</v>
      </c>
      <c r="H94" s="195">
        <v>1</v>
      </c>
      <c r="I94" s="195">
        <v>1</v>
      </c>
      <c r="J94" s="97"/>
      <c r="K94" s="256"/>
      <c r="L94" s="97"/>
      <c r="M94" s="97"/>
      <c r="N94" s="97"/>
      <c r="O94" s="97"/>
    </row>
    <row r="95" spans="1:15" s="25" customFormat="1" ht="41.25" customHeight="1">
      <c r="A95" s="170" t="s">
        <v>268</v>
      </c>
      <c r="B95" s="27" t="s">
        <v>267</v>
      </c>
      <c r="C95" s="196"/>
      <c r="D95" s="217"/>
      <c r="E95" s="134"/>
      <c r="F95" s="135"/>
      <c r="G95" s="135"/>
      <c r="H95" s="135"/>
      <c r="I95" s="135"/>
      <c r="J95" s="253"/>
      <c r="K95" s="253"/>
      <c r="L95" s="253"/>
      <c r="M95" s="253"/>
      <c r="N95" s="253"/>
      <c r="O95" s="253"/>
    </row>
    <row r="96" spans="1:15" s="17" customFormat="1" ht="24.95" customHeight="1">
      <c r="A96" s="171" t="s">
        <v>283</v>
      </c>
      <c r="B96" s="30" t="s">
        <v>165</v>
      </c>
      <c r="C96" s="195"/>
      <c r="D96" s="226"/>
      <c r="E96" s="135"/>
      <c r="F96" s="135"/>
      <c r="G96" s="135"/>
      <c r="H96" s="135"/>
      <c r="I96" s="135"/>
      <c r="J96" s="97"/>
      <c r="K96" s="97"/>
      <c r="L96" s="97"/>
      <c r="M96" s="97"/>
      <c r="N96" s="97"/>
      <c r="O96" s="97"/>
    </row>
    <row r="97" spans="1:15" s="17" customFormat="1" ht="31.5" customHeight="1">
      <c r="A97" s="29" t="s">
        <v>205</v>
      </c>
      <c r="B97" s="30" t="s">
        <v>166</v>
      </c>
      <c r="C97" s="195"/>
      <c r="D97" s="226"/>
      <c r="E97" s="135"/>
      <c r="F97" s="135"/>
      <c r="G97" s="135"/>
      <c r="H97" s="135"/>
      <c r="I97" s="135"/>
      <c r="J97" s="97"/>
      <c r="K97" s="97"/>
      <c r="L97" s="97"/>
      <c r="M97" s="97"/>
      <c r="N97" s="97"/>
      <c r="O97" s="97"/>
    </row>
    <row r="98" spans="1:15" s="25" customFormat="1" ht="27.75" customHeight="1">
      <c r="A98" s="29" t="s">
        <v>87</v>
      </c>
      <c r="B98" s="30" t="s">
        <v>167</v>
      </c>
      <c r="C98" s="195"/>
      <c r="D98" s="226"/>
      <c r="E98" s="135"/>
      <c r="F98" s="135"/>
      <c r="G98" s="135"/>
      <c r="H98" s="135"/>
      <c r="I98" s="135"/>
      <c r="J98" s="97"/>
      <c r="K98" s="253"/>
      <c r="L98" s="253"/>
      <c r="M98" s="253"/>
      <c r="N98" s="253"/>
      <c r="O98" s="253"/>
    </row>
    <row r="99" spans="1:15" s="17" customFormat="1" ht="24.95" customHeight="1">
      <c r="A99" s="29" t="s">
        <v>88</v>
      </c>
      <c r="B99" s="30" t="s">
        <v>219</v>
      </c>
      <c r="C99" s="196"/>
      <c r="D99" s="217"/>
      <c r="E99" s="138"/>
      <c r="F99" s="135"/>
      <c r="G99" s="135"/>
      <c r="H99" s="135"/>
      <c r="I99" s="135"/>
      <c r="J99" s="97"/>
      <c r="K99" s="97"/>
      <c r="L99" s="97"/>
      <c r="M99" s="97"/>
      <c r="N99" s="97"/>
      <c r="O99" s="97"/>
    </row>
    <row r="100" spans="1:15" ht="33.75" customHeight="1">
      <c r="A100" s="32" t="s">
        <v>206</v>
      </c>
      <c r="B100" s="30" t="s">
        <v>168</v>
      </c>
      <c r="C100" s="226">
        <v>1347</v>
      </c>
      <c r="D100" s="226">
        <f t="shared" ref="D100" si="1">D101</f>
        <v>1523.6</v>
      </c>
      <c r="E100" s="226">
        <v>1453.9</v>
      </c>
      <c r="F100" s="226">
        <v>363.5</v>
      </c>
      <c r="G100" s="226">
        <v>363.5</v>
      </c>
      <c r="H100" s="226">
        <v>363.5</v>
      </c>
      <c r="I100" s="226">
        <v>363.4</v>
      </c>
      <c r="J100" s="97"/>
    </row>
    <row r="101" spans="1:15" ht="26.25" customHeight="1">
      <c r="A101" s="29" t="s">
        <v>89</v>
      </c>
      <c r="B101" s="30" t="s">
        <v>169</v>
      </c>
      <c r="C101" s="226">
        <v>1347</v>
      </c>
      <c r="D101" s="226">
        <v>1523.6</v>
      </c>
      <c r="E101" s="226">
        <v>1453.9</v>
      </c>
      <c r="F101" s="146">
        <v>363.5</v>
      </c>
      <c r="G101" s="146">
        <f t="shared" ref="G101" si="2">E101/4</f>
        <v>363.47500000000002</v>
      </c>
      <c r="H101" s="146">
        <f>E101/4</f>
        <v>363.47500000000002</v>
      </c>
      <c r="I101" s="146">
        <v>363.4</v>
      </c>
      <c r="J101" s="97"/>
    </row>
    <row r="102" spans="1:15" s="6" customFormat="1" ht="22.5">
      <c r="A102" s="29" t="s">
        <v>183</v>
      </c>
      <c r="B102" s="30" t="s">
        <v>358</v>
      </c>
      <c r="C102" s="217"/>
      <c r="D102" s="217"/>
      <c r="E102" s="217"/>
      <c r="F102" s="135"/>
      <c r="G102" s="135"/>
      <c r="H102" s="135"/>
      <c r="I102" s="135"/>
      <c r="J102" s="97"/>
      <c r="K102" s="251"/>
      <c r="L102" s="8"/>
      <c r="M102" s="8"/>
      <c r="N102" s="8"/>
      <c r="O102" s="8"/>
    </row>
    <row r="103" spans="1:15" s="6" customFormat="1" ht="28.5" customHeight="1">
      <c r="A103" s="32" t="s">
        <v>91</v>
      </c>
      <c r="B103" s="30" t="s">
        <v>220</v>
      </c>
      <c r="C103" s="195"/>
      <c r="D103" s="226"/>
      <c r="E103" s="135"/>
      <c r="F103" s="135"/>
      <c r="G103" s="135"/>
      <c r="H103" s="135"/>
      <c r="I103" s="135"/>
      <c r="J103" s="97"/>
      <c r="K103" s="251"/>
      <c r="L103" s="8"/>
      <c r="M103" s="8"/>
      <c r="N103" s="8"/>
      <c r="O103" s="8"/>
    </row>
    <row r="104" spans="1:15" s="6" customFormat="1" ht="36.75" hidden="1" customHeight="1">
      <c r="A104" s="29" t="s">
        <v>92</v>
      </c>
      <c r="B104" s="30" t="s">
        <v>221</v>
      </c>
      <c r="C104" s="205">
        <v>1032.3</v>
      </c>
      <c r="D104" s="229">
        <v>1196</v>
      </c>
      <c r="E104" s="135">
        <f>D104</f>
        <v>1196</v>
      </c>
      <c r="F104" s="135">
        <f t="shared" ref="F104:F105" si="3">E104*0.1</f>
        <v>119.60000000000001</v>
      </c>
      <c r="G104" s="135">
        <f t="shared" ref="G104:G105" si="4">E104*0.4</f>
        <v>478.40000000000003</v>
      </c>
      <c r="H104" s="135">
        <f t="shared" ref="H104:H105" si="5">E104*0.3</f>
        <v>358.8</v>
      </c>
      <c r="I104" s="135">
        <f t="shared" ref="I104:I105" si="6">E104*0.2</f>
        <v>239.20000000000002</v>
      </c>
      <c r="J104" s="251"/>
      <c r="K104" s="251"/>
      <c r="L104" s="8"/>
      <c r="M104" s="8"/>
      <c r="N104" s="8"/>
      <c r="O104" s="8"/>
    </row>
    <row r="105" spans="1:15" s="6" customFormat="1" ht="22.5" hidden="1">
      <c r="A105" s="39" t="s">
        <v>362</v>
      </c>
      <c r="B105" s="30" t="s">
        <v>222</v>
      </c>
      <c r="C105" s="206">
        <v>84.4</v>
      </c>
      <c r="D105" s="218">
        <v>99.6</v>
      </c>
      <c r="E105" s="177">
        <f>D105</f>
        <v>99.6</v>
      </c>
      <c r="F105" s="135">
        <f t="shared" si="3"/>
        <v>9.9600000000000009</v>
      </c>
      <c r="G105" s="135">
        <f t="shared" si="4"/>
        <v>39.840000000000003</v>
      </c>
      <c r="H105" s="135">
        <f t="shared" si="5"/>
        <v>29.879999999999995</v>
      </c>
      <c r="I105" s="135">
        <f t="shared" si="6"/>
        <v>19.920000000000002</v>
      </c>
      <c r="J105" s="251"/>
      <c r="K105" s="8"/>
      <c r="L105" s="8"/>
      <c r="M105" s="8"/>
      <c r="N105" s="8"/>
      <c r="O105" s="8"/>
    </row>
    <row r="106" spans="1:15">
      <c r="A106" s="244" t="s">
        <v>389</v>
      </c>
      <c r="B106" s="6"/>
      <c r="C106" s="187"/>
      <c r="D106" s="230" t="s">
        <v>286</v>
      </c>
      <c r="E106" s="16"/>
      <c r="F106" s="269" t="s">
        <v>388</v>
      </c>
      <c r="G106" s="269"/>
      <c r="H106" s="269"/>
      <c r="I106" s="17"/>
      <c r="J106" s="97"/>
    </row>
    <row r="107" spans="1:15">
      <c r="A107" s="8"/>
      <c r="B107" s="6"/>
      <c r="C107" s="187"/>
      <c r="D107" s="230"/>
      <c r="E107" s="16"/>
      <c r="F107" s="97"/>
      <c r="G107" s="97"/>
      <c r="H107" s="97"/>
      <c r="I107" s="17"/>
      <c r="J107" s="97"/>
    </row>
    <row r="108" spans="1:15">
      <c r="A108" s="129" t="s">
        <v>334</v>
      </c>
      <c r="B108" s="6"/>
      <c r="C108" s="187"/>
      <c r="D108" s="230" t="s">
        <v>286</v>
      </c>
      <c r="E108" s="16"/>
      <c r="F108" s="270" t="s">
        <v>390</v>
      </c>
      <c r="G108" s="270"/>
      <c r="H108" s="270"/>
      <c r="I108" s="17"/>
      <c r="J108" s="97"/>
    </row>
    <row r="109" spans="1:15">
      <c r="A109" s="19"/>
      <c r="B109" s="14"/>
      <c r="C109" s="23"/>
      <c r="D109" s="219"/>
      <c r="E109" s="17"/>
      <c r="F109" s="17"/>
      <c r="G109" s="14"/>
      <c r="H109" s="18" t="s">
        <v>365</v>
      </c>
      <c r="I109" s="14"/>
      <c r="J109" s="97"/>
    </row>
    <row r="110" spans="1:15">
      <c r="A110" s="129" t="s">
        <v>335</v>
      </c>
      <c r="B110" s="6"/>
      <c r="C110" s="187"/>
      <c r="D110" s="230" t="s">
        <v>286</v>
      </c>
      <c r="E110" s="16"/>
      <c r="F110" s="268" t="s">
        <v>397</v>
      </c>
      <c r="G110" s="268"/>
      <c r="H110" s="268"/>
      <c r="I110" s="17"/>
      <c r="J110" s="252"/>
    </row>
    <row r="112" spans="1:15">
      <c r="A112" s="42"/>
    </row>
    <row r="113" spans="1:7">
      <c r="A113" s="42"/>
    </row>
    <row r="114" spans="1:7">
      <c r="A114" s="387" t="s">
        <v>409</v>
      </c>
      <c r="D114" s="388"/>
      <c r="E114" s="267" t="s">
        <v>410</v>
      </c>
      <c r="F114" s="267"/>
      <c r="G114" s="267"/>
    </row>
    <row r="115" spans="1:7">
      <c r="A115" s="42"/>
    </row>
    <row r="116" spans="1:7">
      <c r="A116" s="42"/>
    </row>
    <row r="117" spans="1:7">
      <c r="A117" s="42"/>
    </row>
    <row r="118" spans="1:7">
      <c r="A118" s="42"/>
    </row>
    <row r="119" spans="1:7">
      <c r="A119" s="42"/>
    </row>
    <row r="120" spans="1:7">
      <c r="A120" s="42"/>
    </row>
    <row r="121" spans="1:7">
      <c r="A121" s="42"/>
    </row>
    <row r="122" spans="1:7">
      <c r="A122" s="42"/>
    </row>
    <row r="123" spans="1:7">
      <c r="A123" s="42"/>
    </row>
    <row r="124" spans="1:7">
      <c r="A124" s="42"/>
    </row>
    <row r="125" spans="1:7">
      <c r="A125" s="42"/>
    </row>
    <row r="126" spans="1:7">
      <c r="A126" s="42"/>
    </row>
    <row r="127" spans="1:7">
      <c r="A127" s="42"/>
    </row>
    <row r="128" spans="1:7">
      <c r="A128" s="42"/>
    </row>
    <row r="129" spans="1:1">
      <c r="A129" s="4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  <row r="191" spans="1:1">
      <c r="A191" s="42"/>
    </row>
    <row r="192" spans="1:1">
      <c r="A192" s="42"/>
    </row>
    <row r="193" spans="1:1">
      <c r="A193" s="42"/>
    </row>
    <row r="194" spans="1:1">
      <c r="A194" s="42"/>
    </row>
    <row r="195" spans="1:1">
      <c r="A195" s="42"/>
    </row>
    <row r="196" spans="1:1">
      <c r="A196" s="42"/>
    </row>
    <row r="197" spans="1:1">
      <c r="A197" s="42"/>
    </row>
    <row r="198" spans="1:1">
      <c r="A198" s="42"/>
    </row>
    <row r="199" spans="1:1">
      <c r="A199" s="42"/>
    </row>
    <row r="200" spans="1:1">
      <c r="A200" s="42"/>
    </row>
    <row r="201" spans="1:1">
      <c r="A201" s="42"/>
    </row>
    <row r="202" spans="1:1">
      <c r="A202" s="42"/>
    </row>
    <row r="203" spans="1:1">
      <c r="A203" s="42"/>
    </row>
    <row r="204" spans="1:1">
      <c r="A204" s="42"/>
    </row>
    <row r="205" spans="1:1">
      <c r="A205" s="42"/>
    </row>
    <row r="206" spans="1:1">
      <c r="A206" s="42"/>
    </row>
    <row r="207" spans="1:1">
      <c r="A207" s="42"/>
    </row>
    <row r="208" spans="1:1">
      <c r="A208" s="42"/>
    </row>
    <row r="209" spans="1:1">
      <c r="A209" s="42"/>
    </row>
    <row r="210" spans="1:1">
      <c r="A210" s="42"/>
    </row>
    <row r="211" spans="1:1">
      <c r="A211" s="42"/>
    </row>
    <row r="212" spans="1:1">
      <c r="A212" s="42"/>
    </row>
    <row r="213" spans="1:1">
      <c r="A213" s="42"/>
    </row>
    <row r="214" spans="1:1">
      <c r="A214" s="42"/>
    </row>
    <row r="215" spans="1:1">
      <c r="A215" s="42"/>
    </row>
    <row r="216" spans="1:1">
      <c r="A216" s="42"/>
    </row>
    <row r="217" spans="1:1">
      <c r="A217" s="42"/>
    </row>
    <row r="218" spans="1:1">
      <c r="A218" s="42"/>
    </row>
    <row r="219" spans="1:1">
      <c r="A219" s="42"/>
    </row>
    <row r="220" spans="1:1">
      <c r="A220" s="42"/>
    </row>
    <row r="221" spans="1:1">
      <c r="A221" s="42"/>
    </row>
    <row r="222" spans="1:1">
      <c r="A222" s="42"/>
    </row>
    <row r="223" spans="1:1">
      <c r="A223" s="42"/>
    </row>
    <row r="224" spans="1:1">
      <c r="A224" s="42"/>
    </row>
    <row r="225" spans="1:1">
      <c r="A225" s="42"/>
    </row>
    <row r="226" spans="1:1">
      <c r="A226" s="42"/>
    </row>
    <row r="227" spans="1:1">
      <c r="A227" s="42"/>
    </row>
    <row r="228" spans="1:1">
      <c r="A228" s="42"/>
    </row>
    <row r="229" spans="1:1">
      <c r="A229" s="42"/>
    </row>
    <row r="230" spans="1:1">
      <c r="A230" s="42"/>
    </row>
    <row r="231" spans="1:1">
      <c r="A231" s="42"/>
    </row>
    <row r="232" spans="1:1">
      <c r="A232" s="42"/>
    </row>
    <row r="233" spans="1:1">
      <c r="A233" s="42"/>
    </row>
    <row r="234" spans="1:1">
      <c r="A234" s="42"/>
    </row>
    <row r="235" spans="1:1">
      <c r="A235" s="42"/>
    </row>
    <row r="236" spans="1:1">
      <c r="A236" s="42"/>
    </row>
    <row r="237" spans="1:1">
      <c r="A237" s="42"/>
    </row>
    <row r="238" spans="1:1">
      <c r="A238" s="42"/>
    </row>
    <row r="239" spans="1:1">
      <c r="A239" s="42"/>
    </row>
    <row r="240" spans="1:1">
      <c r="A240" s="42"/>
    </row>
    <row r="241" spans="1:1">
      <c r="A241" s="42"/>
    </row>
    <row r="242" spans="1:1">
      <c r="A242" s="42"/>
    </row>
    <row r="243" spans="1:1">
      <c r="A243" s="42"/>
    </row>
    <row r="244" spans="1:1">
      <c r="A244" s="42"/>
    </row>
    <row r="245" spans="1:1">
      <c r="A245" s="42"/>
    </row>
    <row r="246" spans="1:1">
      <c r="A246" s="42"/>
    </row>
    <row r="247" spans="1:1">
      <c r="A247" s="42"/>
    </row>
    <row r="248" spans="1:1">
      <c r="A248" s="42"/>
    </row>
    <row r="249" spans="1:1">
      <c r="A249" s="42"/>
    </row>
    <row r="250" spans="1:1">
      <c r="A250" s="42"/>
    </row>
    <row r="251" spans="1:1">
      <c r="A251" s="42"/>
    </row>
    <row r="252" spans="1:1">
      <c r="A252" s="42"/>
    </row>
    <row r="253" spans="1:1">
      <c r="A253" s="42"/>
    </row>
    <row r="254" spans="1:1">
      <c r="A254" s="42"/>
    </row>
    <row r="255" spans="1:1">
      <c r="A255" s="42"/>
    </row>
    <row r="256" spans="1:1">
      <c r="A256" s="42"/>
    </row>
    <row r="257" spans="1:1">
      <c r="A257" s="42"/>
    </row>
    <row r="258" spans="1:1">
      <c r="A258" s="42"/>
    </row>
    <row r="259" spans="1:1">
      <c r="A259" s="42"/>
    </row>
    <row r="260" spans="1:1">
      <c r="A260" s="42"/>
    </row>
    <row r="261" spans="1:1">
      <c r="A261" s="42"/>
    </row>
    <row r="262" spans="1:1">
      <c r="A262" s="42"/>
    </row>
    <row r="263" spans="1:1">
      <c r="A263" s="42"/>
    </row>
    <row r="264" spans="1:1">
      <c r="A264" s="42"/>
    </row>
    <row r="265" spans="1:1">
      <c r="A265" s="42"/>
    </row>
    <row r="266" spans="1:1">
      <c r="A266" s="42"/>
    </row>
    <row r="267" spans="1:1">
      <c r="A267" s="42"/>
    </row>
    <row r="268" spans="1:1">
      <c r="A268" s="42"/>
    </row>
    <row r="269" spans="1:1">
      <c r="A269" s="42"/>
    </row>
    <row r="270" spans="1:1">
      <c r="A270" s="42"/>
    </row>
    <row r="271" spans="1:1">
      <c r="A271" s="42"/>
    </row>
    <row r="272" spans="1:1">
      <c r="A272" s="42"/>
    </row>
    <row r="273" spans="1:1">
      <c r="A273" s="42"/>
    </row>
    <row r="274" spans="1:1">
      <c r="A274" s="42"/>
    </row>
    <row r="275" spans="1:1">
      <c r="A275" s="42"/>
    </row>
    <row r="276" spans="1:1">
      <c r="A276" s="42"/>
    </row>
    <row r="277" spans="1:1">
      <c r="A277" s="42"/>
    </row>
    <row r="278" spans="1:1">
      <c r="A278" s="42"/>
    </row>
    <row r="279" spans="1:1">
      <c r="A279" s="42"/>
    </row>
  </sheetData>
  <mergeCells count="37">
    <mergeCell ref="A27:I27"/>
    <mergeCell ref="B22:G22"/>
    <mergeCell ref="B21:F21"/>
    <mergeCell ref="F2:I2"/>
    <mergeCell ref="F3:I3"/>
    <mergeCell ref="F4:I4"/>
    <mergeCell ref="F5:I5"/>
    <mergeCell ref="B11:E11"/>
    <mergeCell ref="G14:H14"/>
    <mergeCell ref="B20:F20"/>
    <mergeCell ref="G18:H18"/>
    <mergeCell ref="F12:H12"/>
    <mergeCell ref="B15:F15"/>
    <mergeCell ref="G16:H16"/>
    <mergeCell ref="G17:H17"/>
    <mergeCell ref="B19:F19"/>
    <mergeCell ref="B16:F16"/>
    <mergeCell ref="G21:H21"/>
    <mergeCell ref="G19:H19"/>
    <mergeCell ref="G20:H20"/>
    <mergeCell ref="B17:F17"/>
    <mergeCell ref="F110:H110"/>
    <mergeCell ref="F106:H106"/>
    <mergeCell ref="F108:H108"/>
    <mergeCell ref="A14:F14"/>
    <mergeCell ref="G15:H15"/>
    <mergeCell ref="B18:F18"/>
    <mergeCell ref="A69:G69"/>
    <mergeCell ref="A85:G85"/>
    <mergeCell ref="B23:I23"/>
    <mergeCell ref="C29:C30"/>
    <mergeCell ref="D29:D30"/>
    <mergeCell ref="A28:I28"/>
    <mergeCell ref="E29:E30"/>
    <mergeCell ref="F29:I29"/>
    <mergeCell ref="B29:B30"/>
    <mergeCell ref="A26:I26"/>
  </mergeCells>
  <phoneticPr fontId="0" type="noConversion"/>
  <pageMargins left="0.98425196850393704" right="0" top="0.59055118110236227" bottom="0.47244094488188981" header="0.39370078740157483" footer="0"/>
  <pageSetup paperSize="9" scale="43" fitToHeight="13" orientation="portrait" horizontalDpi="300" verticalDpi="300" r:id="rId1"/>
  <headerFooter scaleWithDoc="0" alignWithMargins="0"/>
  <rowBreaks count="1" manualBreakCount="1">
    <brk id="60" max="16383" man="1"/>
  </rowBreaks>
  <ignoredErrors>
    <ignoredError sqref="B33:B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5"/>
  <sheetViews>
    <sheetView topLeftCell="A22" zoomScale="75" zoomScaleNormal="75" workbookViewId="0">
      <selection activeCell="H14" sqref="H14"/>
    </sheetView>
  </sheetViews>
  <sheetFormatPr defaultColWidth="9.140625" defaultRowHeight="18.75"/>
  <cols>
    <col min="1" max="1" width="47.42578125" style="43" customWidth="1"/>
    <col min="2" max="2" width="10" style="44" customWidth="1"/>
    <col min="3" max="3" width="12.28515625" style="44" customWidth="1"/>
    <col min="4" max="4" width="14.5703125" style="44" customWidth="1"/>
    <col min="5" max="5" width="12.85546875" style="43" customWidth="1"/>
    <col min="6" max="6" width="10.7109375" style="43" customWidth="1"/>
    <col min="7" max="7" width="10.85546875" style="43" customWidth="1"/>
    <col min="8" max="8" width="9.7109375" style="43" customWidth="1"/>
    <col min="9" max="9" width="10.42578125" style="43" customWidth="1"/>
    <col min="10" max="10" width="14.42578125" style="43" customWidth="1"/>
    <col min="11" max="11" width="14.140625" style="43" customWidth="1"/>
    <col min="12" max="13" width="9.140625" style="43"/>
    <col min="14" max="14" width="14.28515625" style="43" customWidth="1"/>
    <col min="15" max="15" width="15.28515625" style="43" customWidth="1"/>
    <col min="16" max="16" width="28.42578125" style="43" customWidth="1"/>
    <col min="17" max="17" width="18.140625" style="43" customWidth="1"/>
    <col min="18" max="16384" width="9.140625" style="43"/>
  </cols>
  <sheetData>
    <row r="1" spans="1:16">
      <c r="A1" s="299"/>
      <c r="B1" s="299"/>
      <c r="C1" s="299"/>
      <c r="D1" s="299"/>
      <c r="E1" s="299"/>
      <c r="F1" s="299"/>
      <c r="G1" s="300"/>
      <c r="H1" s="300"/>
      <c r="I1" s="300"/>
    </row>
    <row r="2" spans="1:16" ht="49.5" customHeight="1">
      <c r="A2" s="40"/>
      <c r="B2" s="40"/>
      <c r="C2" s="40"/>
      <c r="D2" s="40"/>
      <c r="E2" s="40"/>
      <c r="F2" s="40"/>
      <c r="G2" s="40"/>
      <c r="H2" s="304" t="s">
        <v>93</v>
      </c>
      <c r="I2" s="305"/>
    </row>
    <row r="3" spans="1:16">
      <c r="A3" s="298" t="s">
        <v>275</v>
      </c>
      <c r="B3" s="298"/>
      <c r="C3" s="298"/>
      <c r="D3" s="298"/>
      <c r="E3" s="298"/>
      <c r="F3" s="298"/>
      <c r="G3" s="298"/>
      <c r="H3" s="298"/>
      <c r="I3" s="298"/>
    </row>
    <row r="4" spans="1:16">
      <c r="A4" s="44"/>
      <c r="E4" s="44"/>
      <c r="F4" s="44"/>
      <c r="G4" s="44"/>
      <c r="H4" s="44"/>
      <c r="I4" s="44"/>
    </row>
    <row r="5" spans="1:16" ht="15" customHeight="1">
      <c r="A5" s="303"/>
      <c r="B5" s="283" t="s">
        <v>37</v>
      </c>
      <c r="C5" s="283" t="s">
        <v>102</v>
      </c>
      <c r="D5" s="283" t="s">
        <v>122</v>
      </c>
      <c r="E5" s="283" t="s">
        <v>211</v>
      </c>
      <c r="F5" s="301" t="s">
        <v>252</v>
      </c>
      <c r="G5" s="302"/>
      <c r="H5" s="302"/>
      <c r="I5" s="302"/>
    </row>
    <row r="6" spans="1:16" ht="61.5" customHeight="1">
      <c r="A6" s="303"/>
      <c r="B6" s="283"/>
      <c r="C6" s="283"/>
      <c r="D6" s="283"/>
      <c r="E6" s="283"/>
      <c r="F6" s="27" t="s">
        <v>253</v>
      </c>
      <c r="G6" s="27" t="s">
        <v>254</v>
      </c>
      <c r="H6" s="27" t="s">
        <v>276</v>
      </c>
      <c r="I6" s="27" t="s">
        <v>256</v>
      </c>
      <c r="P6" s="185"/>
    </row>
    <row r="7" spans="1:16" ht="14.25" customHeight="1">
      <c r="A7" s="45">
        <v>1</v>
      </c>
      <c r="B7" s="28">
        <v>2</v>
      </c>
      <c r="C7" s="28">
        <v>3</v>
      </c>
      <c r="D7" s="28">
        <v>4</v>
      </c>
      <c r="E7" s="28">
        <v>5</v>
      </c>
      <c r="F7" s="27">
        <v>6</v>
      </c>
      <c r="G7" s="27">
        <v>7</v>
      </c>
      <c r="H7" s="27">
        <v>8</v>
      </c>
      <c r="I7" s="27">
        <v>9</v>
      </c>
      <c r="P7" s="185"/>
    </row>
    <row r="8" spans="1:16" s="46" customFormat="1" ht="24.95" customHeight="1">
      <c r="A8" s="29" t="s">
        <v>332</v>
      </c>
      <c r="B8" s="30" t="s">
        <v>26</v>
      </c>
      <c r="C8" s="156">
        <v>4107</v>
      </c>
      <c r="D8" s="156">
        <v>3045.2</v>
      </c>
      <c r="E8" s="156">
        <v>2541.1999999999998</v>
      </c>
      <c r="F8" s="156">
        <v>635.29999999999995</v>
      </c>
      <c r="G8" s="156">
        <v>635.29999999999995</v>
      </c>
      <c r="H8" s="156">
        <v>635.29999999999995</v>
      </c>
      <c r="I8" s="77">
        <v>635.29999999999995</v>
      </c>
      <c r="J8" s="207"/>
      <c r="N8" s="207"/>
      <c r="P8" s="185"/>
    </row>
    <row r="9" spans="1:16" ht="24.95" customHeight="1">
      <c r="A9" s="31" t="s">
        <v>202</v>
      </c>
      <c r="B9" s="47" t="s">
        <v>94</v>
      </c>
      <c r="C9" s="48">
        <v>594.20000000000005</v>
      </c>
      <c r="D9" s="48">
        <v>520</v>
      </c>
      <c r="E9" s="156">
        <f>572</f>
        <v>572</v>
      </c>
      <c r="F9" s="156">
        <v>143</v>
      </c>
      <c r="G9" s="156">
        <v>143</v>
      </c>
      <c r="H9" s="156">
        <v>143</v>
      </c>
      <c r="I9" s="77">
        <v>143</v>
      </c>
      <c r="J9" s="208"/>
      <c r="N9" s="207"/>
      <c r="P9" s="185"/>
    </row>
    <row r="10" spans="1:16" ht="24.95" customHeight="1">
      <c r="A10" s="31" t="s">
        <v>95</v>
      </c>
      <c r="B10" s="47" t="s">
        <v>96</v>
      </c>
      <c r="C10" s="48">
        <v>1674.3</v>
      </c>
      <c r="D10" s="48">
        <v>1617.6</v>
      </c>
      <c r="E10" s="156">
        <v>1864</v>
      </c>
      <c r="F10" s="156">
        <v>466</v>
      </c>
      <c r="G10" s="156">
        <v>466</v>
      </c>
      <c r="H10" s="156">
        <v>466</v>
      </c>
      <c r="I10" s="77">
        <v>466</v>
      </c>
      <c r="J10" s="208"/>
      <c r="K10" s="1"/>
      <c r="N10" s="207"/>
      <c r="P10" s="185"/>
    </row>
    <row r="11" spans="1:16" s="49" customFormat="1" ht="24.95" customHeight="1">
      <c r="A11" s="29" t="s">
        <v>6</v>
      </c>
      <c r="B11" s="47" t="s">
        <v>27</v>
      </c>
      <c r="C11" s="156">
        <v>6372</v>
      </c>
      <c r="D11" s="156">
        <v>4334.6000000000004</v>
      </c>
      <c r="E11" s="156">
        <v>7456</v>
      </c>
      <c r="F11" s="156">
        <v>1864</v>
      </c>
      <c r="G11" s="156">
        <v>1864</v>
      </c>
      <c r="H11" s="156">
        <v>1864</v>
      </c>
      <c r="I11" s="156">
        <v>1864</v>
      </c>
      <c r="J11" s="207"/>
      <c r="K11" s="46"/>
      <c r="N11" s="207"/>
      <c r="P11" s="203"/>
    </row>
    <row r="12" spans="1:16" s="46" customFormat="1" ht="24.95" customHeight="1">
      <c r="A12" s="29" t="s">
        <v>7</v>
      </c>
      <c r="B12" s="47" t="s">
        <v>28</v>
      </c>
      <c r="C12" s="48">
        <v>1419</v>
      </c>
      <c r="D12" s="48">
        <v>948.2</v>
      </c>
      <c r="E12" s="156">
        <v>1640</v>
      </c>
      <c r="F12" s="156">
        <v>410</v>
      </c>
      <c r="G12" s="156">
        <v>410</v>
      </c>
      <c r="H12" s="156">
        <v>410</v>
      </c>
      <c r="I12" s="156">
        <v>410</v>
      </c>
      <c r="J12" s="207"/>
      <c r="N12" s="207"/>
      <c r="P12" s="185"/>
    </row>
    <row r="13" spans="1:16" s="46" customFormat="1" ht="24.95" customHeight="1">
      <c r="A13" s="34" t="s">
        <v>8</v>
      </c>
      <c r="B13" s="47" t="s">
        <v>29</v>
      </c>
      <c r="C13" s="157">
        <v>450</v>
      </c>
      <c r="D13" s="157">
        <v>47.5</v>
      </c>
      <c r="E13" s="156">
        <v>42.8</v>
      </c>
      <c r="F13" s="156">
        <f>E13/4</f>
        <v>10.7</v>
      </c>
      <c r="G13" s="156">
        <f>E13/4</f>
        <v>10.7</v>
      </c>
      <c r="H13" s="156">
        <f>E13/4</f>
        <v>10.7</v>
      </c>
      <c r="I13" s="156">
        <f>E13/4</f>
        <v>10.7</v>
      </c>
      <c r="J13" s="207"/>
      <c r="N13" s="207"/>
      <c r="P13" s="185"/>
    </row>
    <row r="14" spans="1:16" s="46" customFormat="1" ht="24.95" customHeight="1">
      <c r="A14" s="34" t="s">
        <v>97</v>
      </c>
      <c r="B14" s="47" t="s">
        <v>54</v>
      </c>
      <c r="C14" s="48">
        <v>919</v>
      </c>
      <c r="D14" s="48">
        <v>3218</v>
      </c>
      <c r="E14" s="156">
        <v>2860</v>
      </c>
      <c r="F14" s="156">
        <v>715</v>
      </c>
      <c r="G14" s="156">
        <v>715</v>
      </c>
      <c r="H14" s="156">
        <v>715</v>
      </c>
      <c r="I14" s="156">
        <v>715</v>
      </c>
      <c r="J14" s="207"/>
      <c r="N14" s="207"/>
      <c r="P14" s="185"/>
    </row>
    <row r="15" spans="1:16" s="46" customFormat="1" ht="24.95" customHeight="1">
      <c r="A15" s="35" t="s">
        <v>287</v>
      </c>
      <c r="B15" s="50" t="s">
        <v>55</v>
      </c>
      <c r="C15" s="209">
        <f t="shared" ref="C15:I15" si="0">C8+C11+C12+C13+C14</f>
        <v>13267</v>
      </c>
      <c r="D15" s="209">
        <f t="shared" si="0"/>
        <v>11593.5</v>
      </c>
      <c r="E15" s="209">
        <f>E8+E11+E12+E13+E14</f>
        <v>14540</v>
      </c>
      <c r="F15" s="209">
        <f t="shared" si="0"/>
        <v>3635</v>
      </c>
      <c r="G15" s="209">
        <f t="shared" si="0"/>
        <v>3635</v>
      </c>
      <c r="H15" s="209">
        <f t="shared" si="0"/>
        <v>3635</v>
      </c>
      <c r="I15" s="209">
        <f t="shared" si="0"/>
        <v>3635</v>
      </c>
      <c r="J15" s="207"/>
      <c r="K15" s="207"/>
      <c r="L15" s="207"/>
      <c r="M15" s="207"/>
      <c r="N15" s="207"/>
      <c r="P15" s="185"/>
    </row>
    <row r="16" spans="1:16" s="46" customFormat="1" ht="24.95" customHeight="1">
      <c r="A16" s="94"/>
      <c r="B16" s="95"/>
      <c r="C16" s="96"/>
      <c r="D16" s="96"/>
      <c r="E16" s="96"/>
      <c r="F16" s="96"/>
      <c r="G16" s="96"/>
      <c r="H16" s="96"/>
      <c r="I16" s="96"/>
      <c r="P16" s="185"/>
    </row>
    <row r="17" spans="1:16" s="46" customFormat="1" ht="24.95" customHeight="1">
      <c r="A17" s="94"/>
      <c r="B17" s="95"/>
      <c r="C17" s="96"/>
      <c r="D17" s="96"/>
      <c r="E17" s="295" t="s">
        <v>388</v>
      </c>
      <c r="F17" s="295"/>
      <c r="G17" s="295"/>
      <c r="H17" s="96"/>
      <c r="I17" s="96"/>
      <c r="J17" s="207"/>
      <c r="P17" s="185"/>
    </row>
    <row r="18" spans="1:16">
      <c r="A18" s="129" t="s">
        <v>387</v>
      </c>
      <c r="B18" s="14"/>
      <c r="C18" s="15"/>
      <c r="D18" s="15"/>
      <c r="E18" s="17"/>
      <c r="F18" s="17"/>
      <c r="G18" s="17"/>
      <c r="H18" s="97"/>
      <c r="I18" s="17"/>
      <c r="P18" s="46"/>
    </row>
    <row r="19" spans="1:16" ht="17.25" customHeight="1">
      <c r="A19" s="19"/>
      <c r="B19" s="6"/>
      <c r="C19" s="6"/>
      <c r="D19" s="18"/>
      <c r="E19" s="16"/>
      <c r="F19" s="14"/>
      <c r="G19" s="14"/>
      <c r="H19" s="18"/>
      <c r="I19" s="14"/>
      <c r="P19" s="208"/>
    </row>
    <row r="20" spans="1:16">
      <c r="A20" s="129" t="s">
        <v>364</v>
      </c>
      <c r="B20" s="14"/>
      <c r="C20" s="15"/>
      <c r="D20" s="15"/>
      <c r="E20" s="294" t="s">
        <v>390</v>
      </c>
      <c r="F20" s="294"/>
      <c r="G20" s="294"/>
      <c r="H20" s="130"/>
      <c r="I20" s="17"/>
    </row>
    <row r="21" spans="1:16" ht="16.5" customHeight="1">
      <c r="A21" s="19"/>
      <c r="B21" s="6"/>
      <c r="C21" s="6"/>
      <c r="D21" s="18"/>
      <c r="E21" s="16"/>
      <c r="F21" s="14"/>
      <c r="G21" s="14"/>
      <c r="H21" s="18"/>
      <c r="I21" s="14"/>
    </row>
    <row r="22" spans="1:16">
      <c r="A22" s="129" t="s">
        <v>335</v>
      </c>
      <c r="B22" s="14"/>
      <c r="C22" s="15"/>
      <c r="D22" s="15"/>
      <c r="E22" s="294" t="s">
        <v>397</v>
      </c>
      <c r="F22" s="294"/>
      <c r="G22" s="294"/>
      <c r="H22" s="130"/>
      <c r="I22" s="17"/>
    </row>
    <row r="23" spans="1:16" s="6" customFormat="1">
      <c r="A23" s="19"/>
      <c r="D23" s="18"/>
      <c r="E23" s="16"/>
      <c r="F23" s="14"/>
      <c r="G23" s="14"/>
      <c r="H23" s="18"/>
      <c r="I23" s="14"/>
      <c r="J23" s="17"/>
      <c r="K23" s="1"/>
    </row>
    <row r="24" spans="1:16" s="6" customFormat="1">
      <c r="A24" s="19"/>
      <c r="D24" s="18"/>
      <c r="E24" s="16"/>
      <c r="F24" s="14"/>
      <c r="G24" s="14"/>
      <c r="H24" s="18"/>
      <c r="I24" s="14"/>
      <c r="J24" s="17"/>
      <c r="K24" s="1"/>
    </row>
    <row r="25" spans="1:16" s="41" customFormat="1" ht="18" customHeight="1">
      <c r="A25" s="21"/>
      <c r="B25" s="21"/>
      <c r="C25" s="22"/>
      <c r="D25" s="23"/>
      <c r="E25" s="22"/>
      <c r="F25" s="22"/>
      <c r="G25" s="24"/>
      <c r="H25" s="290" t="s">
        <v>98</v>
      </c>
      <c r="I25" s="290"/>
      <c r="J25" s="24"/>
      <c r="K25" s="40"/>
    </row>
    <row r="26" spans="1:16" s="6" customFormat="1">
      <c r="A26" s="19"/>
      <c r="C26" s="18"/>
      <c r="D26" s="16"/>
      <c r="E26" s="14"/>
      <c r="F26" s="14"/>
      <c r="G26" s="18"/>
      <c r="H26" s="14"/>
      <c r="I26" s="14"/>
      <c r="J26" s="14"/>
    </row>
    <row r="27" spans="1:16">
      <c r="A27" s="296" t="s">
        <v>278</v>
      </c>
      <c r="B27" s="296"/>
      <c r="C27" s="296"/>
      <c r="D27" s="296"/>
      <c r="E27" s="296"/>
      <c r="F27" s="296"/>
      <c r="G27" s="296"/>
      <c r="H27" s="296"/>
      <c r="I27" s="296"/>
    </row>
    <row r="28" spans="1:16">
      <c r="A28" s="91"/>
      <c r="B28" s="91"/>
      <c r="C28" s="91"/>
      <c r="D28" s="91"/>
      <c r="E28" s="91"/>
      <c r="F28" s="91"/>
      <c r="G28" s="91"/>
      <c r="H28" s="91"/>
      <c r="I28" s="91"/>
    </row>
    <row r="29" spans="1:16" ht="21.75" customHeight="1">
      <c r="A29" s="297"/>
      <c r="B29" s="283" t="s">
        <v>37</v>
      </c>
      <c r="C29" s="283" t="s">
        <v>102</v>
      </c>
      <c r="D29" s="283" t="s">
        <v>122</v>
      </c>
      <c r="E29" s="283" t="s">
        <v>52</v>
      </c>
      <c r="F29" s="283" t="s">
        <v>277</v>
      </c>
      <c r="G29" s="284"/>
      <c r="H29" s="284"/>
      <c r="I29" s="284"/>
    </row>
    <row r="30" spans="1:16" ht="33" customHeight="1">
      <c r="A30" s="297"/>
      <c r="B30" s="283"/>
      <c r="C30" s="283"/>
      <c r="D30" s="283"/>
      <c r="E30" s="283"/>
      <c r="F30" s="52" t="s">
        <v>253</v>
      </c>
      <c r="G30" s="52" t="s">
        <v>254</v>
      </c>
      <c r="H30" s="52" t="s">
        <v>255</v>
      </c>
      <c r="I30" s="52" t="s">
        <v>256</v>
      </c>
    </row>
    <row r="31" spans="1:16">
      <c r="A31" s="27">
        <v>1</v>
      </c>
      <c r="B31" s="28">
        <v>2</v>
      </c>
      <c r="C31" s="28">
        <v>3</v>
      </c>
      <c r="D31" s="28">
        <v>4</v>
      </c>
      <c r="E31" s="28">
        <v>5</v>
      </c>
      <c r="F31" s="52">
        <v>6</v>
      </c>
      <c r="G31" s="52">
        <v>7</v>
      </c>
      <c r="H31" s="52">
        <v>8</v>
      </c>
      <c r="I31" s="52">
        <v>9</v>
      </c>
    </row>
    <row r="32" spans="1:16" ht="37.5">
      <c r="A32" s="32" t="s">
        <v>322</v>
      </c>
      <c r="B32" s="33" t="s">
        <v>26</v>
      </c>
      <c r="C32" s="78"/>
      <c r="D32" s="78">
        <v>16.8</v>
      </c>
      <c r="E32" s="131"/>
      <c r="F32" s="131"/>
      <c r="G32" s="131"/>
      <c r="H32" s="131"/>
      <c r="I32" s="131"/>
      <c r="J32" s="208"/>
    </row>
    <row r="33" spans="1:11">
      <c r="A33" s="29" t="s">
        <v>1</v>
      </c>
      <c r="B33" s="37" t="s">
        <v>94</v>
      </c>
      <c r="C33" s="79"/>
      <c r="D33" s="79"/>
      <c r="E33" s="131"/>
      <c r="F33" s="131"/>
      <c r="G33" s="131"/>
      <c r="H33" s="131"/>
      <c r="I33" s="131"/>
    </row>
    <row r="34" spans="1:11" ht="37.5">
      <c r="A34" s="29" t="s">
        <v>2</v>
      </c>
      <c r="B34" s="37" t="s">
        <v>96</v>
      </c>
      <c r="C34" s="79"/>
      <c r="D34" s="79">
        <v>16.8</v>
      </c>
      <c r="E34" s="131"/>
      <c r="F34" s="131"/>
      <c r="G34" s="131"/>
      <c r="H34" s="131"/>
      <c r="I34" s="131"/>
    </row>
    <row r="35" spans="1:11" ht="37.5">
      <c r="A35" s="29" t="s">
        <v>99</v>
      </c>
      <c r="B35" s="37" t="s">
        <v>184</v>
      </c>
      <c r="C35" s="81"/>
      <c r="D35" s="81"/>
      <c r="E35" s="131"/>
      <c r="F35" s="131"/>
      <c r="G35" s="131"/>
      <c r="H35" s="131"/>
      <c r="I35" s="131"/>
    </row>
    <row r="36" spans="1:11" ht="37.5">
      <c r="A36" s="29" t="s">
        <v>3</v>
      </c>
      <c r="B36" s="37" t="s">
        <v>185</v>
      </c>
      <c r="C36" s="79"/>
      <c r="D36" s="79"/>
      <c r="E36" s="131"/>
      <c r="F36" s="131"/>
      <c r="G36" s="131"/>
      <c r="H36" s="131"/>
      <c r="I36" s="131"/>
    </row>
    <row r="37" spans="1:11" ht="56.25">
      <c r="A37" s="29" t="s">
        <v>209</v>
      </c>
      <c r="B37" s="37" t="s">
        <v>186</v>
      </c>
      <c r="C37" s="79"/>
      <c r="D37" s="79"/>
      <c r="E37" s="131"/>
      <c r="F37" s="131"/>
      <c r="G37" s="131"/>
      <c r="H37" s="131"/>
      <c r="I37" s="131"/>
    </row>
    <row r="38" spans="1:11">
      <c r="A38" s="29" t="s">
        <v>210</v>
      </c>
      <c r="B38" s="37" t="s">
        <v>187</v>
      </c>
      <c r="C38" s="79"/>
      <c r="D38" s="79"/>
      <c r="E38" s="80"/>
      <c r="F38" s="80"/>
      <c r="G38" s="80"/>
      <c r="H38" s="80"/>
      <c r="I38" s="80"/>
    </row>
    <row r="39" spans="1:11">
      <c r="A39" s="51"/>
    </row>
    <row r="40" spans="1:11">
      <c r="A40" s="246" t="s">
        <v>389</v>
      </c>
      <c r="F40" s="298" t="s">
        <v>388</v>
      </c>
      <c r="G40" s="298"/>
      <c r="H40" s="298"/>
      <c r="I40" s="298"/>
    </row>
    <row r="41" spans="1:11">
      <c r="A41" s="51"/>
      <c r="F41" s="46"/>
      <c r="G41" s="46"/>
      <c r="H41" s="46"/>
      <c r="I41" s="46"/>
    </row>
    <row r="42" spans="1:11">
      <c r="A42" s="129" t="s">
        <v>334</v>
      </c>
      <c r="B42" s="14"/>
      <c r="C42" s="15"/>
      <c r="D42" s="15"/>
      <c r="E42" s="17"/>
      <c r="F42" s="294" t="s">
        <v>394</v>
      </c>
      <c r="G42" s="294"/>
      <c r="H42" s="294"/>
      <c r="I42" s="294"/>
    </row>
    <row r="43" spans="1:11" ht="16.5" customHeight="1">
      <c r="A43" s="19"/>
      <c r="B43" s="6"/>
      <c r="C43" s="6"/>
      <c r="D43" s="18"/>
      <c r="E43" s="16"/>
      <c r="F43" s="54"/>
      <c r="G43" s="54"/>
      <c r="H43" s="243"/>
      <c r="I43" s="54"/>
    </row>
    <row r="44" spans="1:11">
      <c r="A44" s="129" t="s">
        <v>335</v>
      </c>
      <c r="B44" s="14"/>
      <c r="C44" s="15"/>
      <c r="D44" s="15"/>
      <c r="E44" s="17"/>
      <c r="F44" s="294" t="s">
        <v>397</v>
      </c>
      <c r="G44" s="294"/>
      <c r="H44" s="294"/>
      <c r="I44" s="294"/>
    </row>
    <row r="45" spans="1:11" s="6" customFormat="1">
      <c r="A45" s="19"/>
      <c r="D45" s="18"/>
      <c r="E45" s="16"/>
      <c r="F45" s="14"/>
      <c r="G45" s="14"/>
      <c r="H45" s="18"/>
      <c r="I45" s="14"/>
      <c r="J45" s="17"/>
      <c r="K45" s="1"/>
    </row>
    <row r="46" spans="1:11">
      <c r="A46" s="51"/>
    </row>
    <row r="47" spans="1:11">
      <c r="A47" s="51"/>
    </row>
    <row r="48" spans="1:11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7" spans="1:1">
      <c r="A127" s="51"/>
    </row>
    <row r="128" spans="1:1">
      <c r="A128" s="51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>
      <c r="A148" s="51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51"/>
    </row>
    <row r="188" spans="1:1">
      <c r="A188" s="51"/>
    </row>
    <row r="189" spans="1:1">
      <c r="A189" s="51"/>
    </row>
    <row r="190" spans="1:1">
      <c r="A190" s="51"/>
    </row>
    <row r="191" spans="1:1">
      <c r="A191" s="51"/>
    </row>
    <row r="192" spans="1:1">
      <c r="A192" s="51"/>
    </row>
    <row r="193" spans="1:1">
      <c r="A193" s="51"/>
    </row>
    <row r="194" spans="1:1">
      <c r="A194" s="51"/>
    </row>
    <row r="195" spans="1:1">
      <c r="A195" s="51"/>
    </row>
  </sheetData>
  <mergeCells count="24">
    <mergeCell ref="A3:I3"/>
    <mergeCell ref="A1:F1"/>
    <mergeCell ref="G1:I1"/>
    <mergeCell ref="C5:C6"/>
    <mergeCell ref="D5:D6"/>
    <mergeCell ref="B5:B6"/>
    <mergeCell ref="E5:E6"/>
    <mergeCell ref="F5:I5"/>
    <mergeCell ref="A5:A6"/>
    <mergeCell ref="H2:I2"/>
    <mergeCell ref="F44:I44"/>
    <mergeCell ref="E17:G17"/>
    <mergeCell ref="E20:G20"/>
    <mergeCell ref="E22:G22"/>
    <mergeCell ref="F42:I42"/>
    <mergeCell ref="H25:I25"/>
    <mergeCell ref="A27:I27"/>
    <mergeCell ref="F29:I29"/>
    <mergeCell ref="E29:E30"/>
    <mergeCell ref="D29:D30"/>
    <mergeCell ref="C29:C30"/>
    <mergeCell ref="B29:B30"/>
    <mergeCell ref="A29:A30"/>
    <mergeCell ref="F40:I40"/>
  </mergeCells>
  <phoneticPr fontId="0" type="noConversion"/>
  <pageMargins left="0.83" right="0.28999999999999998" top="0.78740157480314965" bottom="0.78740157480314965" header="0.59055118110236227" footer="0"/>
  <pageSetup paperSize="9" scale="66" firstPageNumber="6" fitToHeight="0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66"/>
  <sheetViews>
    <sheetView zoomScale="75" zoomScaleNormal="100" workbookViewId="0">
      <selection activeCell="C8" sqref="C8"/>
    </sheetView>
  </sheetViews>
  <sheetFormatPr defaultColWidth="9.140625" defaultRowHeight="18.75"/>
  <cols>
    <col min="1" max="1" width="47" style="6" customWidth="1"/>
    <col min="2" max="2" width="7.5703125" style="6" customWidth="1"/>
    <col min="3" max="3" width="12.28515625" style="6" customWidth="1"/>
    <col min="4" max="4" width="13.5703125" style="6" customWidth="1"/>
    <col min="5" max="5" width="9.7109375" style="6" customWidth="1"/>
    <col min="6" max="6" width="12.42578125" style="6" customWidth="1"/>
    <col min="7" max="7" width="9.5703125" style="6" customWidth="1"/>
    <col min="8" max="8" width="10.7109375" style="6" customWidth="1"/>
    <col min="9" max="9" width="11" style="6" customWidth="1"/>
    <col min="10" max="10" width="9.5703125" style="6" customWidth="1"/>
    <col min="11" max="11" width="15" style="6" customWidth="1"/>
    <col min="12" max="12" width="15.5703125" style="6" customWidth="1"/>
    <col min="13" max="16384" width="9.140625" style="6"/>
  </cols>
  <sheetData>
    <row r="1" spans="1:17" ht="15.75" customHeight="1">
      <c r="I1" s="307" t="s">
        <v>100</v>
      </c>
      <c r="J1" s="308"/>
    </row>
    <row r="2" spans="1:17">
      <c r="A2" s="296" t="s">
        <v>101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7" ht="32.25" customHeight="1">
      <c r="A3" s="283"/>
      <c r="B3" s="309" t="s">
        <v>0</v>
      </c>
      <c r="C3" s="309" t="s">
        <v>102</v>
      </c>
      <c r="D3" s="309" t="s">
        <v>189</v>
      </c>
      <c r="E3" s="309" t="s">
        <v>103</v>
      </c>
      <c r="F3" s="309" t="s">
        <v>212</v>
      </c>
      <c r="G3" s="309" t="s">
        <v>252</v>
      </c>
      <c r="H3" s="309"/>
      <c r="I3" s="309"/>
      <c r="J3" s="309"/>
    </row>
    <row r="4" spans="1:17" ht="67.5" customHeight="1">
      <c r="A4" s="283"/>
      <c r="B4" s="309"/>
      <c r="C4" s="309"/>
      <c r="D4" s="309"/>
      <c r="E4" s="309"/>
      <c r="F4" s="309"/>
      <c r="G4" s="152" t="s">
        <v>279</v>
      </c>
      <c r="H4" s="152" t="s">
        <v>254</v>
      </c>
      <c r="I4" s="152" t="s">
        <v>255</v>
      </c>
      <c r="J4" s="152" t="s">
        <v>280</v>
      </c>
    </row>
    <row r="5" spans="1:17" ht="20.25" customHeight="1">
      <c r="A5" s="28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spans="1:17" s="55" customFormat="1" ht="31.5">
      <c r="A6" s="153" t="s">
        <v>190</v>
      </c>
      <c r="B6" s="33" t="s">
        <v>26</v>
      </c>
      <c r="C6" s="87">
        <f>C7+C8+C11</f>
        <v>20819</v>
      </c>
      <c r="D6" s="87">
        <f>D7+D8+D11</f>
        <v>13999</v>
      </c>
      <c r="E6" s="87"/>
      <c r="F6" s="87">
        <f>F7+F11</f>
        <v>14652</v>
      </c>
      <c r="G6" s="87">
        <f>G7+G11</f>
        <v>3663</v>
      </c>
      <c r="H6" s="87">
        <f>H7+H11</f>
        <v>3663</v>
      </c>
      <c r="I6" s="87">
        <f>I7+I11</f>
        <v>3663</v>
      </c>
      <c r="J6" s="87">
        <f>J7+J11</f>
        <v>3663</v>
      </c>
      <c r="K6" s="54"/>
      <c r="L6" s="211"/>
    </row>
    <row r="7" spans="1:17" ht="31.5">
      <c r="A7" s="154" t="s">
        <v>188</v>
      </c>
      <c r="B7" s="30" t="s">
        <v>27</v>
      </c>
      <c r="C7" s="87">
        <v>11694</v>
      </c>
      <c r="D7" s="87">
        <f>(7920.6+2344)*1.2</f>
        <v>12317.52</v>
      </c>
      <c r="E7" s="82"/>
      <c r="F7" s="82">
        <v>12300</v>
      </c>
      <c r="G7" s="82">
        <f>F7/4</f>
        <v>3075</v>
      </c>
      <c r="H7" s="82">
        <v>3075</v>
      </c>
      <c r="I7" s="82">
        <v>3075</v>
      </c>
      <c r="J7" s="82">
        <v>3075</v>
      </c>
      <c r="K7" s="240"/>
    </row>
    <row r="8" spans="1:17" ht="20.100000000000001" customHeight="1">
      <c r="A8" s="154" t="s">
        <v>104</v>
      </c>
      <c r="B8" s="30" t="s">
        <v>28</v>
      </c>
      <c r="C8" s="82"/>
      <c r="D8" s="132">
        <v>625</v>
      </c>
      <c r="E8" s="82"/>
      <c r="F8" s="82"/>
      <c r="G8" s="82"/>
      <c r="H8" s="82"/>
      <c r="I8" s="82"/>
      <c r="J8" s="82"/>
      <c r="K8" s="14"/>
    </row>
    <row r="9" spans="1:17" ht="19.5" customHeight="1">
      <c r="A9" s="154" t="s">
        <v>105</v>
      </c>
      <c r="B9" s="30" t="s">
        <v>29</v>
      </c>
      <c r="C9" s="82"/>
      <c r="D9" s="132"/>
      <c r="E9" s="82"/>
      <c r="F9" s="82"/>
      <c r="G9" s="82"/>
      <c r="H9" s="82"/>
      <c r="I9" s="82"/>
      <c r="J9" s="82"/>
      <c r="K9" s="14"/>
      <c r="O9" s="212"/>
    </row>
    <row r="10" spans="1:17" ht="20.100000000000001" customHeight="1">
      <c r="A10" s="154" t="s">
        <v>106</v>
      </c>
      <c r="B10" s="30" t="s">
        <v>54</v>
      </c>
      <c r="C10" s="82"/>
      <c r="D10" s="132"/>
      <c r="E10" s="82"/>
      <c r="F10" s="82"/>
      <c r="G10" s="82"/>
      <c r="H10" s="82"/>
      <c r="I10" s="82"/>
      <c r="J10" s="82"/>
      <c r="K10" s="14"/>
    </row>
    <row r="11" spans="1:17" ht="20.100000000000001" customHeight="1">
      <c r="A11" s="154" t="s">
        <v>348</v>
      </c>
      <c r="B11" s="30" t="s">
        <v>55</v>
      </c>
      <c r="C11" s="82">
        <v>9125</v>
      </c>
      <c r="D11" s="132">
        <f>880.4*1.2</f>
        <v>1056.48</v>
      </c>
      <c r="E11" s="82"/>
      <c r="F11" s="82">
        <v>2352</v>
      </c>
      <c r="G11" s="82">
        <f>F11/4</f>
        <v>588</v>
      </c>
      <c r="H11" s="82">
        <v>588</v>
      </c>
      <c r="I11" s="82">
        <v>588</v>
      </c>
      <c r="J11" s="82">
        <v>588</v>
      </c>
      <c r="K11" s="240"/>
    </row>
    <row r="12" spans="1:17" s="55" customFormat="1" ht="31.5">
      <c r="A12" s="153" t="s">
        <v>143</v>
      </c>
      <c r="B12" s="33" t="s">
        <v>56</v>
      </c>
      <c r="C12" s="87"/>
      <c r="D12" s="87"/>
      <c r="E12" s="87"/>
      <c r="F12" s="87"/>
      <c r="G12" s="87"/>
      <c r="H12" s="87"/>
      <c r="I12" s="87"/>
      <c r="J12" s="87"/>
      <c r="K12" s="241"/>
      <c r="N12" s="211"/>
      <c r="Q12" s="211"/>
    </row>
    <row r="13" spans="1:17" ht="20.100000000000001" customHeight="1">
      <c r="A13" s="154" t="s">
        <v>107</v>
      </c>
      <c r="B13" s="30" t="s">
        <v>57</v>
      </c>
      <c r="C13" s="82"/>
      <c r="D13" s="82"/>
      <c r="E13" s="82"/>
      <c r="F13" s="87"/>
      <c r="G13" s="87"/>
      <c r="H13" s="87"/>
      <c r="I13" s="87"/>
      <c r="J13" s="87"/>
      <c r="K13" s="14"/>
    </row>
    <row r="14" spans="1:17" ht="28.5" customHeight="1">
      <c r="A14" s="154" t="s">
        <v>108</v>
      </c>
      <c r="B14" s="30" t="s">
        <v>58</v>
      </c>
      <c r="C14" s="82"/>
      <c r="D14" s="82"/>
      <c r="E14" s="82"/>
      <c r="F14" s="87"/>
      <c r="G14" s="87"/>
      <c r="H14" s="87"/>
      <c r="I14" s="87"/>
      <c r="J14" s="87"/>
      <c r="K14" s="14"/>
    </row>
    <row r="15" spans="1:17" ht="27" customHeight="1">
      <c r="A15" s="154" t="s">
        <v>144</v>
      </c>
      <c r="B15" s="30" t="s">
        <v>9</v>
      </c>
      <c r="C15" s="82"/>
      <c r="D15" s="82"/>
      <c r="E15" s="82"/>
      <c r="F15" s="87"/>
      <c r="G15" s="87"/>
      <c r="H15" s="87"/>
      <c r="I15" s="87"/>
      <c r="J15" s="87"/>
      <c r="K15" s="14"/>
    </row>
    <row r="16" spans="1:17" ht="20.100000000000001" customHeight="1">
      <c r="A16" s="154" t="s">
        <v>348</v>
      </c>
      <c r="B16" s="30" t="s">
        <v>38</v>
      </c>
      <c r="C16" s="82"/>
      <c r="D16" s="82"/>
      <c r="E16" s="82"/>
      <c r="F16" s="87"/>
      <c r="G16" s="87"/>
      <c r="H16" s="87"/>
      <c r="I16" s="87"/>
      <c r="J16" s="87"/>
      <c r="K16" s="14"/>
    </row>
    <row r="17" spans="1:14" s="55" customFormat="1" ht="31.5">
      <c r="A17" s="153" t="s">
        <v>145</v>
      </c>
      <c r="B17" s="33" t="s">
        <v>39</v>
      </c>
      <c r="C17" s="87"/>
      <c r="D17" s="87"/>
      <c r="E17" s="87"/>
      <c r="F17" s="87"/>
      <c r="G17" s="87"/>
      <c r="H17" s="87"/>
      <c r="I17" s="87"/>
      <c r="J17" s="87"/>
      <c r="K17" s="54"/>
    </row>
    <row r="18" spans="1:14" ht="20.100000000000001" customHeight="1">
      <c r="A18" s="154" t="s">
        <v>109</v>
      </c>
      <c r="B18" s="30" t="s">
        <v>40</v>
      </c>
      <c r="C18" s="82"/>
      <c r="D18" s="82"/>
      <c r="E18" s="82"/>
      <c r="F18" s="87"/>
      <c r="G18" s="87"/>
      <c r="H18" s="87"/>
      <c r="I18" s="87"/>
      <c r="J18" s="87"/>
      <c r="K18" s="14"/>
    </row>
    <row r="19" spans="1:14" ht="20.100000000000001" customHeight="1">
      <c r="A19" s="154" t="s">
        <v>348</v>
      </c>
      <c r="B19" s="30" t="s">
        <v>41</v>
      </c>
      <c r="C19" s="82"/>
      <c r="D19" s="82"/>
      <c r="E19" s="82"/>
      <c r="F19" s="87"/>
      <c r="G19" s="87"/>
      <c r="H19" s="87"/>
      <c r="I19" s="87"/>
      <c r="J19" s="87"/>
      <c r="K19" s="14"/>
    </row>
    <row r="20" spans="1:14" s="55" customFormat="1" ht="31.5">
      <c r="A20" s="153" t="s">
        <v>191</v>
      </c>
      <c r="B20" s="33" t="s">
        <v>42</v>
      </c>
      <c r="C20" s="87">
        <f>C21+C22+C23+C24+C30</f>
        <v>10496.8</v>
      </c>
      <c r="D20" s="87">
        <f>D21+D22+D24+D30</f>
        <v>11940.6</v>
      </c>
      <c r="E20" s="87"/>
      <c r="F20" s="87">
        <f>F21+F22+F29+F30+F27+F25</f>
        <v>14149.000000000002</v>
      </c>
      <c r="G20" s="87">
        <f>G21+G22+G25+G27+G29+G30</f>
        <v>3537.3</v>
      </c>
      <c r="H20" s="87">
        <f t="shared" ref="H20:J20" si="0">H21+H22+H25+H27+H29+H30</f>
        <v>3537.2000000000003</v>
      </c>
      <c r="I20" s="87">
        <f t="shared" si="0"/>
        <v>3537.2000000000003</v>
      </c>
      <c r="J20" s="87">
        <f t="shared" si="0"/>
        <v>3537.3</v>
      </c>
      <c r="K20" s="241"/>
      <c r="L20" s="211"/>
    </row>
    <row r="21" spans="1:14" ht="31.5">
      <c r="A21" s="154" t="s">
        <v>192</v>
      </c>
      <c r="B21" s="30" t="s">
        <v>44</v>
      </c>
      <c r="C21" s="82">
        <v>4107</v>
      </c>
      <c r="D21" s="82">
        <v>5820</v>
      </c>
      <c r="E21" s="82"/>
      <c r="F21" s="82">
        <v>2541.1999999999998</v>
      </c>
      <c r="G21" s="82">
        <v>635.29999999999995</v>
      </c>
      <c r="H21" s="82">
        <v>635.29999999999995</v>
      </c>
      <c r="I21" s="82">
        <v>635.29999999999995</v>
      </c>
      <c r="J21" s="82">
        <v>635.29999999999995</v>
      </c>
      <c r="K21" s="240"/>
    </row>
    <row r="22" spans="1:14" ht="20.100000000000001" customHeight="1">
      <c r="A22" s="154" t="s">
        <v>110</v>
      </c>
      <c r="B22" s="30" t="s">
        <v>62</v>
      </c>
      <c r="C22" s="82">
        <v>6372</v>
      </c>
      <c r="D22" s="82">
        <v>6012</v>
      </c>
      <c r="E22" s="82"/>
      <c r="F22" s="156">
        <v>7456</v>
      </c>
      <c r="G22" s="82">
        <v>1864</v>
      </c>
      <c r="H22" s="82">
        <v>1864</v>
      </c>
      <c r="I22" s="82">
        <v>1864</v>
      </c>
      <c r="J22" s="82">
        <v>1864</v>
      </c>
      <c r="K22" s="14"/>
      <c r="L22" s="212"/>
    </row>
    <row r="23" spans="1:14" ht="22.5" customHeight="1">
      <c r="A23" s="154" t="s">
        <v>111</v>
      </c>
      <c r="B23" s="30" t="s">
        <v>63</v>
      </c>
      <c r="C23" s="82"/>
      <c r="D23" s="82"/>
      <c r="E23" s="82"/>
      <c r="F23" s="82"/>
      <c r="G23" s="82"/>
      <c r="H23" s="82"/>
      <c r="I23" s="82"/>
      <c r="J23" s="82"/>
      <c r="K23" s="14"/>
    </row>
    <row r="24" spans="1:14" ht="20.100000000000001" customHeight="1">
      <c r="A24" s="154" t="s">
        <v>357</v>
      </c>
      <c r="B24" s="30" t="s">
        <v>64</v>
      </c>
      <c r="C24" s="82"/>
      <c r="D24" s="82"/>
      <c r="E24" s="82"/>
      <c r="F24" s="82"/>
      <c r="G24" s="82"/>
      <c r="H24" s="82"/>
      <c r="I24" s="82"/>
      <c r="J24" s="82"/>
      <c r="K24" s="14"/>
    </row>
    <row r="25" spans="1:14" ht="20.100000000000001" customHeight="1">
      <c r="A25" s="154" t="s">
        <v>354</v>
      </c>
      <c r="B25" s="27" t="s">
        <v>345</v>
      </c>
      <c r="C25" s="82">
        <v>814</v>
      </c>
      <c r="D25" s="82">
        <v>2394</v>
      </c>
      <c r="E25" s="82"/>
      <c r="F25" s="82">
        <f>F7*20%</f>
        <v>2460</v>
      </c>
      <c r="G25" s="82">
        <v>615</v>
      </c>
      <c r="H25" s="82">
        <v>615</v>
      </c>
      <c r="I25" s="82">
        <v>615</v>
      </c>
      <c r="J25" s="82">
        <v>615</v>
      </c>
      <c r="K25" s="240"/>
    </row>
    <row r="26" spans="1:14" ht="23.25" customHeight="1">
      <c r="A26" s="154" t="s">
        <v>43</v>
      </c>
      <c r="B26" s="27" t="s">
        <v>346</v>
      </c>
      <c r="C26" s="82"/>
      <c r="D26" s="82"/>
      <c r="E26" s="82"/>
      <c r="F26" s="87"/>
      <c r="G26" s="87"/>
      <c r="H26" s="87"/>
      <c r="I26" s="87"/>
      <c r="J26" s="87"/>
      <c r="K26" s="14"/>
    </row>
    <row r="27" spans="1:14" ht="41.25" customHeight="1">
      <c r="A27" s="154" t="s">
        <v>344</v>
      </c>
      <c r="B27" s="27" t="s">
        <v>347</v>
      </c>
      <c r="C27" s="82">
        <v>0.1</v>
      </c>
      <c r="D27" s="82">
        <v>0.2</v>
      </c>
      <c r="E27" s="82"/>
      <c r="F27" s="82">
        <f>D27</f>
        <v>0.2</v>
      </c>
      <c r="G27" s="82">
        <v>0.1</v>
      </c>
      <c r="H27" s="82">
        <v>0</v>
      </c>
      <c r="I27" s="82">
        <v>0</v>
      </c>
      <c r="J27" s="82">
        <v>0.1</v>
      </c>
      <c r="K27" s="14"/>
    </row>
    <row r="28" spans="1:14" ht="22.5" customHeight="1">
      <c r="A28" s="154" t="s">
        <v>361</v>
      </c>
      <c r="B28" s="27" t="s">
        <v>352</v>
      </c>
      <c r="C28" s="82">
        <v>1242.5</v>
      </c>
      <c r="D28" s="82">
        <v>1052.4000000000001</v>
      </c>
      <c r="E28" s="82"/>
      <c r="F28" s="82">
        <v>1453.9</v>
      </c>
      <c r="G28" s="82">
        <v>363.5</v>
      </c>
      <c r="H28" s="82">
        <v>363.5</v>
      </c>
      <c r="I28" s="82">
        <v>363.5</v>
      </c>
      <c r="J28" s="82">
        <v>363.4</v>
      </c>
      <c r="K28" s="14"/>
    </row>
    <row r="29" spans="1:14" ht="24" customHeight="1">
      <c r="A29" s="154" t="s">
        <v>355</v>
      </c>
      <c r="B29" s="27" t="s">
        <v>353</v>
      </c>
      <c r="C29" s="82">
        <v>1419</v>
      </c>
      <c r="D29" s="82">
        <v>1219.2</v>
      </c>
      <c r="E29" s="82"/>
      <c r="F29" s="82">
        <v>1640</v>
      </c>
      <c r="G29" s="82">
        <f>F29/4</f>
        <v>410</v>
      </c>
      <c r="H29" s="82">
        <v>410</v>
      </c>
      <c r="I29" s="82">
        <v>410</v>
      </c>
      <c r="J29" s="82">
        <v>410</v>
      </c>
      <c r="K29" s="14"/>
    </row>
    <row r="30" spans="1:14" ht="20.100000000000001" customHeight="1">
      <c r="A30" s="154" t="s">
        <v>350</v>
      </c>
      <c r="B30" s="30" t="s">
        <v>10</v>
      </c>
      <c r="C30" s="82">
        <v>17.8</v>
      </c>
      <c r="D30" s="82">
        <v>108.6</v>
      </c>
      <c r="E30" s="82"/>
      <c r="F30" s="82">
        <v>51.6</v>
      </c>
      <c r="G30" s="82">
        <v>12.9</v>
      </c>
      <c r="H30" s="82">
        <v>12.9</v>
      </c>
      <c r="I30" s="82">
        <v>12.9</v>
      </c>
      <c r="J30" s="82">
        <v>12.9</v>
      </c>
      <c r="K30" s="14"/>
    </row>
    <row r="31" spans="1:14" s="55" customFormat="1" ht="31.5">
      <c r="A31" s="153" t="s">
        <v>146</v>
      </c>
      <c r="B31" s="33" t="s">
        <v>16</v>
      </c>
      <c r="C31" s="87"/>
      <c r="D31" s="87"/>
      <c r="E31" s="87"/>
      <c r="F31" s="87"/>
      <c r="G31" s="87"/>
      <c r="H31" s="87"/>
      <c r="I31" s="87"/>
      <c r="J31" s="87"/>
      <c r="K31" s="54"/>
      <c r="L31" s="54"/>
      <c r="M31" s="54"/>
      <c r="N31" s="54"/>
    </row>
    <row r="32" spans="1:14" ht="20.100000000000001" customHeight="1">
      <c r="A32" s="154" t="s">
        <v>112</v>
      </c>
      <c r="B32" s="30" t="s">
        <v>17</v>
      </c>
      <c r="C32" s="82"/>
      <c r="D32" s="82"/>
      <c r="E32" s="82"/>
      <c r="F32" s="83"/>
      <c r="G32" s="82"/>
      <c r="H32" s="82"/>
      <c r="I32" s="82"/>
      <c r="J32" s="82"/>
      <c r="K32" s="54"/>
      <c r="L32" s="14"/>
      <c r="M32" s="14"/>
      <c r="N32" s="14"/>
    </row>
    <row r="33" spans="1:14" ht="20.100000000000001" customHeight="1">
      <c r="A33" s="154" t="s">
        <v>193</v>
      </c>
      <c r="B33" s="30" t="s">
        <v>18</v>
      </c>
      <c r="C33" s="82"/>
      <c r="D33" s="82"/>
      <c r="E33" s="82"/>
      <c r="F33" s="83"/>
      <c r="G33" s="82"/>
      <c r="H33" s="82"/>
      <c r="I33" s="82"/>
      <c r="J33" s="82"/>
      <c r="K33" s="54"/>
      <c r="L33" s="14"/>
      <c r="M33" s="14"/>
      <c r="N33" s="14"/>
    </row>
    <row r="34" spans="1:14" ht="20.100000000000001" customHeight="1">
      <c r="A34" s="154" t="s">
        <v>113</v>
      </c>
      <c r="B34" s="30" t="s">
        <v>19</v>
      </c>
      <c r="C34" s="82"/>
      <c r="D34" s="82"/>
      <c r="E34" s="82"/>
      <c r="F34" s="83"/>
      <c r="G34" s="82"/>
      <c r="H34" s="82"/>
      <c r="I34" s="82"/>
      <c r="J34" s="82"/>
      <c r="K34" s="54"/>
      <c r="L34" s="14"/>
      <c r="M34" s="14"/>
      <c r="N34" s="14"/>
    </row>
    <row r="35" spans="1:14" ht="20.100000000000001" customHeight="1">
      <c r="A35" s="154" t="s">
        <v>147</v>
      </c>
      <c r="B35" s="30" t="s">
        <v>20</v>
      </c>
      <c r="C35" s="84"/>
      <c r="D35" s="82"/>
      <c r="E35" s="82"/>
      <c r="F35" s="83"/>
      <c r="G35" s="82"/>
      <c r="H35" s="82"/>
      <c r="I35" s="82"/>
      <c r="J35" s="82"/>
      <c r="K35" s="54"/>
      <c r="L35" s="14"/>
      <c r="M35" s="14"/>
      <c r="N35" s="14"/>
    </row>
    <row r="36" spans="1:14" ht="20.100000000000001" customHeight="1">
      <c r="A36" s="154" t="s">
        <v>349</v>
      </c>
      <c r="B36" s="30" t="s">
        <v>21</v>
      </c>
      <c r="C36" s="82"/>
      <c r="D36" s="82"/>
      <c r="E36" s="82"/>
      <c r="F36" s="83"/>
      <c r="G36" s="82"/>
      <c r="H36" s="82"/>
      <c r="I36" s="82"/>
      <c r="J36" s="82"/>
      <c r="K36" s="54"/>
      <c r="L36" s="14"/>
      <c r="M36" s="14"/>
      <c r="N36" s="14"/>
    </row>
    <row r="37" spans="1:14" s="55" customFormat="1" ht="33.75" customHeight="1">
      <c r="A37" s="153" t="s">
        <v>148</v>
      </c>
      <c r="B37" s="33" t="s">
        <v>22</v>
      </c>
      <c r="C37" s="87"/>
      <c r="D37" s="87"/>
      <c r="E37" s="87"/>
      <c r="F37" s="88"/>
      <c r="G37" s="87"/>
      <c r="H37" s="87"/>
      <c r="I37" s="87"/>
      <c r="J37" s="87"/>
      <c r="K37" s="54"/>
      <c r="L37" s="54"/>
      <c r="M37" s="54"/>
      <c r="N37" s="54"/>
    </row>
    <row r="38" spans="1:14" ht="20.100000000000001" customHeight="1">
      <c r="A38" s="154" t="s">
        <v>114</v>
      </c>
      <c r="B38" s="30" t="s">
        <v>23</v>
      </c>
      <c r="C38" s="82"/>
      <c r="D38" s="82"/>
      <c r="E38" s="82"/>
      <c r="F38" s="83"/>
      <c r="G38" s="82"/>
      <c r="H38" s="82"/>
      <c r="I38" s="82"/>
      <c r="J38" s="82"/>
      <c r="K38" s="14"/>
      <c r="L38" s="14"/>
      <c r="M38" s="14"/>
      <c r="N38" s="14"/>
    </row>
    <row r="39" spans="1:14" ht="20.100000000000001" customHeight="1">
      <c r="A39" s="154" t="s">
        <v>149</v>
      </c>
      <c r="B39" s="30" t="s">
        <v>24</v>
      </c>
      <c r="C39" s="82"/>
      <c r="D39" s="82"/>
      <c r="E39" s="82"/>
      <c r="F39" s="83"/>
      <c r="G39" s="82"/>
      <c r="H39" s="82"/>
      <c r="I39" s="82"/>
      <c r="J39" s="82"/>
      <c r="K39" s="14"/>
      <c r="L39" s="14"/>
      <c r="M39" s="14"/>
      <c r="N39" s="14"/>
    </row>
    <row r="40" spans="1:14" s="55" customFormat="1" ht="20.100000000000001" customHeight="1">
      <c r="A40" s="153" t="s">
        <v>115</v>
      </c>
      <c r="B40" s="35"/>
      <c r="C40" s="34"/>
      <c r="D40" s="34"/>
      <c r="E40" s="34"/>
      <c r="F40" s="34"/>
      <c r="G40" s="34"/>
      <c r="H40" s="34"/>
      <c r="I40" s="34"/>
      <c r="J40" s="34"/>
      <c r="K40" s="54"/>
    </row>
    <row r="41" spans="1:14" s="54" customFormat="1" ht="20.100000000000001" customHeight="1">
      <c r="A41" s="153" t="s">
        <v>116</v>
      </c>
      <c r="B41" s="33" t="s">
        <v>11</v>
      </c>
      <c r="C41" s="87"/>
      <c r="D41" s="158"/>
      <c r="E41" s="87"/>
      <c r="F41" s="88"/>
      <c r="G41" s="87"/>
      <c r="H41" s="87"/>
      <c r="I41" s="87"/>
      <c r="J41" s="87"/>
    </row>
    <row r="42" spans="1:14" s="54" customFormat="1" ht="20.100000000000001" customHeight="1">
      <c r="A42" s="153" t="s">
        <v>150</v>
      </c>
      <c r="B42" s="33" t="s">
        <v>76</v>
      </c>
      <c r="C42" s="87"/>
      <c r="D42" s="133"/>
      <c r="E42" s="87"/>
      <c r="F42" s="92"/>
      <c r="G42" s="92"/>
      <c r="H42" s="92"/>
      <c r="I42" s="92"/>
      <c r="J42" s="92"/>
    </row>
    <row r="43" spans="1:14" s="55" customFormat="1" ht="20.100000000000001" customHeight="1">
      <c r="A43" s="153" t="s">
        <v>117</v>
      </c>
      <c r="B43" s="33" t="s">
        <v>77</v>
      </c>
      <c r="C43" s="87"/>
      <c r="D43" s="133"/>
      <c r="E43" s="87"/>
      <c r="F43" s="92"/>
      <c r="G43" s="92"/>
      <c r="H43" s="92"/>
      <c r="I43" s="92"/>
      <c r="J43" s="92"/>
      <c r="K43" s="54"/>
    </row>
    <row r="44" spans="1:14" s="55" customFormat="1" ht="20.100000000000001" customHeight="1">
      <c r="A44" s="172"/>
      <c r="B44" s="173"/>
      <c r="C44" s="174"/>
      <c r="D44" s="175"/>
      <c r="E44" s="174"/>
      <c r="F44" s="176"/>
      <c r="G44" s="176"/>
      <c r="H44" s="176"/>
      <c r="I44" s="176"/>
      <c r="J44" s="176"/>
      <c r="K44" s="54"/>
    </row>
    <row r="45" spans="1:14">
      <c r="A45" s="2" t="s">
        <v>387</v>
      </c>
      <c r="B45" s="2"/>
      <c r="C45" s="2"/>
      <c r="D45" s="2"/>
      <c r="E45" s="1"/>
      <c r="F45" s="1"/>
      <c r="G45" s="268" t="s">
        <v>388</v>
      </c>
      <c r="H45" s="268"/>
      <c r="I45" s="268"/>
      <c r="J45" s="17"/>
      <c r="K45" s="1"/>
    </row>
    <row r="46" spans="1:14" s="41" customFormat="1" ht="20.25" customHeight="1">
      <c r="A46" s="183"/>
      <c r="B46" s="2"/>
      <c r="C46" s="2"/>
      <c r="D46" s="2"/>
      <c r="E46" s="1"/>
      <c r="F46" s="1"/>
      <c r="G46" s="14"/>
      <c r="H46" s="1"/>
      <c r="I46" s="1"/>
      <c r="J46" s="24"/>
      <c r="K46" s="40"/>
    </row>
    <row r="47" spans="1:14" ht="13.5" customHeight="1">
      <c r="A47" s="20" t="s">
        <v>334</v>
      </c>
      <c r="B47" s="14"/>
      <c r="C47" s="15"/>
      <c r="D47" s="15"/>
      <c r="E47" s="17"/>
      <c r="F47" s="17"/>
      <c r="G47" s="270" t="s">
        <v>390</v>
      </c>
      <c r="H47" s="270"/>
      <c r="I47" s="270"/>
      <c r="J47" s="14"/>
    </row>
    <row r="48" spans="1:14" ht="13.5" customHeight="1">
      <c r="A48" s="19"/>
      <c r="D48" s="18"/>
      <c r="E48" s="16"/>
      <c r="F48" s="14"/>
      <c r="G48" s="14"/>
      <c r="H48" s="18"/>
      <c r="I48" s="14"/>
      <c r="J48" s="14"/>
    </row>
    <row r="49" spans="1:11">
      <c r="A49" s="20" t="s">
        <v>391</v>
      </c>
      <c r="B49" s="14"/>
      <c r="C49" s="14"/>
      <c r="D49" s="14"/>
      <c r="E49" s="14"/>
      <c r="F49" s="14"/>
      <c r="G49" s="306" t="s">
        <v>397</v>
      </c>
      <c r="H49" s="306"/>
      <c r="I49" s="306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1:1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1:1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1:1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1:1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1:1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1:1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1:1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1:1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1:1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1:1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1:1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1:1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1:1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1:1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1:1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5" spans="1:1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</row>
    <row r="306" spans="1:1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</row>
    <row r="307" spans="1:1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08" spans="1:1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</row>
    <row r="311" spans="1: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</row>
    <row r="316" spans="1:1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</row>
    <row r="317" spans="1:1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</row>
    <row r="318" spans="1:1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</row>
    <row r="319" spans="1:1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</row>
    <row r="322" spans="1:1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</row>
    <row r="323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spans="1:1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</row>
    <row r="327" spans="1:1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</row>
    <row r="328" spans="1:1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</row>
    <row r="329" spans="1:1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</row>
    <row r="330" spans="1:1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</row>
    <row r="334" spans="1:1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</row>
    <row r="335" spans="1:1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</row>
    <row r="338" spans="1:1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spans="1:1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</row>
    <row r="340" spans="1:1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</row>
    <row r="342" spans="1:1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</row>
    <row r="343" spans="1:1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</row>
    <row r="344" spans="1:1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</row>
    <row r="345" spans="1:1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</row>
    <row r="346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spans="1:1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</row>
    <row r="348" spans="1:1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</row>
    <row r="349" spans="1:1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</row>
    <row r="350" spans="1:1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</row>
    <row r="352" spans="1:1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</row>
    <row r="353" spans="1:1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</row>
    <row r="354" spans="1:1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</row>
    <row r="355" spans="1:1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</row>
    <row r="356" spans="1:1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</row>
    <row r="357" spans="1:1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</row>
    <row r="358" spans="1:1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</row>
    <row r="359" spans="1:1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</row>
    <row r="360" spans="1:1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spans="1:1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</row>
    <row r="364" spans="1:1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</row>
    <row r="368" spans="1:1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</row>
    <row r="369" spans="1:1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</row>
    <row r="370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</row>
    <row r="405" spans="1:1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</row>
    <row r="408" spans="1:1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</row>
    <row r="427" spans="1:1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</row>
    <row r="429" spans="1:1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</row>
    <row r="432" spans="1:1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</row>
    <row r="442" spans="1:1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</row>
    <row r="443" spans="1:1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</row>
    <row r="444" spans="1:1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</row>
    <row r="445" spans="1:1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</row>
    <row r="446" spans="1:1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</row>
    <row r="447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</row>
    <row r="450" spans="1:1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</row>
    <row r="451" spans="1:1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</row>
    <row r="452" spans="1:1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</row>
    <row r="453" spans="1:1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</row>
    <row r="456" spans="1:1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</row>
    <row r="457" spans="1:1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</row>
    <row r="458" spans="1:1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</row>
    <row r="461" spans="1:1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</row>
    <row r="462" spans="1:1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</row>
    <row r="463" spans="1:1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</row>
    <row r="466" spans="1:1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</row>
    <row r="467" spans="1:1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</row>
    <row r="468" spans="1:1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</row>
    <row r="469" spans="1:1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</row>
    <row r="470" spans="1:1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</row>
    <row r="471" spans="1:1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</row>
    <row r="474" spans="1:1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</row>
    <row r="475" spans="1:1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spans="1:1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</row>
    <row r="479" spans="1:1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</row>
    <row r="480" spans="1:1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</row>
    <row r="481" spans="1:1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</row>
    <row r="482" spans="1:1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</row>
    <row r="736" spans="1:1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</row>
    <row r="739" spans="1:1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</row>
    <row r="740" spans="1:1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</row>
    <row r="741" spans="1:1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</row>
    <row r="744" spans="1:1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</row>
    <row r="749" spans="1:1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</row>
    <row r="767" spans="1:1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</row>
    <row r="768" spans="1:1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</row>
    <row r="771" spans="1:1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</row>
    <row r="772" spans="1:1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</row>
    <row r="773" spans="1:1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</row>
    <row r="776" spans="1:1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</row>
    <row r="777" spans="1:1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</row>
    <row r="778" spans="1:1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</row>
    <row r="779" spans="1:1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</row>
    <row r="780" spans="1:1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</row>
    <row r="781" spans="1:1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</row>
    <row r="782" spans="1:1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</row>
    <row r="783" spans="1:1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</row>
    <row r="784" spans="1:1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</row>
    <row r="785" spans="1:1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</row>
    <row r="786" spans="1:1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</row>
    <row r="787" spans="1:1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</row>
    <row r="788" spans="1:1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</row>
    <row r="789" spans="1:1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</row>
    <row r="790" spans="1:1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</row>
    <row r="791" spans="1:1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</row>
    <row r="792" spans="1:1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</row>
    <row r="793" spans="1:1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</row>
    <row r="794" spans="1:1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</row>
    <row r="795" spans="1:1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</row>
    <row r="796" spans="1:1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</row>
    <row r="797" spans="1:1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</row>
    <row r="798" spans="1:1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</row>
    <row r="799" spans="1:1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</row>
    <row r="800" spans="1:1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</row>
    <row r="801" spans="1:1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</row>
    <row r="802" spans="1:1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</row>
    <row r="803" spans="1:1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</row>
    <row r="804" spans="1:1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</row>
    <row r="805" spans="1:1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  <row r="806" spans="1:1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</row>
    <row r="807" spans="1:1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</row>
    <row r="808" spans="1:1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</row>
    <row r="811" spans="1: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</row>
    <row r="812" spans="1:1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</row>
    <row r="813" spans="1:1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</row>
    <row r="814" spans="1:1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</row>
    <row r="815" spans="1:1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</row>
    <row r="816" spans="1:1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</row>
    <row r="819" spans="1:1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</row>
    <row r="822" spans="1:1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</row>
    <row r="823" spans="1:1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</row>
    <row r="824" spans="1:1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</row>
    <row r="825" spans="1:1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</row>
    <row r="826" spans="1:1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</row>
    <row r="827" spans="1:1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</row>
    <row r="828" spans="1:1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</row>
    <row r="829" spans="1:1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</row>
    <row r="830" spans="1:1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</row>
    <row r="831" spans="1:1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</row>
    <row r="832" spans="1:1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</row>
    <row r="837" spans="1:1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</row>
    <row r="838" spans="1:1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</row>
    <row r="841" spans="1:1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</row>
    <row r="842" spans="1:1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</row>
    <row r="843" spans="1:1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</row>
    <row r="846" spans="1:1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</row>
    <row r="851" spans="1:1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</row>
    <row r="852" spans="1:1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</row>
    <row r="853" spans="1:1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</row>
    <row r="854" spans="1:1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</row>
    <row r="857" spans="1:1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</row>
    <row r="858" spans="1:1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</row>
    <row r="859" spans="1:1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</row>
    <row r="862" spans="1:1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</row>
    <row r="863" spans="1:1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</row>
    <row r="864" spans="1:1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</row>
    <row r="865" spans="1:1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</row>
    <row r="866" spans="1:1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</row>
  </sheetData>
  <mergeCells count="12">
    <mergeCell ref="G49:I49"/>
    <mergeCell ref="G45:I45"/>
    <mergeCell ref="G47:I47"/>
    <mergeCell ref="I1:J1"/>
    <mergeCell ref="F3:F4"/>
    <mergeCell ref="A2:J2"/>
    <mergeCell ref="A3:A4"/>
    <mergeCell ref="E3:E4"/>
    <mergeCell ref="G3:J3"/>
    <mergeCell ref="B3:B4"/>
    <mergeCell ref="C3:C4"/>
    <mergeCell ref="D3:D4"/>
  </mergeCells>
  <phoneticPr fontId="2" type="noConversion"/>
  <pageMargins left="0.23622047244094488" right="0.23622047244094488" top="0.74803149606299213" bottom="0.74803149606299213" header="0.31496062992125984" footer="0.31496062992125984"/>
  <pageSetup paperSize="9" scale="62" orientation="portrait" r:id="rId1"/>
  <headerFooter alignWithMargins="0"/>
  <ignoredErrors>
    <ignoredError sqref="B30 B33:B43 B6:B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0"/>
  <sheetViews>
    <sheetView zoomScaleNormal="100" workbookViewId="0">
      <selection activeCell="F90" sqref="F90:I90"/>
    </sheetView>
  </sheetViews>
  <sheetFormatPr defaultColWidth="9.140625" defaultRowHeight="18.75"/>
  <cols>
    <col min="1" max="1" width="43.85546875" style="6" customWidth="1"/>
    <col min="2" max="2" width="12.140625" style="61" customWidth="1"/>
    <col min="3" max="3" width="12.28515625" style="6" customWidth="1"/>
    <col min="4" max="4" width="15.140625" style="6" customWidth="1"/>
    <col min="5" max="5" width="14" style="6" customWidth="1"/>
    <col min="6" max="6" width="13.5703125" style="6" customWidth="1"/>
    <col min="7" max="7" width="11.85546875" style="6" customWidth="1"/>
    <col min="8" max="8" width="9.5703125" style="6" customWidth="1"/>
    <col min="9" max="9" width="8.140625" style="6" customWidth="1"/>
    <col min="10" max="10" width="13.28515625" style="6" customWidth="1"/>
    <col min="11" max="11" width="13.7109375" style="6" customWidth="1"/>
    <col min="12" max="12" width="17.5703125" style="6" customWidth="1"/>
    <col min="13" max="13" width="15.28515625" style="6" customWidth="1"/>
    <col min="14" max="14" width="22.5703125" style="6" customWidth="1"/>
    <col min="15" max="16384" width="9.140625" style="6"/>
  </cols>
  <sheetData>
    <row r="1" spans="1:9">
      <c r="A1" s="53"/>
      <c r="B1" s="60"/>
      <c r="C1" s="53"/>
      <c r="D1" s="53"/>
      <c r="E1" s="53"/>
      <c r="F1" s="53"/>
      <c r="I1" s="53"/>
    </row>
    <row r="2" spans="1:9" ht="20.25">
      <c r="A2" s="53"/>
      <c r="B2" s="60"/>
      <c r="C2" s="53"/>
      <c r="D2" s="53"/>
      <c r="E2" s="53"/>
      <c r="F2" s="53"/>
      <c r="H2" s="307" t="s">
        <v>284</v>
      </c>
      <c r="I2" s="308"/>
    </row>
    <row r="3" spans="1:9" ht="12" customHeight="1">
      <c r="A3" s="379" t="s">
        <v>118</v>
      </c>
      <c r="B3" s="379"/>
      <c r="C3" s="379"/>
      <c r="D3" s="379"/>
      <c r="E3" s="379"/>
      <c r="F3" s="379"/>
      <c r="G3" s="379"/>
      <c r="H3" s="379"/>
      <c r="I3" s="379"/>
    </row>
    <row r="4" spans="1:9">
      <c r="A4" s="379" t="s">
        <v>399</v>
      </c>
      <c r="B4" s="379"/>
      <c r="C4" s="379"/>
      <c r="D4" s="379"/>
      <c r="E4" s="379"/>
      <c r="F4" s="379"/>
      <c r="G4" s="379"/>
      <c r="H4" s="379"/>
      <c r="I4" s="379"/>
    </row>
    <row r="5" spans="1:9" ht="15.75" customHeight="1">
      <c r="A5" s="296"/>
      <c r="B5" s="296"/>
      <c r="C5" s="296"/>
      <c r="D5" s="296"/>
      <c r="E5" s="296"/>
      <c r="F5" s="296"/>
      <c r="G5" s="296"/>
      <c r="H5" s="296"/>
      <c r="I5" s="296"/>
    </row>
    <row r="6" spans="1:9" ht="12" customHeight="1">
      <c r="A6" s="381" t="s">
        <v>385</v>
      </c>
      <c r="B6" s="268"/>
      <c r="C6" s="268"/>
      <c r="D6" s="268"/>
      <c r="E6" s="268"/>
      <c r="F6" s="268"/>
      <c r="G6" s="268"/>
      <c r="H6" s="268"/>
      <c r="I6" s="268"/>
    </row>
    <row r="7" spans="1:9" ht="18.75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9" ht="18.75" customHeight="1">
      <c r="A8" s="98" t="s">
        <v>365</v>
      </c>
      <c r="B8" s="25"/>
      <c r="C8" s="17" t="s">
        <v>366</v>
      </c>
      <c r="D8" s="25"/>
      <c r="E8" s="25"/>
      <c r="F8" s="25"/>
      <c r="G8" s="25"/>
      <c r="H8" s="25"/>
      <c r="I8" s="25"/>
    </row>
    <row r="9" spans="1:9" ht="18.75" customHeight="1">
      <c r="A9" s="98" t="s">
        <v>382</v>
      </c>
      <c r="B9" s="25"/>
      <c r="C9" s="25"/>
      <c r="D9" s="25"/>
      <c r="E9" s="25"/>
      <c r="F9" s="25"/>
      <c r="G9" s="25"/>
      <c r="H9" s="25"/>
      <c r="I9" s="25"/>
    </row>
    <row r="10" spans="1:9" ht="18.75" customHeight="1">
      <c r="A10" s="98" t="s">
        <v>383</v>
      </c>
      <c r="B10" s="25"/>
      <c r="C10" s="25"/>
      <c r="D10" s="25"/>
      <c r="E10" s="25"/>
      <c r="F10" s="25"/>
      <c r="G10" s="25"/>
      <c r="H10" s="25"/>
      <c r="I10" s="25"/>
    </row>
    <row r="11" spans="1:9" ht="18.75" customHeight="1">
      <c r="A11" s="98" t="s">
        <v>384</v>
      </c>
      <c r="B11" s="25"/>
      <c r="C11" s="25"/>
      <c r="D11" s="25"/>
      <c r="E11" s="25"/>
      <c r="F11" s="25"/>
      <c r="G11" s="25"/>
      <c r="H11" s="25"/>
      <c r="I11" s="25"/>
    </row>
    <row r="12" spans="1:9" ht="18.75" customHeight="1">
      <c r="A12" s="98" t="s">
        <v>386</v>
      </c>
      <c r="B12" s="239"/>
      <c r="C12" s="239"/>
      <c r="D12" s="239"/>
      <c r="E12" s="239"/>
      <c r="F12" s="239"/>
      <c r="G12" s="239"/>
      <c r="H12" s="239"/>
      <c r="I12" s="239"/>
    </row>
    <row r="13" spans="1:9" ht="18.75" customHeight="1">
      <c r="A13" s="98" t="s">
        <v>395</v>
      </c>
      <c r="B13" s="25"/>
      <c r="C13" s="25"/>
      <c r="D13" s="25"/>
      <c r="E13" s="25"/>
      <c r="F13" s="25"/>
      <c r="G13" s="25"/>
      <c r="H13" s="38"/>
      <c r="I13" s="25"/>
    </row>
    <row r="14" spans="1:9" ht="39" customHeight="1">
      <c r="A14" s="184" t="s">
        <v>403</v>
      </c>
      <c r="B14" s="294" t="s">
        <v>400</v>
      </c>
      <c r="C14" s="294"/>
      <c r="D14" s="294"/>
      <c r="E14" s="294"/>
      <c r="F14" s="294"/>
      <c r="G14" s="25"/>
      <c r="H14" s="25"/>
      <c r="I14" s="25"/>
    </row>
    <row r="15" spans="1:9" ht="19.5" customHeight="1">
      <c r="A15" s="382"/>
      <c r="B15" s="382"/>
      <c r="C15" s="382"/>
      <c r="D15" s="382"/>
      <c r="E15" s="382"/>
      <c r="F15" s="382"/>
      <c r="G15" s="382"/>
      <c r="H15" s="382"/>
      <c r="I15" s="382"/>
    </row>
    <row r="16" spans="1:9" ht="21.75" customHeight="1">
      <c r="A16" s="380" t="s">
        <v>404</v>
      </c>
      <c r="B16" s="380"/>
      <c r="C16" s="380"/>
      <c r="D16" s="380"/>
      <c r="E16" s="380"/>
      <c r="F16" s="380"/>
      <c r="G16" s="380"/>
      <c r="H16" s="380"/>
      <c r="I16" s="380"/>
    </row>
    <row r="17" spans="1:11" ht="42.75" customHeight="1">
      <c r="A17" s="380" t="s">
        <v>405</v>
      </c>
      <c r="B17" s="380"/>
      <c r="C17" s="380"/>
      <c r="D17" s="380"/>
      <c r="E17" s="380"/>
      <c r="F17" s="380"/>
      <c r="G17" s="380"/>
      <c r="H17" s="380"/>
      <c r="I17" s="380"/>
    </row>
    <row r="18" spans="1:11" ht="20.25" customHeight="1">
      <c r="A18" s="345" t="s">
        <v>269</v>
      </c>
      <c r="B18" s="345"/>
      <c r="C18" s="345"/>
      <c r="D18" s="345"/>
      <c r="E18" s="345"/>
      <c r="F18" s="345"/>
      <c r="G18" s="345"/>
      <c r="H18" s="345"/>
      <c r="I18" s="345"/>
    </row>
    <row r="19" spans="1:11" ht="15.75" customHeight="1"/>
    <row r="20" spans="1:11">
      <c r="A20" s="26" t="s">
        <v>323</v>
      </c>
      <c r="B20" s="310" t="s">
        <v>119</v>
      </c>
      <c r="C20" s="323"/>
      <c r="D20" s="335"/>
      <c r="E20" s="310" t="s">
        <v>177</v>
      </c>
      <c r="F20" s="323"/>
      <c r="G20" s="323"/>
      <c r="H20" s="323"/>
      <c r="I20" s="335"/>
    </row>
    <row r="21" spans="1:11" ht="17.25" customHeight="1">
      <c r="A21" s="86">
        <v>1</v>
      </c>
      <c r="B21" s="377">
        <v>2</v>
      </c>
      <c r="C21" s="378"/>
      <c r="D21" s="378"/>
      <c r="E21" s="377">
        <v>3</v>
      </c>
      <c r="F21" s="378"/>
      <c r="G21" s="378"/>
      <c r="H21" s="378"/>
      <c r="I21" s="383"/>
    </row>
    <row r="22" spans="1:11">
      <c r="A22" s="26">
        <v>3338811</v>
      </c>
      <c r="B22" s="310" t="s">
        <v>370</v>
      </c>
      <c r="C22" s="323"/>
      <c r="D22" s="335"/>
      <c r="E22" s="310" t="s">
        <v>369</v>
      </c>
      <c r="F22" s="323"/>
      <c r="G22" s="323"/>
      <c r="H22" s="323"/>
      <c r="I22" s="335"/>
    </row>
    <row r="23" spans="1:11" ht="15.75" customHeight="1">
      <c r="A23" s="55"/>
      <c r="B23" s="62"/>
      <c r="C23" s="55"/>
      <c r="D23" s="55"/>
      <c r="E23" s="55"/>
      <c r="F23" s="55"/>
      <c r="G23" s="55"/>
      <c r="H23" s="55"/>
      <c r="I23" s="55"/>
    </row>
    <row r="24" spans="1:11" ht="19.5" customHeight="1">
      <c r="A24" s="345" t="s">
        <v>270</v>
      </c>
      <c r="B24" s="345"/>
      <c r="C24" s="345"/>
      <c r="D24" s="345"/>
      <c r="E24" s="345"/>
      <c r="F24" s="345"/>
      <c r="G24" s="345"/>
      <c r="H24" s="345"/>
      <c r="I24" s="345"/>
    </row>
    <row r="25" spans="1:11" ht="17.25" customHeight="1" thickBot="1">
      <c r="I25" s="57"/>
    </row>
    <row r="26" spans="1:11" ht="93.75" customHeight="1">
      <c r="A26" s="336" t="s">
        <v>309</v>
      </c>
      <c r="B26" s="337"/>
      <c r="C26" s="338"/>
      <c r="D26" s="334" t="s">
        <v>321</v>
      </c>
      <c r="E26" s="334"/>
      <c r="F26" s="328" t="s">
        <v>401</v>
      </c>
      <c r="G26" s="338"/>
      <c r="H26" s="328" t="s">
        <v>402</v>
      </c>
      <c r="I26" s="329"/>
    </row>
    <row r="27" spans="1:11" ht="94.5" customHeight="1">
      <c r="A27" s="339"/>
      <c r="B27" s="340"/>
      <c r="C27" s="341"/>
      <c r="D27" s="56" t="s">
        <v>257</v>
      </c>
      <c r="E27" s="56" t="s">
        <v>258</v>
      </c>
      <c r="F27" s="330"/>
      <c r="G27" s="341"/>
      <c r="H27" s="330"/>
      <c r="I27" s="331"/>
    </row>
    <row r="28" spans="1:11">
      <c r="A28" s="343">
        <v>1</v>
      </c>
      <c r="B28" s="344"/>
      <c r="C28" s="342"/>
      <c r="D28" s="89">
        <v>2</v>
      </c>
      <c r="E28" s="89">
        <v>3</v>
      </c>
      <c r="F28" s="332">
        <v>4</v>
      </c>
      <c r="G28" s="342"/>
      <c r="H28" s="332">
        <v>5</v>
      </c>
      <c r="I28" s="333"/>
    </row>
    <row r="29" spans="1:11">
      <c r="A29" s="318" t="s">
        <v>367</v>
      </c>
      <c r="B29" s="319"/>
      <c r="C29" s="320"/>
      <c r="D29" s="200">
        <v>0.65</v>
      </c>
      <c r="E29" s="200">
        <v>0.69</v>
      </c>
      <c r="F29" s="321">
        <v>6978.5</v>
      </c>
      <c r="G29" s="322"/>
      <c r="H29" s="321">
        <v>10126</v>
      </c>
      <c r="I29" s="327"/>
      <c r="J29" s="248"/>
      <c r="K29" s="248"/>
    </row>
    <row r="30" spans="1:11">
      <c r="A30" s="318" t="s">
        <v>396</v>
      </c>
      <c r="B30" s="319"/>
      <c r="C30" s="320"/>
      <c r="D30" s="200">
        <v>0.15</v>
      </c>
      <c r="E30" s="200">
        <v>0.15</v>
      </c>
      <c r="F30" s="321">
        <v>1810.4</v>
      </c>
      <c r="G30" s="322"/>
      <c r="H30" s="321">
        <v>2174</v>
      </c>
      <c r="I30" s="327"/>
      <c r="J30" s="248"/>
      <c r="K30" s="248"/>
    </row>
    <row r="31" spans="1:11">
      <c r="A31" s="318" t="s">
        <v>368</v>
      </c>
      <c r="B31" s="319"/>
      <c r="C31" s="320"/>
      <c r="D31" s="200">
        <v>0.2</v>
      </c>
      <c r="E31" s="200">
        <v>0.16</v>
      </c>
      <c r="F31" s="321">
        <f>F33-F29-F30</f>
        <v>2828.6</v>
      </c>
      <c r="G31" s="322"/>
      <c r="H31" s="321">
        <f>H33-H30-H29</f>
        <v>2352</v>
      </c>
      <c r="I31" s="327"/>
      <c r="J31" s="248"/>
      <c r="K31" s="248"/>
    </row>
    <row r="32" spans="1:11" ht="16.5" customHeight="1" thickBot="1">
      <c r="A32" s="371"/>
      <c r="B32" s="372"/>
      <c r="C32" s="364"/>
      <c r="D32" s="201"/>
      <c r="E32" s="202"/>
      <c r="F32" s="314"/>
      <c r="G32" s="364"/>
      <c r="H32" s="314"/>
      <c r="I32" s="315"/>
      <c r="J32" s="248"/>
    </row>
    <row r="33" spans="1:12" s="55" customFormat="1" ht="15.75" customHeight="1" thickBot="1">
      <c r="A33" s="316" t="s">
        <v>194</v>
      </c>
      <c r="B33" s="317"/>
      <c r="C33" s="317"/>
      <c r="D33" s="237">
        <v>1</v>
      </c>
      <c r="E33" s="238">
        <f>SUM(E29:E32)</f>
        <v>1</v>
      </c>
      <c r="F33" s="373">
        <v>11617.5</v>
      </c>
      <c r="G33" s="374"/>
      <c r="H33" s="384">
        <v>14652</v>
      </c>
      <c r="I33" s="385"/>
      <c r="K33" s="211"/>
      <c r="L33" s="211"/>
    </row>
    <row r="34" spans="1:12" ht="12.75" customHeight="1"/>
    <row r="35" spans="1:12" ht="18.75" customHeight="1">
      <c r="A35" s="345" t="s">
        <v>271</v>
      </c>
      <c r="B35" s="345"/>
      <c r="C35" s="345"/>
      <c r="D35" s="345"/>
      <c r="E35" s="345"/>
      <c r="F35" s="345"/>
      <c r="G35" s="345"/>
      <c r="H35" s="345"/>
      <c r="I35" s="345"/>
    </row>
    <row r="36" spans="1:12" ht="18" customHeight="1" thickBot="1">
      <c r="I36" s="57"/>
    </row>
    <row r="37" spans="1:12" ht="94.5" customHeight="1">
      <c r="A37" s="100" t="s">
        <v>178</v>
      </c>
      <c r="B37" s="355" t="s">
        <v>251</v>
      </c>
      <c r="C37" s="355"/>
      <c r="D37" s="101" t="s">
        <v>197</v>
      </c>
      <c r="E37" s="101" t="s">
        <v>198</v>
      </c>
      <c r="F37" s="101" t="s">
        <v>195</v>
      </c>
      <c r="G37" s="101" t="s">
        <v>281</v>
      </c>
      <c r="H37" s="355" t="s">
        <v>120</v>
      </c>
      <c r="I37" s="356"/>
    </row>
    <row r="38" spans="1:12">
      <c r="A38" s="102">
        <v>1</v>
      </c>
      <c r="B38" s="375">
        <v>2</v>
      </c>
      <c r="C38" s="375"/>
      <c r="D38" s="90">
        <v>3</v>
      </c>
      <c r="E38" s="90">
        <v>4</v>
      </c>
      <c r="F38" s="90">
        <v>5</v>
      </c>
      <c r="G38" s="90">
        <v>6</v>
      </c>
      <c r="H38" s="375">
        <v>7</v>
      </c>
      <c r="I38" s="376"/>
    </row>
    <row r="39" spans="1:12" ht="14.1" customHeight="1">
      <c r="A39" s="103" t="s">
        <v>333</v>
      </c>
      <c r="B39" s="310" t="s">
        <v>333</v>
      </c>
      <c r="C39" s="335"/>
      <c r="D39" s="9" t="s">
        <v>333</v>
      </c>
      <c r="E39" s="9" t="s">
        <v>333</v>
      </c>
      <c r="F39" s="9" t="s">
        <v>333</v>
      </c>
      <c r="G39" s="9" t="s">
        <v>333</v>
      </c>
      <c r="H39" s="310" t="s">
        <v>333</v>
      </c>
      <c r="I39" s="311"/>
    </row>
    <row r="40" spans="1:12" ht="14.1" customHeight="1" thickBot="1">
      <c r="A40" s="105" t="s">
        <v>154</v>
      </c>
      <c r="B40" s="370" t="s">
        <v>121</v>
      </c>
      <c r="C40" s="370"/>
      <c r="D40" s="106" t="s">
        <v>333</v>
      </c>
      <c r="E40" s="106" t="s">
        <v>121</v>
      </c>
      <c r="F40" s="106" t="s">
        <v>121</v>
      </c>
      <c r="G40" s="107" t="s">
        <v>333</v>
      </c>
      <c r="H40" s="368" t="s">
        <v>333</v>
      </c>
      <c r="I40" s="369"/>
    </row>
    <row r="41" spans="1:12" ht="15" customHeight="1" thickBot="1">
      <c r="F41" s="99"/>
      <c r="I41" s="53"/>
    </row>
    <row r="42" spans="1:12" ht="16.5" customHeight="1">
      <c r="A42" s="345" t="s">
        <v>272</v>
      </c>
      <c r="B42" s="345"/>
      <c r="C42" s="345"/>
      <c r="D42" s="345"/>
      <c r="E42" s="345"/>
      <c r="F42" s="345"/>
      <c r="G42" s="345"/>
      <c r="H42" s="345"/>
      <c r="I42" s="345"/>
    </row>
    <row r="43" spans="1:12" s="14" customFormat="1" ht="12.75" customHeight="1" thickBot="1">
      <c r="A43" s="25"/>
      <c r="B43" s="63"/>
      <c r="C43" s="25"/>
      <c r="D43" s="25"/>
      <c r="E43" s="25"/>
      <c r="F43" s="25"/>
      <c r="G43" s="25"/>
      <c r="H43" s="25"/>
      <c r="I43" s="57"/>
    </row>
    <row r="44" spans="1:12" ht="81" customHeight="1">
      <c r="A44" s="108" t="s">
        <v>196</v>
      </c>
      <c r="B44" s="355" t="s">
        <v>199</v>
      </c>
      <c r="C44" s="355"/>
      <c r="D44" s="355" t="s">
        <v>200</v>
      </c>
      <c r="E44" s="355"/>
      <c r="F44" s="355" t="s">
        <v>201</v>
      </c>
      <c r="G44" s="355"/>
      <c r="H44" s="355" t="s">
        <v>317</v>
      </c>
      <c r="I44" s="356"/>
    </row>
    <row r="45" spans="1:12" ht="12.75" customHeight="1">
      <c r="A45" s="109">
        <v>1</v>
      </c>
      <c r="B45" s="332">
        <v>2</v>
      </c>
      <c r="C45" s="342"/>
      <c r="D45" s="332">
        <v>3</v>
      </c>
      <c r="E45" s="342"/>
      <c r="F45" s="332">
        <v>4</v>
      </c>
      <c r="G45" s="342"/>
      <c r="H45" s="332">
        <v>5</v>
      </c>
      <c r="I45" s="333"/>
    </row>
    <row r="46" spans="1:12" ht="33" customHeight="1">
      <c r="A46" s="110" t="s">
        <v>180</v>
      </c>
      <c r="B46" s="357" t="s">
        <v>333</v>
      </c>
      <c r="C46" s="320"/>
      <c r="D46" s="357"/>
      <c r="E46" s="320"/>
      <c r="F46" s="310" t="s">
        <v>333</v>
      </c>
      <c r="G46" s="335"/>
      <c r="H46" s="310" t="s">
        <v>333</v>
      </c>
      <c r="I46" s="311"/>
    </row>
    <row r="47" spans="1:12" ht="24.75" customHeight="1">
      <c r="A47" s="110" t="s">
        <v>310</v>
      </c>
      <c r="B47" s="357" t="s">
        <v>333</v>
      </c>
      <c r="C47" s="320"/>
      <c r="D47" s="357" t="s">
        <v>333</v>
      </c>
      <c r="E47" s="320"/>
      <c r="F47" s="310" t="s">
        <v>333</v>
      </c>
      <c r="G47" s="335"/>
      <c r="H47" s="310" t="s">
        <v>333</v>
      </c>
      <c r="I47" s="311"/>
    </row>
    <row r="48" spans="1:12" ht="17.25" customHeight="1">
      <c r="A48" s="110" t="s">
        <v>153</v>
      </c>
      <c r="B48" s="357" t="s">
        <v>333</v>
      </c>
      <c r="C48" s="320"/>
      <c r="D48" s="357" t="s">
        <v>333</v>
      </c>
      <c r="E48" s="320"/>
      <c r="F48" s="310" t="s">
        <v>333</v>
      </c>
      <c r="G48" s="335"/>
      <c r="H48" s="310" t="s">
        <v>333</v>
      </c>
      <c r="I48" s="311"/>
    </row>
    <row r="49" spans="1:9" ht="32.25" customHeight="1">
      <c r="A49" s="110" t="s">
        <v>181</v>
      </c>
      <c r="B49" s="357" t="s">
        <v>333</v>
      </c>
      <c r="C49" s="320"/>
      <c r="D49" s="357" t="s">
        <v>333</v>
      </c>
      <c r="E49" s="320"/>
      <c r="F49" s="310" t="s">
        <v>333</v>
      </c>
      <c r="G49" s="335"/>
      <c r="H49" s="310" t="s">
        <v>333</v>
      </c>
      <c r="I49" s="311"/>
    </row>
    <row r="50" spans="1:9" ht="24" customHeight="1">
      <c r="A50" s="110" t="s">
        <v>310</v>
      </c>
      <c r="B50" s="357" t="s">
        <v>333</v>
      </c>
      <c r="C50" s="320"/>
      <c r="D50" s="357" t="s">
        <v>333</v>
      </c>
      <c r="E50" s="320"/>
      <c r="F50" s="310" t="s">
        <v>333</v>
      </c>
      <c r="G50" s="335"/>
      <c r="H50" s="310" t="s">
        <v>333</v>
      </c>
      <c r="I50" s="311"/>
    </row>
    <row r="51" spans="1:9" ht="15" customHeight="1">
      <c r="A51" s="110" t="s">
        <v>153</v>
      </c>
      <c r="B51" s="357" t="s">
        <v>333</v>
      </c>
      <c r="C51" s="320"/>
      <c r="D51" s="357" t="s">
        <v>333</v>
      </c>
      <c r="E51" s="320"/>
      <c r="F51" s="310" t="s">
        <v>333</v>
      </c>
      <c r="G51" s="335"/>
      <c r="H51" s="310" t="s">
        <v>333</v>
      </c>
      <c r="I51" s="311"/>
    </row>
    <row r="52" spans="1:9" ht="32.25" customHeight="1">
      <c r="A52" s="110" t="s">
        <v>182</v>
      </c>
      <c r="B52" s="357" t="s">
        <v>333</v>
      </c>
      <c r="C52" s="320"/>
      <c r="D52" s="357" t="s">
        <v>333</v>
      </c>
      <c r="E52" s="320"/>
      <c r="F52" s="310" t="s">
        <v>333</v>
      </c>
      <c r="G52" s="335"/>
      <c r="H52" s="310" t="s">
        <v>333</v>
      </c>
      <c r="I52" s="311"/>
    </row>
    <row r="53" spans="1:9" ht="23.25" customHeight="1">
      <c r="A53" s="110" t="s">
        <v>310</v>
      </c>
      <c r="B53" s="357" t="s">
        <v>333</v>
      </c>
      <c r="C53" s="320"/>
      <c r="D53" s="357" t="s">
        <v>333</v>
      </c>
      <c r="E53" s="320"/>
      <c r="F53" s="310" t="s">
        <v>333</v>
      </c>
      <c r="G53" s="335"/>
      <c r="H53" s="310" t="s">
        <v>333</v>
      </c>
      <c r="I53" s="311"/>
    </row>
    <row r="54" spans="1:9" ht="15" customHeight="1" thickBot="1">
      <c r="A54" s="111" t="s">
        <v>153</v>
      </c>
      <c r="B54" s="360" t="s">
        <v>333</v>
      </c>
      <c r="C54" s="361"/>
      <c r="D54" s="360" t="s">
        <v>333</v>
      </c>
      <c r="E54" s="361"/>
      <c r="F54" s="314" t="s">
        <v>333</v>
      </c>
      <c r="G54" s="364"/>
      <c r="H54" s="314" t="s">
        <v>333</v>
      </c>
      <c r="I54" s="315"/>
    </row>
    <row r="55" spans="1:9" ht="19.5" customHeight="1" thickBot="1">
      <c r="A55" s="112" t="s">
        <v>154</v>
      </c>
      <c r="B55" s="362" t="s">
        <v>333</v>
      </c>
      <c r="C55" s="363"/>
      <c r="D55" s="362" t="s">
        <v>333</v>
      </c>
      <c r="E55" s="363"/>
      <c r="F55" s="358" t="s">
        <v>333</v>
      </c>
      <c r="G55" s="359"/>
      <c r="H55" s="358" t="s">
        <v>333</v>
      </c>
      <c r="I55" s="367"/>
    </row>
    <row r="56" spans="1:9" ht="15" customHeight="1"/>
    <row r="57" spans="1:9" ht="15" hidden="1" customHeight="1"/>
    <row r="58" spans="1:9" ht="0.75" customHeight="1"/>
    <row r="59" spans="1:9">
      <c r="A59" s="345" t="s">
        <v>273</v>
      </c>
      <c r="B59" s="345"/>
      <c r="C59" s="345"/>
      <c r="D59" s="345"/>
      <c r="E59" s="345"/>
      <c r="F59" s="345"/>
      <c r="G59" s="345"/>
      <c r="H59" s="345"/>
      <c r="I59" s="345"/>
    </row>
    <row r="60" spans="1:9" ht="13.5" customHeight="1" thickBot="1">
      <c r="A60" s="1"/>
      <c r="B60" s="64"/>
      <c r="C60" s="1"/>
      <c r="D60" s="1"/>
      <c r="E60" s="1"/>
      <c r="F60" s="1"/>
      <c r="G60" s="1"/>
      <c r="H60" s="1"/>
      <c r="I60" s="57"/>
    </row>
    <row r="61" spans="1:9" ht="75">
      <c r="A61" s="113"/>
      <c r="B61" s="114" t="s">
        <v>0</v>
      </c>
      <c r="C61" s="101" t="s">
        <v>102</v>
      </c>
      <c r="D61" s="101" t="s">
        <v>179</v>
      </c>
      <c r="E61" s="101" t="s">
        <v>208</v>
      </c>
      <c r="F61" s="355" t="s">
        <v>250</v>
      </c>
      <c r="G61" s="355"/>
      <c r="H61" s="355"/>
      <c r="I61" s="356"/>
    </row>
    <row r="62" spans="1:9">
      <c r="A62" s="102">
        <v>1</v>
      </c>
      <c r="B62" s="89">
        <v>2</v>
      </c>
      <c r="C62" s="89">
        <v>3</v>
      </c>
      <c r="D62" s="89">
        <v>4</v>
      </c>
      <c r="E62" s="89">
        <v>5</v>
      </c>
      <c r="F62" s="365">
        <v>6</v>
      </c>
      <c r="G62" s="365"/>
      <c r="H62" s="365"/>
      <c r="I62" s="366"/>
    </row>
    <row r="63" spans="1:9" ht="37.5">
      <c r="A63" s="110" t="s">
        <v>325</v>
      </c>
      <c r="B63" s="65" t="s">
        <v>29</v>
      </c>
      <c r="C63" s="89"/>
      <c r="D63" s="89"/>
      <c r="E63" s="89"/>
      <c r="F63" s="332"/>
      <c r="G63" s="344"/>
      <c r="H63" s="344"/>
      <c r="I63" s="333"/>
    </row>
    <row r="64" spans="1:9" ht="37.5">
      <c r="A64" s="115" t="s">
        <v>324</v>
      </c>
      <c r="B64" s="65" t="s">
        <v>54</v>
      </c>
      <c r="C64" s="93"/>
      <c r="D64" s="93"/>
      <c r="E64" s="93"/>
      <c r="F64" s="324"/>
      <c r="G64" s="324"/>
      <c r="H64" s="325"/>
      <c r="I64" s="326"/>
    </row>
    <row r="65" spans="1:14" ht="37.5">
      <c r="A65" s="115" t="s">
        <v>295</v>
      </c>
      <c r="B65" s="66" t="s">
        <v>56</v>
      </c>
      <c r="C65" s="93"/>
      <c r="D65" s="93"/>
      <c r="E65" s="93"/>
      <c r="F65" s="324"/>
      <c r="G65" s="324"/>
      <c r="H65" s="325"/>
      <c r="I65" s="326"/>
    </row>
    <row r="66" spans="1:14" ht="20.25" customHeight="1">
      <c r="A66" s="116" t="s">
        <v>123</v>
      </c>
      <c r="B66" s="66" t="s">
        <v>57</v>
      </c>
      <c r="C66" s="93"/>
      <c r="D66" s="93"/>
      <c r="E66" s="93"/>
      <c r="F66" s="324"/>
      <c r="G66" s="324"/>
      <c r="H66" s="325"/>
      <c r="I66" s="326"/>
    </row>
    <row r="67" spans="1:14" ht="37.5">
      <c r="A67" s="115" t="s">
        <v>297</v>
      </c>
      <c r="B67" s="66" t="s">
        <v>58</v>
      </c>
      <c r="C67" s="58"/>
      <c r="D67" s="58"/>
      <c r="E67" s="58"/>
      <c r="F67" s="324"/>
      <c r="G67" s="324"/>
      <c r="H67" s="325"/>
      <c r="I67" s="326"/>
    </row>
    <row r="68" spans="1:14" ht="18" customHeight="1">
      <c r="A68" s="115" t="s">
        <v>298</v>
      </c>
      <c r="B68" s="66" t="s">
        <v>9</v>
      </c>
      <c r="C68" s="58"/>
      <c r="D68" s="93"/>
      <c r="E68" s="93"/>
      <c r="F68" s="324"/>
      <c r="G68" s="324"/>
      <c r="H68" s="325"/>
      <c r="I68" s="326"/>
    </row>
    <row r="69" spans="1:14" ht="81.75" customHeight="1">
      <c r="A69" s="117" t="s">
        <v>151</v>
      </c>
      <c r="B69" s="66" t="s">
        <v>38</v>
      </c>
      <c r="C69" s="93"/>
      <c r="D69" s="93"/>
      <c r="E69" s="93"/>
      <c r="F69" s="324"/>
      <c r="G69" s="324"/>
      <c r="H69" s="325"/>
      <c r="I69" s="326"/>
    </row>
    <row r="70" spans="1:14" ht="63.75" customHeight="1">
      <c r="A70" s="118" t="s">
        <v>319</v>
      </c>
      <c r="B70" s="67" t="s">
        <v>40</v>
      </c>
      <c r="C70" s="204">
        <f>C71+C72+C73+C74+C75+C76++C77</f>
        <v>9125</v>
      </c>
      <c r="D70" s="210">
        <f>D71+D72+D73+D74+D75+D76+D77</f>
        <v>10685.900000000001</v>
      </c>
      <c r="E70" s="204">
        <f>E71+E72+E73+E74+E75+E76+E77</f>
        <v>12434.8</v>
      </c>
      <c r="F70" s="351"/>
      <c r="G70" s="273"/>
      <c r="H70" s="273"/>
      <c r="I70" s="350"/>
      <c r="J70" s="59"/>
      <c r="K70" s="59"/>
      <c r="L70" s="59"/>
      <c r="M70" s="59"/>
    </row>
    <row r="71" spans="1:14" ht="37.5">
      <c r="A71" s="110" t="s">
        <v>202</v>
      </c>
      <c r="B71" s="68" t="s">
        <v>138</v>
      </c>
      <c r="C71" s="93">
        <v>594.20000000000005</v>
      </c>
      <c r="D71" s="93">
        <v>520</v>
      </c>
      <c r="E71" s="58">
        <v>572</v>
      </c>
      <c r="F71" s="324"/>
      <c r="G71" s="324"/>
      <c r="H71" s="325"/>
      <c r="I71" s="326"/>
      <c r="J71" s="59"/>
      <c r="L71" s="59"/>
      <c r="N71" s="59"/>
    </row>
    <row r="72" spans="1:14">
      <c r="A72" s="110" t="s">
        <v>175</v>
      </c>
      <c r="B72" s="68" t="s">
        <v>139</v>
      </c>
      <c r="C72" s="93">
        <v>1406.3</v>
      </c>
      <c r="D72" s="93">
        <v>1153.3</v>
      </c>
      <c r="E72" s="58">
        <v>1132</v>
      </c>
      <c r="F72" s="324"/>
      <c r="G72" s="324"/>
      <c r="H72" s="325"/>
      <c r="I72" s="326"/>
      <c r="J72" s="59"/>
      <c r="K72" s="59"/>
    </row>
    <row r="73" spans="1:14">
      <c r="A73" s="104" t="s">
        <v>174</v>
      </c>
      <c r="B73" s="69" t="s">
        <v>158</v>
      </c>
      <c r="C73" s="93">
        <v>268</v>
      </c>
      <c r="D73" s="93">
        <v>464.3</v>
      </c>
      <c r="E73" s="58">
        <v>732</v>
      </c>
      <c r="F73" s="348"/>
      <c r="G73" s="324"/>
      <c r="H73" s="325"/>
      <c r="I73" s="326"/>
      <c r="J73" s="59"/>
      <c r="N73" s="59"/>
    </row>
    <row r="74" spans="1:14">
      <c r="A74" s="115" t="s">
        <v>126</v>
      </c>
      <c r="B74" s="70" t="s">
        <v>159</v>
      </c>
      <c r="C74" s="93">
        <v>2159.1</v>
      </c>
      <c r="D74" s="93">
        <v>4334.6000000000004</v>
      </c>
      <c r="E74" s="58">
        <v>7456</v>
      </c>
      <c r="F74" s="324"/>
      <c r="G74" s="324"/>
      <c r="H74" s="325"/>
      <c r="I74" s="326"/>
      <c r="K74" s="59"/>
    </row>
    <row r="75" spans="1:14" ht="19.5" customHeight="1">
      <c r="A75" s="119" t="s">
        <v>127</v>
      </c>
      <c r="B75" s="69" t="s">
        <v>160</v>
      </c>
      <c r="C75" s="93">
        <v>1349</v>
      </c>
      <c r="D75" s="93">
        <v>948.2</v>
      </c>
      <c r="E75" s="58">
        <v>1640</v>
      </c>
      <c r="F75" s="324"/>
      <c r="G75" s="324"/>
      <c r="H75" s="325"/>
      <c r="I75" s="326"/>
    </row>
    <row r="76" spans="1:14" ht="36" customHeight="1">
      <c r="A76" s="115" t="s">
        <v>173</v>
      </c>
      <c r="B76" s="70" t="s">
        <v>223</v>
      </c>
      <c r="C76" s="93">
        <v>450</v>
      </c>
      <c r="D76" s="93">
        <v>47.5</v>
      </c>
      <c r="E76" s="58">
        <v>42.8</v>
      </c>
      <c r="F76" s="324"/>
      <c r="G76" s="324"/>
      <c r="H76" s="325"/>
      <c r="I76" s="326"/>
      <c r="L76" s="59"/>
      <c r="N76" s="59"/>
    </row>
    <row r="77" spans="1:14" ht="16.5" customHeight="1">
      <c r="A77" s="115" t="s">
        <v>339</v>
      </c>
      <c r="B77" s="70" t="s">
        <v>224</v>
      </c>
      <c r="C77" s="93">
        <v>2898.4</v>
      </c>
      <c r="D77" s="93">
        <v>3218</v>
      </c>
      <c r="E77" s="58">
        <v>860</v>
      </c>
      <c r="F77" s="324"/>
      <c r="G77" s="324"/>
      <c r="H77" s="325"/>
      <c r="I77" s="326"/>
      <c r="L77" s="59"/>
    </row>
    <row r="78" spans="1:14" ht="16.5" customHeight="1">
      <c r="A78" s="115" t="s">
        <v>338</v>
      </c>
      <c r="B78" s="70"/>
      <c r="C78" s="93">
        <v>2791.3</v>
      </c>
      <c r="D78" s="93">
        <v>1500</v>
      </c>
      <c r="E78" s="58">
        <v>760</v>
      </c>
      <c r="F78" s="310"/>
      <c r="G78" s="323"/>
      <c r="H78" s="323"/>
      <c r="I78" s="311"/>
      <c r="K78" s="59"/>
    </row>
    <row r="79" spans="1:14" ht="16.5" customHeight="1">
      <c r="A79" s="115" t="s">
        <v>340</v>
      </c>
      <c r="B79" s="70"/>
      <c r="C79" s="93">
        <v>107.1</v>
      </c>
      <c r="D79" s="93">
        <v>400</v>
      </c>
      <c r="E79" s="58">
        <v>100</v>
      </c>
      <c r="F79" s="310"/>
      <c r="G79" s="323"/>
      <c r="H79" s="323"/>
      <c r="I79" s="311"/>
    </row>
    <row r="80" spans="1:14" ht="35.25" customHeight="1">
      <c r="A80" s="120" t="s">
        <v>288</v>
      </c>
      <c r="B80" s="71" t="s">
        <v>216</v>
      </c>
      <c r="C80" s="204">
        <f>C81+C82+C83+C84+C94+C85</f>
        <v>2802.4</v>
      </c>
      <c r="D80" s="210">
        <f>D81+D82+D83+D84+D85+D94</f>
        <v>2914.7</v>
      </c>
      <c r="E80" s="204">
        <f>E81+E82+E83+E84+E85+E94</f>
        <v>3532.92</v>
      </c>
      <c r="F80" s="324"/>
      <c r="G80" s="324"/>
      <c r="H80" s="325"/>
      <c r="I80" s="326"/>
      <c r="K80" s="59"/>
      <c r="L80" s="59"/>
    </row>
    <row r="81" spans="1:13" ht="18" customHeight="1">
      <c r="A81" s="115" t="s">
        <v>124</v>
      </c>
      <c r="B81" s="72" t="s">
        <v>225</v>
      </c>
      <c r="C81" s="58">
        <v>17.8</v>
      </c>
      <c r="D81" s="93">
        <v>1.3</v>
      </c>
      <c r="E81" s="58">
        <v>8.6999999999999993</v>
      </c>
      <c r="F81" s="324"/>
      <c r="G81" s="324"/>
      <c r="H81" s="325"/>
      <c r="I81" s="326"/>
    </row>
    <row r="82" spans="1:13" ht="20.25" customHeight="1">
      <c r="A82" s="115" t="s">
        <v>125</v>
      </c>
      <c r="B82" s="72" t="s">
        <v>226</v>
      </c>
      <c r="C82" s="58">
        <v>11.5</v>
      </c>
      <c r="D82" s="93">
        <v>15.4</v>
      </c>
      <c r="E82" s="58">
        <v>5.6</v>
      </c>
      <c r="F82" s="324"/>
      <c r="G82" s="324"/>
      <c r="H82" s="325"/>
      <c r="I82" s="326"/>
    </row>
    <row r="83" spans="1:13" ht="18" customHeight="1">
      <c r="A83" s="115" t="s">
        <v>126</v>
      </c>
      <c r="B83" s="72" t="s">
        <v>227</v>
      </c>
      <c r="C83" s="58">
        <v>2309.4</v>
      </c>
      <c r="D83" s="93">
        <v>2365.4</v>
      </c>
      <c r="E83" s="58">
        <v>2861.33</v>
      </c>
      <c r="F83" s="324"/>
      <c r="G83" s="324"/>
      <c r="H83" s="325"/>
      <c r="I83" s="326"/>
    </row>
    <row r="84" spans="1:13" ht="18.75" customHeight="1">
      <c r="A84" s="115" t="s">
        <v>127</v>
      </c>
      <c r="B84" s="72" t="s">
        <v>228</v>
      </c>
      <c r="C84" s="58">
        <v>463.7</v>
      </c>
      <c r="D84" s="93">
        <v>517.5</v>
      </c>
      <c r="E84" s="58">
        <v>629.49</v>
      </c>
      <c r="F84" s="324"/>
      <c r="G84" s="324"/>
      <c r="H84" s="325"/>
      <c r="I84" s="326"/>
      <c r="L84" s="59"/>
    </row>
    <row r="85" spans="1:13" ht="84.75" customHeight="1">
      <c r="A85" s="121" t="s">
        <v>128</v>
      </c>
      <c r="B85" s="72" t="s">
        <v>229</v>
      </c>
      <c r="C85" s="58"/>
      <c r="D85" s="93">
        <v>6.9</v>
      </c>
      <c r="E85" s="58">
        <v>24.4</v>
      </c>
      <c r="F85" s="349"/>
      <c r="G85" s="273"/>
      <c r="H85" s="273"/>
      <c r="I85" s="350"/>
      <c r="K85" s="59"/>
      <c r="M85" s="59"/>
    </row>
    <row r="86" spans="1:13" ht="75" customHeight="1">
      <c r="A86" s="115" t="s">
        <v>129</v>
      </c>
      <c r="B86" s="72" t="s">
        <v>230</v>
      </c>
      <c r="C86" s="58"/>
      <c r="D86" s="58"/>
      <c r="E86" s="58"/>
      <c r="F86" s="324"/>
      <c r="G86" s="324"/>
      <c r="H86" s="325"/>
      <c r="I86" s="326"/>
    </row>
    <row r="87" spans="1:13" ht="58.5" customHeight="1">
      <c r="A87" s="115" t="s">
        <v>130</v>
      </c>
      <c r="B87" s="72" t="s">
        <v>289</v>
      </c>
      <c r="C87" s="58"/>
      <c r="D87" s="58"/>
      <c r="E87" s="58"/>
      <c r="F87" s="324"/>
      <c r="G87" s="324"/>
      <c r="H87" s="325"/>
      <c r="I87" s="326"/>
      <c r="K87" s="59"/>
      <c r="L87" s="59"/>
    </row>
    <row r="88" spans="1:13" ht="38.25" customHeight="1">
      <c r="A88" s="115" t="s">
        <v>131</v>
      </c>
      <c r="B88" s="72" t="s">
        <v>231</v>
      </c>
      <c r="C88" s="58"/>
      <c r="D88" s="58"/>
      <c r="E88" s="58"/>
      <c r="F88" s="324"/>
      <c r="G88" s="324"/>
      <c r="H88" s="325"/>
      <c r="I88" s="326"/>
    </row>
    <row r="89" spans="1:13" ht="19.5" customHeight="1">
      <c r="A89" s="115" t="s">
        <v>132</v>
      </c>
      <c r="B89" s="72" t="s">
        <v>232</v>
      </c>
      <c r="C89" s="58"/>
      <c r="D89" s="58"/>
      <c r="E89" s="58"/>
      <c r="F89" s="324"/>
      <c r="G89" s="324"/>
      <c r="H89" s="325"/>
      <c r="I89" s="326"/>
    </row>
    <row r="90" spans="1:13" ht="37.5">
      <c r="A90" s="115" t="s">
        <v>176</v>
      </c>
      <c r="B90" s="72" t="s">
        <v>233</v>
      </c>
      <c r="C90" s="58"/>
      <c r="D90" s="58"/>
      <c r="E90" s="58"/>
      <c r="F90" s="324"/>
      <c r="G90" s="324"/>
      <c r="H90" s="325"/>
      <c r="I90" s="326"/>
    </row>
    <row r="91" spans="1:13" ht="21" customHeight="1">
      <c r="A91" s="115" t="s">
        <v>133</v>
      </c>
      <c r="B91" s="72" t="s">
        <v>234</v>
      </c>
      <c r="C91" s="58"/>
      <c r="D91" s="58"/>
      <c r="E91" s="58"/>
      <c r="F91" s="324"/>
      <c r="G91" s="324"/>
      <c r="H91" s="325"/>
      <c r="I91" s="326"/>
    </row>
    <row r="92" spans="1:13" ht="21.75" customHeight="1">
      <c r="A92" s="115" t="s">
        <v>134</v>
      </c>
      <c r="B92" s="72" t="s">
        <v>235</v>
      </c>
      <c r="C92" s="58"/>
      <c r="D92" s="58"/>
      <c r="E92" s="58"/>
      <c r="F92" s="324"/>
      <c r="G92" s="324"/>
      <c r="H92" s="325"/>
      <c r="I92" s="326"/>
    </row>
    <row r="93" spans="1:13" ht="44.25" customHeight="1">
      <c r="A93" s="115" t="s">
        <v>135</v>
      </c>
      <c r="B93" s="72" t="s">
        <v>236</v>
      </c>
      <c r="C93" s="58"/>
      <c r="D93" s="58"/>
      <c r="E93" s="58"/>
      <c r="F93" s="324"/>
      <c r="G93" s="324"/>
      <c r="H93" s="325"/>
      <c r="I93" s="326"/>
    </row>
    <row r="94" spans="1:13" ht="43.5" customHeight="1">
      <c r="A94" s="115" t="s">
        <v>136</v>
      </c>
      <c r="B94" s="72" t="s">
        <v>237</v>
      </c>
      <c r="C94" s="58"/>
      <c r="D94" s="58">
        <v>8.1999999999999993</v>
      </c>
      <c r="E94" s="58">
        <v>3.4</v>
      </c>
      <c r="F94" s="324"/>
      <c r="G94" s="324"/>
      <c r="H94" s="325"/>
      <c r="I94" s="326"/>
    </row>
    <row r="95" spans="1:13" ht="74.25" customHeight="1">
      <c r="A95" s="122" t="s">
        <v>282</v>
      </c>
      <c r="B95" s="72" t="s">
        <v>238</v>
      </c>
      <c r="C95" s="58"/>
      <c r="D95" s="58"/>
      <c r="E95" s="58"/>
      <c r="F95" s="324"/>
      <c r="G95" s="324"/>
      <c r="H95" s="325"/>
      <c r="I95" s="326"/>
    </row>
    <row r="96" spans="1:13" ht="37.5">
      <c r="A96" s="121" t="s">
        <v>137</v>
      </c>
      <c r="B96" s="72" t="s">
        <v>239</v>
      </c>
      <c r="C96" s="58"/>
      <c r="D96" s="58"/>
      <c r="E96" s="58"/>
      <c r="F96" s="324"/>
      <c r="G96" s="324"/>
      <c r="H96" s="325"/>
      <c r="I96" s="326"/>
    </row>
    <row r="97" spans="1:9" ht="56.25">
      <c r="A97" s="115" t="s">
        <v>342</v>
      </c>
      <c r="B97" s="72" t="s">
        <v>240</v>
      </c>
      <c r="C97" s="58"/>
      <c r="D97" s="58"/>
      <c r="E97" s="58"/>
      <c r="F97" s="324"/>
      <c r="G97" s="324"/>
      <c r="H97" s="325"/>
      <c r="I97" s="326"/>
    </row>
    <row r="98" spans="1:9" ht="37.5">
      <c r="A98" s="120" t="s">
        <v>290</v>
      </c>
      <c r="B98" s="73" t="s">
        <v>42</v>
      </c>
      <c r="C98" s="93"/>
      <c r="D98" s="58"/>
      <c r="E98" s="58"/>
      <c r="F98" s="324"/>
      <c r="G98" s="324"/>
      <c r="H98" s="325"/>
      <c r="I98" s="326"/>
    </row>
    <row r="99" spans="1:9">
      <c r="A99" s="123" t="s">
        <v>291</v>
      </c>
      <c r="B99" s="68" t="s">
        <v>163</v>
      </c>
      <c r="C99" s="93"/>
      <c r="D99" s="93"/>
      <c r="E99" s="93"/>
      <c r="F99" s="325"/>
      <c r="G99" s="346"/>
      <c r="H99" s="346"/>
      <c r="I99" s="347"/>
    </row>
    <row r="100" spans="1:9" ht="24.75" customHeight="1">
      <c r="A100" s="123" t="s">
        <v>126</v>
      </c>
      <c r="B100" s="69" t="s">
        <v>164</v>
      </c>
      <c r="C100" s="93"/>
      <c r="D100" s="58"/>
      <c r="E100" s="58"/>
      <c r="F100" s="324"/>
      <c r="G100" s="324"/>
      <c r="H100" s="325"/>
      <c r="I100" s="326"/>
    </row>
    <row r="101" spans="1:9" ht="24.75" customHeight="1">
      <c r="A101" s="119" t="s">
        <v>127</v>
      </c>
      <c r="B101" s="69" t="s">
        <v>336</v>
      </c>
      <c r="C101" s="93"/>
      <c r="D101" s="58"/>
      <c r="E101" s="58"/>
      <c r="F101" s="310"/>
      <c r="G101" s="323"/>
      <c r="H101" s="323"/>
      <c r="I101" s="311"/>
    </row>
    <row r="102" spans="1:9" ht="24.75" customHeight="1">
      <c r="A102" s="123" t="s">
        <v>356</v>
      </c>
      <c r="B102" s="69" t="s">
        <v>337</v>
      </c>
      <c r="C102" s="93"/>
      <c r="D102" s="58"/>
      <c r="E102" s="58"/>
      <c r="F102" s="310"/>
      <c r="G102" s="323"/>
      <c r="H102" s="323"/>
      <c r="I102" s="311"/>
    </row>
    <row r="103" spans="1:9" ht="37.5" customHeight="1">
      <c r="A103" s="124" t="s">
        <v>318</v>
      </c>
      <c r="B103" s="67" t="s">
        <v>44</v>
      </c>
      <c r="C103" s="204">
        <v>0.1</v>
      </c>
      <c r="D103" s="204">
        <v>0.2</v>
      </c>
      <c r="E103" s="204">
        <v>0.2</v>
      </c>
      <c r="F103" s="324"/>
      <c r="G103" s="324"/>
      <c r="H103" s="325"/>
      <c r="I103" s="326"/>
    </row>
    <row r="104" spans="1:9" ht="19.5" customHeight="1">
      <c r="A104" s="125" t="s">
        <v>248</v>
      </c>
      <c r="B104" s="74" t="s">
        <v>241</v>
      </c>
      <c r="C104" s="58"/>
      <c r="D104" s="58"/>
      <c r="E104" s="58"/>
      <c r="F104" s="310"/>
      <c r="G104" s="323"/>
      <c r="H104" s="323"/>
      <c r="I104" s="311"/>
    </row>
    <row r="105" spans="1:9" ht="37.5">
      <c r="A105" s="121" t="s">
        <v>140</v>
      </c>
      <c r="B105" s="69" t="s">
        <v>242</v>
      </c>
      <c r="C105" s="58"/>
      <c r="D105" s="58"/>
      <c r="E105" s="58"/>
      <c r="F105" s="324"/>
      <c r="G105" s="324"/>
      <c r="H105" s="325"/>
      <c r="I105" s="326"/>
    </row>
    <row r="106" spans="1:9" ht="35.25" customHeight="1">
      <c r="A106" s="125" t="s">
        <v>171</v>
      </c>
      <c r="B106" s="72" t="s">
        <v>243</v>
      </c>
      <c r="C106" s="58"/>
      <c r="D106" s="58"/>
      <c r="E106" s="58"/>
      <c r="F106" s="324"/>
      <c r="G106" s="324"/>
      <c r="H106" s="325"/>
      <c r="I106" s="326"/>
    </row>
    <row r="107" spans="1:9" ht="96.75" customHeight="1">
      <c r="A107" s="121" t="s">
        <v>343</v>
      </c>
      <c r="B107" s="70" t="s">
        <v>244</v>
      </c>
      <c r="C107" s="58"/>
      <c r="D107" s="58"/>
      <c r="E107" s="58"/>
      <c r="F107" s="324"/>
      <c r="G107" s="324"/>
      <c r="H107" s="325"/>
      <c r="I107" s="326"/>
    </row>
    <row r="108" spans="1:9" ht="19.5" customHeight="1">
      <c r="A108" s="121" t="s">
        <v>311</v>
      </c>
      <c r="B108" s="75" t="s">
        <v>62</v>
      </c>
      <c r="C108" s="58"/>
      <c r="D108" s="58"/>
      <c r="E108" s="58"/>
      <c r="F108" s="324"/>
      <c r="G108" s="324"/>
      <c r="H108" s="325"/>
      <c r="I108" s="326"/>
    </row>
    <row r="109" spans="1:9" ht="37.5">
      <c r="A109" s="121" t="s">
        <v>312</v>
      </c>
      <c r="B109" s="75" t="s">
        <v>63</v>
      </c>
      <c r="C109" s="58"/>
      <c r="D109" s="58"/>
      <c r="E109" s="58"/>
      <c r="F109" s="324"/>
      <c r="G109" s="324"/>
      <c r="H109" s="325"/>
      <c r="I109" s="326"/>
    </row>
    <row r="110" spans="1:9" ht="19.5" customHeight="1">
      <c r="A110" s="121" t="s">
        <v>313</v>
      </c>
      <c r="B110" s="76" t="s">
        <v>64</v>
      </c>
      <c r="C110" s="58"/>
      <c r="D110" s="58"/>
      <c r="E110" s="58"/>
      <c r="F110" s="324"/>
      <c r="G110" s="324"/>
      <c r="H110" s="325"/>
      <c r="I110" s="326"/>
    </row>
    <row r="111" spans="1:9" ht="37.5" customHeight="1">
      <c r="A111" s="125" t="s">
        <v>152</v>
      </c>
      <c r="B111" s="75" t="s">
        <v>16</v>
      </c>
      <c r="C111" s="58"/>
      <c r="D111" s="58"/>
      <c r="E111" s="58"/>
      <c r="F111" s="324"/>
      <c r="G111" s="324"/>
      <c r="H111" s="325"/>
      <c r="I111" s="326"/>
    </row>
    <row r="112" spans="1:9">
      <c r="A112" s="121" t="s">
        <v>314</v>
      </c>
      <c r="B112" s="75" t="s">
        <v>80</v>
      </c>
      <c r="C112" s="58"/>
      <c r="D112" s="58"/>
      <c r="E112" s="58"/>
      <c r="F112" s="324"/>
      <c r="G112" s="324"/>
      <c r="H112" s="325"/>
      <c r="I112" s="326"/>
    </row>
    <row r="113" spans="1:9" ht="37.5">
      <c r="A113" s="121" t="s">
        <v>315</v>
      </c>
      <c r="B113" s="76" t="s">
        <v>86</v>
      </c>
      <c r="C113" s="58"/>
      <c r="D113" s="58"/>
      <c r="E113" s="58"/>
      <c r="F113" s="324"/>
      <c r="G113" s="324"/>
      <c r="H113" s="325"/>
      <c r="I113" s="326"/>
    </row>
    <row r="114" spans="1:9" ht="16.5" customHeight="1">
      <c r="A114" s="121" t="s">
        <v>341</v>
      </c>
      <c r="B114" s="70" t="s">
        <v>218</v>
      </c>
      <c r="C114" s="58"/>
      <c r="D114" s="58"/>
      <c r="E114" s="58"/>
      <c r="F114" s="324"/>
      <c r="G114" s="324"/>
      <c r="H114" s="325"/>
      <c r="I114" s="326"/>
    </row>
    <row r="115" spans="1:9" ht="16.5" customHeight="1">
      <c r="A115" s="148" t="s">
        <v>371</v>
      </c>
      <c r="B115" s="149"/>
      <c r="C115" s="150">
        <v>0.1</v>
      </c>
      <c r="D115" s="150">
        <v>0.2</v>
      </c>
      <c r="E115" s="150">
        <v>0.2</v>
      </c>
      <c r="F115" s="310"/>
      <c r="G115" s="323"/>
      <c r="H115" s="323"/>
      <c r="I115" s="311"/>
    </row>
    <row r="116" spans="1:9" ht="16.5" hidden="1" customHeight="1">
      <c r="A116" s="148"/>
      <c r="B116" s="149"/>
      <c r="C116" s="150"/>
      <c r="D116" s="150"/>
      <c r="E116" s="150"/>
      <c r="F116" s="310"/>
      <c r="G116" s="323"/>
      <c r="H116" s="323"/>
      <c r="I116" s="311"/>
    </row>
    <row r="117" spans="1:9" ht="16.5" hidden="1" customHeight="1">
      <c r="A117" s="148"/>
      <c r="B117" s="149"/>
      <c r="C117" s="150"/>
      <c r="D117" s="150"/>
      <c r="E117" s="150"/>
      <c r="F117" s="310"/>
      <c r="G117" s="323"/>
      <c r="H117" s="323"/>
      <c r="I117" s="311"/>
    </row>
    <row r="118" spans="1:9" ht="18.75" customHeight="1" thickBot="1">
      <c r="A118" s="126" t="s">
        <v>316</v>
      </c>
      <c r="B118" s="127" t="s">
        <v>222</v>
      </c>
      <c r="C118" s="128"/>
      <c r="D118" s="128"/>
      <c r="E118" s="128"/>
      <c r="F118" s="352"/>
      <c r="G118" s="352"/>
      <c r="H118" s="353"/>
      <c r="I118" s="354"/>
    </row>
    <row r="119" spans="1:9">
      <c r="C119" s="59"/>
      <c r="D119" s="59"/>
      <c r="E119" s="59"/>
    </row>
    <row r="120" spans="1:9">
      <c r="A120" s="20" t="s">
        <v>387</v>
      </c>
      <c r="B120" s="14"/>
      <c r="C120" s="15"/>
      <c r="D120" s="312" t="s">
        <v>392</v>
      </c>
      <c r="E120" s="312"/>
      <c r="F120" s="312"/>
      <c r="G120" s="17"/>
      <c r="H120" s="97"/>
      <c r="I120" s="17"/>
    </row>
    <row r="121" spans="1:9">
      <c r="A121" s="21"/>
      <c r="B121" s="21"/>
      <c r="C121" s="41"/>
      <c r="D121" s="22"/>
      <c r="E121" s="23"/>
      <c r="F121" s="22"/>
      <c r="G121" s="22"/>
      <c r="H121" s="22"/>
      <c r="I121" s="24"/>
    </row>
    <row r="122" spans="1:9">
      <c r="A122" s="8" t="s">
        <v>334</v>
      </c>
      <c r="B122" s="6"/>
      <c r="D122" s="313" t="s">
        <v>390</v>
      </c>
      <c r="E122" s="313"/>
      <c r="F122" s="313"/>
      <c r="G122" s="14"/>
      <c r="H122" s="20"/>
      <c r="I122" s="14"/>
    </row>
    <row r="123" spans="1:9">
      <c r="C123" s="59"/>
      <c r="D123" s="245"/>
      <c r="E123" s="59"/>
    </row>
    <row r="124" spans="1:9">
      <c r="A124" s="8" t="s">
        <v>335</v>
      </c>
      <c r="C124" s="59"/>
      <c r="D124" s="306" t="s">
        <v>397</v>
      </c>
      <c r="E124" s="306"/>
      <c r="F124" s="306"/>
    </row>
    <row r="125" spans="1:9">
      <c r="C125" s="59"/>
      <c r="D125" s="59"/>
      <c r="E125" s="59"/>
    </row>
    <row r="126" spans="1:9">
      <c r="C126" s="59"/>
      <c r="D126" s="59"/>
      <c r="E126" s="59"/>
    </row>
    <row r="127" spans="1:9">
      <c r="C127" s="59"/>
      <c r="D127" s="59"/>
      <c r="E127" s="59"/>
    </row>
    <row r="128" spans="1:9">
      <c r="C128" s="59"/>
      <c r="D128" s="59"/>
      <c r="E128" s="59"/>
    </row>
    <row r="129" spans="3:5">
      <c r="C129" s="59"/>
      <c r="D129" s="59"/>
      <c r="E129" s="59"/>
    </row>
    <row r="130" spans="3:5">
      <c r="C130" s="59"/>
      <c r="D130" s="59"/>
      <c r="E130" s="59"/>
    </row>
    <row r="131" spans="3:5">
      <c r="C131" s="59"/>
      <c r="D131" s="59"/>
      <c r="E131" s="59"/>
    </row>
    <row r="132" spans="3:5">
      <c r="C132" s="59"/>
      <c r="D132" s="59"/>
      <c r="E132" s="59"/>
    </row>
    <row r="133" spans="3:5">
      <c r="C133" s="59"/>
      <c r="D133" s="59"/>
      <c r="E133" s="59"/>
    </row>
    <row r="134" spans="3:5">
      <c r="C134" s="59"/>
      <c r="D134" s="59"/>
      <c r="E134" s="59"/>
    </row>
    <row r="135" spans="3:5">
      <c r="C135" s="59"/>
      <c r="D135" s="59"/>
      <c r="E135" s="59"/>
    </row>
    <row r="136" spans="3:5">
      <c r="C136" s="59"/>
      <c r="D136" s="59"/>
      <c r="E136" s="59"/>
    </row>
    <row r="137" spans="3:5">
      <c r="C137" s="59"/>
      <c r="D137" s="59"/>
      <c r="E137" s="59"/>
    </row>
    <row r="138" spans="3:5">
      <c r="C138" s="59"/>
      <c r="D138" s="59"/>
      <c r="E138" s="59"/>
    </row>
    <row r="139" spans="3:5">
      <c r="C139" s="59"/>
      <c r="D139" s="59"/>
      <c r="E139" s="59"/>
    </row>
    <row r="140" spans="3:5">
      <c r="C140" s="59"/>
      <c r="D140" s="59"/>
      <c r="E140" s="59"/>
    </row>
  </sheetData>
  <mergeCells count="159">
    <mergeCell ref="A32:C32"/>
    <mergeCell ref="F33:G33"/>
    <mergeCell ref="H38:I38"/>
    <mergeCell ref="H39:I39"/>
    <mergeCell ref="H44:I44"/>
    <mergeCell ref="H2:I2"/>
    <mergeCell ref="B21:D21"/>
    <mergeCell ref="B20:D20"/>
    <mergeCell ref="E20:I20"/>
    <mergeCell ref="A4:I4"/>
    <mergeCell ref="A18:I18"/>
    <mergeCell ref="A5:I5"/>
    <mergeCell ref="A3:I3"/>
    <mergeCell ref="A17:I17"/>
    <mergeCell ref="A6:I6"/>
    <mergeCell ref="A16:I16"/>
    <mergeCell ref="A15:I15"/>
    <mergeCell ref="E21:I21"/>
    <mergeCell ref="F29:G29"/>
    <mergeCell ref="H33:I33"/>
    <mergeCell ref="F26:G27"/>
    <mergeCell ref="F32:G32"/>
    <mergeCell ref="A31:C31"/>
    <mergeCell ref="B38:C38"/>
    <mergeCell ref="A35:I35"/>
    <mergeCell ref="F46:G46"/>
    <mergeCell ref="D46:E46"/>
    <mergeCell ref="B47:C47"/>
    <mergeCell ref="H48:I48"/>
    <mergeCell ref="B48:C48"/>
    <mergeCell ref="B46:C46"/>
    <mergeCell ref="D48:E48"/>
    <mergeCell ref="H37:I37"/>
    <mergeCell ref="H45:I45"/>
    <mergeCell ref="H40:I40"/>
    <mergeCell ref="B45:C45"/>
    <mergeCell ref="A42:I42"/>
    <mergeCell ref="B40:C40"/>
    <mergeCell ref="B39:C39"/>
    <mergeCell ref="H47:I47"/>
    <mergeCell ref="B37:C37"/>
    <mergeCell ref="D45:E45"/>
    <mergeCell ref="F45:G45"/>
    <mergeCell ref="D47:E47"/>
    <mergeCell ref="F47:G47"/>
    <mergeCell ref="F48:G48"/>
    <mergeCell ref="F49:G49"/>
    <mergeCell ref="F50:G50"/>
    <mergeCell ref="B49:C49"/>
    <mergeCell ref="D49:E49"/>
    <mergeCell ref="B44:C44"/>
    <mergeCell ref="F44:G44"/>
    <mergeCell ref="D44:E44"/>
    <mergeCell ref="D50:E50"/>
    <mergeCell ref="F66:I66"/>
    <mergeCell ref="F62:I62"/>
    <mergeCell ref="D51:E51"/>
    <mergeCell ref="A59:I59"/>
    <mergeCell ref="B55:C55"/>
    <mergeCell ref="B54:C54"/>
    <mergeCell ref="D52:E52"/>
    <mergeCell ref="B53:C53"/>
    <mergeCell ref="D53:E53"/>
    <mergeCell ref="F51:G51"/>
    <mergeCell ref="H52:I52"/>
    <mergeCell ref="F53:G53"/>
    <mergeCell ref="F52:G52"/>
    <mergeCell ref="H55:I55"/>
    <mergeCell ref="H54:I54"/>
    <mergeCell ref="B52:C52"/>
    <mergeCell ref="F61:I61"/>
    <mergeCell ref="F64:I64"/>
    <mergeCell ref="F65:I65"/>
    <mergeCell ref="B50:C50"/>
    <mergeCell ref="F55:G55"/>
    <mergeCell ref="D54:E54"/>
    <mergeCell ref="D55:E55"/>
    <mergeCell ref="B51:C51"/>
    <mergeCell ref="H53:I53"/>
    <mergeCell ref="F54:G54"/>
    <mergeCell ref="F63:I63"/>
    <mergeCell ref="F114:I114"/>
    <mergeCell ref="F118:I118"/>
    <mergeCell ref="F112:I112"/>
    <mergeCell ref="F113:I113"/>
    <mergeCell ref="F106:I106"/>
    <mergeCell ref="F102:I102"/>
    <mergeCell ref="F109:I109"/>
    <mergeCell ref="F108:I108"/>
    <mergeCell ref="F111:I111"/>
    <mergeCell ref="F110:I110"/>
    <mergeCell ref="F105:I105"/>
    <mergeCell ref="F103:I103"/>
    <mergeCell ref="F104:I104"/>
    <mergeCell ref="F107:I107"/>
    <mergeCell ref="F115:I115"/>
    <mergeCell ref="F116:I116"/>
    <mergeCell ref="F117:I117"/>
    <mergeCell ref="F100:I100"/>
    <mergeCell ref="F79:I79"/>
    <mergeCell ref="F98:I98"/>
    <mergeCell ref="F99:I99"/>
    <mergeCell ref="F80:I80"/>
    <mergeCell ref="F82:I82"/>
    <mergeCell ref="F67:I67"/>
    <mergeCell ref="F71:I71"/>
    <mergeCell ref="F72:I72"/>
    <mergeCell ref="F73:I73"/>
    <mergeCell ref="F74:I74"/>
    <mergeCell ref="F68:I68"/>
    <mergeCell ref="F69:I69"/>
    <mergeCell ref="F83:I83"/>
    <mergeCell ref="F90:I90"/>
    <mergeCell ref="F91:I91"/>
    <mergeCell ref="F92:I92"/>
    <mergeCell ref="F97:I97"/>
    <mergeCell ref="F88:I88"/>
    <mergeCell ref="F84:I84"/>
    <mergeCell ref="F85:I85"/>
    <mergeCell ref="F86:I86"/>
    <mergeCell ref="F70:I70"/>
    <mergeCell ref="B14:F14"/>
    <mergeCell ref="H29:I29"/>
    <mergeCell ref="H31:I31"/>
    <mergeCell ref="H30:I30"/>
    <mergeCell ref="F31:G31"/>
    <mergeCell ref="H26:I27"/>
    <mergeCell ref="H28:I28"/>
    <mergeCell ref="D26:E26"/>
    <mergeCell ref="E22:I22"/>
    <mergeCell ref="B22:D22"/>
    <mergeCell ref="A26:C27"/>
    <mergeCell ref="F28:G28"/>
    <mergeCell ref="A28:C28"/>
    <mergeCell ref="A24:I24"/>
    <mergeCell ref="H49:I49"/>
    <mergeCell ref="H46:I46"/>
    <mergeCell ref="D124:F124"/>
    <mergeCell ref="D120:F120"/>
    <mergeCell ref="D122:F122"/>
    <mergeCell ref="H32:I32"/>
    <mergeCell ref="A33:C33"/>
    <mergeCell ref="A29:C29"/>
    <mergeCell ref="A30:C30"/>
    <mergeCell ref="F30:G30"/>
    <mergeCell ref="F101:I101"/>
    <mergeCell ref="F77:I77"/>
    <mergeCell ref="F78:I78"/>
    <mergeCell ref="F93:I93"/>
    <mergeCell ref="F94:I94"/>
    <mergeCell ref="F95:I95"/>
    <mergeCell ref="F96:I96"/>
    <mergeCell ref="F89:I89"/>
    <mergeCell ref="H51:I51"/>
    <mergeCell ref="H50:I50"/>
    <mergeCell ref="F87:I87"/>
    <mergeCell ref="F81:I81"/>
    <mergeCell ref="F75:I75"/>
    <mergeCell ref="F76:I7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1" fitToHeight="0" orientation="portrait" horizontalDpi="1200" verticalDpi="1200" r:id="rId1"/>
  <headerFooter alignWithMargins="0"/>
  <rowBreaks count="2" manualBreakCount="2">
    <brk id="34" max="16383" man="1"/>
    <brk id="69" max="16383" man="1"/>
  </rowBreaks>
  <ignoredErrors>
    <ignoredError sqref="B80:B86 B118 B88:B98 B100 B64:B77 B103:B107 B108:B1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фінплан</vt:lpstr>
      <vt:lpstr>таблиці 1 2</vt:lpstr>
      <vt:lpstr>Таблиця 4</vt:lpstr>
      <vt:lpstr>Таблиця 5</vt:lpstr>
      <vt:lpstr>'Таблиця 5'!Заголовки_для_печати</vt:lpstr>
      <vt:lpstr>фінплан!Заголовки_для_печати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2022-11-25T05:17:16Z</cp:lastPrinted>
  <dcterms:created xsi:type="dcterms:W3CDTF">2003-03-13T16:00:22Z</dcterms:created>
  <dcterms:modified xsi:type="dcterms:W3CDTF">2024-12-19T11:54:14Z</dcterms:modified>
</cp:coreProperties>
</file>