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A542B3B-02F0-4679-89ED-35B84EE107F4}" xr6:coauthVersionLast="45" xr6:coauthVersionMax="45" xr10:uidLastSave="{00000000-0000-0000-0000-000000000000}"/>
  <bookViews>
    <workbookView xWindow="-120" yWindow="-120" windowWidth="29040" windowHeight="15840" firstSheet="14" activeTab="21" xr2:uid="{00000000-000D-0000-FFFF-FFFF00000000}"/>
  </bookViews>
  <sheets>
    <sheet name="Степашки" sheetId="35" r:id="rId1"/>
    <sheet name="Карбівка" sheetId="30" r:id="rId2"/>
    <sheet name="Губник" sheetId="28" r:id="rId3"/>
    <sheet name="Бондурі" sheetId="25" r:id="rId4"/>
    <sheet name="ЗЗСО №4" sheetId="23" r:id="rId5"/>
    <sheet name="ЗЗСО №2" sheetId="21" r:id="rId6"/>
    <sheet name="ЗЗСО №6" sheetId="20" r:id="rId7"/>
    <sheet name="ЗЗСО №1" sheetId="19" r:id="rId8"/>
    <sheet name="Ліцей №7" sheetId="16" r:id="rId9"/>
    <sheet name="ЗДО №7" sheetId="13" r:id="rId10"/>
    <sheet name="ЗДО №5" sheetId="12" r:id="rId11"/>
    <sheet name="ЗДО №4" sheetId="11" r:id="rId12"/>
    <sheet name="ЗДО №2" sheetId="9" r:id="rId13"/>
    <sheet name="ЗДО Чечелівка" sheetId="51" r:id="rId14"/>
    <sheet name="ЗДО Харпачка" sheetId="50" r:id="rId15"/>
    <sheet name="ЗДО Лад. Хутори" sheetId="49" r:id="rId16"/>
    <sheet name="ЗДО Кущинці" sheetId="48" r:id="rId17"/>
    <sheet name="ЗДО Кіблич" sheetId="47" r:id="rId18"/>
    <sheet name="ЗДО Жерденівка" sheetId="45" r:id="rId19"/>
    <sheet name="ЗДО  Куна" sheetId="44" r:id="rId20"/>
    <sheet name="ЗДО Губник" sheetId="1" r:id="rId21"/>
    <sheet name="ЗДО Зятківці" sheetId="43" r:id="rId22"/>
  </sheets>
  <definedNames>
    <definedName name="_xlnm.Print_Area" localSheetId="12">'ЗДО №2'!$A$1:$D$43</definedName>
    <definedName name="_xlnm.Print_Area" localSheetId="11">'ЗДО №4'!$A$1:$E$45</definedName>
    <definedName name="_xlnm.Print_Area" localSheetId="9">'ЗДО №7'!$A$1:$D$42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8" i="13" l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C28" i="13"/>
  <c r="C28" i="35" l="1"/>
  <c r="A32" i="25" l="1"/>
  <c r="C12" i="13" l="1"/>
  <c r="C10" i="13"/>
  <c r="C14" i="12"/>
  <c r="C12" i="12"/>
  <c r="C9" i="12"/>
  <c r="C25" i="11"/>
  <c r="C13" i="11"/>
  <c r="C10" i="11"/>
  <c r="C11" i="1" l="1"/>
  <c r="C11" i="43"/>
  <c r="C11" i="44"/>
  <c r="C9" i="45"/>
  <c r="C17" i="47"/>
  <c r="C9" i="47"/>
  <c r="C9" i="48"/>
  <c r="C9" i="49"/>
  <c r="C9" i="50"/>
  <c r="C9" i="51"/>
  <c r="C16" i="13"/>
  <c r="C28" i="11"/>
  <c r="C16" i="11"/>
  <c r="C15" i="11"/>
  <c r="C9" i="11"/>
  <c r="C29" i="12"/>
  <c r="C11" i="12"/>
  <c r="C16" i="12"/>
  <c r="C31" i="13"/>
  <c r="C24" i="13"/>
  <c r="C14" i="13"/>
  <c r="C9" i="13"/>
  <c r="C36" i="25"/>
  <c r="A33" i="25"/>
  <c r="A34" i="25" s="1"/>
  <c r="A35" i="25" s="1"/>
  <c r="A21" i="25"/>
  <c r="A22" i="25" s="1"/>
  <c r="A23" i="25" s="1"/>
  <c r="A24" i="25" s="1"/>
  <c r="A25" i="25" s="1"/>
  <c r="A26" i="25" s="1"/>
  <c r="A27" i="25" s="1"/>
  <c r="A28" i="25" s="1"/>
  <c r="C29" i="25"/>
  <c r="C14" i="28"/>
  <c r="C30" i="30"/>
  <c r="C27" i="35"/>
  <c r="C17" i="12"/>
  <c r="C21" i="51" l="1"/>
  <c r="A16" i="51" l="1"/>
  <c r="A17" i="51" s="1"/>
  <c r="A18" i="51" s="1"/>
  <c r="A19" i="51" s="1"/>
  <c r="A20" i="51" s="1"/>
  <c r="C13" i="51"/>
  <c r="C10" i="51"/>
  <c r="A9" i="51"/>
  <c r="C22" i="51" l="1"/>
  <c r="C18" i="50" l="1"/>
  <c r="A16" i="50"/>
  <c r="A17" i="50" s="1"/>
  <c r="C13" i="50"/>
  <c r="C10" i="50"/>
  <c r="A9" i="50"/>
  <c r="C21" i="49"/>
  <c r="C19" i="50" l="1"/>
  <c r="A16" i="49" l="1"/>
  <c r="A17" i="49" s="1"/>
  <c r="A18" i="49" s="1"/>
  <c r="A19" i="49" s="1"/>
  <c r="A20" i="49" s="1"/>
  <c r="C13" i="49"/>
  <c r="C10" i="49"/>
  <c r="C22" i="49" s="1"/>
  <c r="A9" i="49"/>
  <c r="C13" i="48"/>
  <c r="C19" i="48" l="1"/>
  <c r="A16" i="48"/>
  <c r="A17" i="48" s="1"/>
  <c r="A18" i="48" s="1"/>
  <c r="C10" i="48"/>
  <c r="A9" i="48"/>
  <c r="C23" i="47"/>
  <c r="C14" i="47"/>
  <c r="C20" i="48" l="1"/>
  <c r="A17" i="47" l="1"/>
  <c r="A18" i="47" s="1"/>
  <c r="A20" i="47" s="1"/>
  <c r="A21" i="47" s="1"/>
  <c r="A22" i="47" s="1"/>
  <c r="C10" i="47"/>
  <c r="A9" i="47"/>
  <c r="C24" i="47" l="1"/>
  <c r="C20" i="45" l="1"/>
  <c r="A16" i="45"/>
  <c r="A17" i="45" s="1"/>
  <c r="A18" i="45" s="1"/>
  <c r="A19" i="45" s="1"/>
  <c r="C13" i="45"/>
  <c r="C10" i="45"/>
  <c r="A9" i="45"/>
  <c r="C15" i="44"/>
  <c r="C21" i="45" l="1"/>
  <c r="C22" i="44" l="1"/>
  <c r="A18" i="44"/>
  <c r="A19" i="44" s="1"/>
  <c r="A20" i="44" s="1"/>
  <c r="A21" i="44" s="1"/>
  <c r="C12" i="44"/>
  <c r="A11" i="44"/>
  <c r="A19" i="43"/>
  <c r="C23" i="44" l="1"/>
  <c r="C23" i="43" l="1"/>
  <c r="A20" i="43"/>
  <c r="A21" i="43" s="1"/>
  <c r="A22" i="43" s="1"/>
  <c r="C16" i="43"/>
  <c r="A15" i="43"/>
  <c r="C12" i="43"/>
  <c r="A11" i="43"/>
  <c r="C28" i="1"/>
  <c r="A21" i="1"/>
  <c r="C18" i="1"/>
  <c r="C24" i="43" l="1"/>
  <c r="C16" i="35"/>
  <c r="C35" i="35"/>
  <c r="A28" i="35"/>
  <c r="A29" i="35" s="1"/>
  <c r="A30" i="35" s="1"/>
  <c r="A31" i="35" s="1"/>
  <c r="A32" i="35" s="1"/>
  <c r="A33" i="35" s="1"/>
  <c r="A34" i="35" s="1"/>
  <c r="C25" i="35"/>
  <c r="A19" i="35"/>
  <c r="A20" i="35" s="1"/>
  <c r="A21" i="35" s="1"/>
  <c r="A22" i="35" s="1"/>
  <c r="A23" i="35" s="1"/>
  <c r="A24" i="35" s="1"/>
  <c r="A15" i="35"/>
  <c r="C12" i="35"/>
  <c r="A9" i="35"/>
  <c r="A10" i="35" s="1"/>
  <c r="A11" i="35" s="1"/>
  <c r="C38" i="30"/>
  <c r="C28" i="30"/>
  <c r="C14" i="30"/>
  <c r="A22" i="30"/>
  <c r="A23" i="30" s="1"/>
  <c r="A24" i="30" s="1"/>
  <c r="A25" i="30" s="1"/>
  <c r="A26" i="30" s="1"/>
  <c r="A27" i="30" s="1"/>
  <c r="A31" i="30" s="1"/>
  <c r="A32" i="30" s="1"/>
  <c r="A33" i="30" s="1"/>
  <c r="A34" i="30" s="1"/>
  <c r="A35" i="30" s="1"/>
  <c r="A36" i="30" s="1"/>
  <c r="A37" i="30" s="1"/>
  <c r="C19" i="30"/>
  <c r="A17" i="30"/>
  <c r="A18" i="30" s="1"/>
  <c r="A9" i="30"/>
  <c r="A10" i="30" s="1"/>
  <c r="A11" i="30" s="1"/>
  <c r="A12" i="30" s="1"/>
  <c r="A13" i="30" s="1"/>
  <c r="C39" i="30" l="1"/>
  <c r="C36" i="35"/>
  <c r="C28" i="28"/>
  <c r="A22" i="28"/>
  <c r="A23" i="28" s="1"/>
  <c r="A24" i="28" s="1"/>
  <c r="A25" i="28" s="1"/>
  <c r="A26" i="28" s="1"/>
  <c r="A27" i="28" s="1"/>
  <c r="C19" i="28"/>
  <c r="A17" i="28"/>
  <c r="A18" i="28" s="1"/>
  <c r="A10" i="28"/>
  <c r="A11" i="28" s="1"/>
  <c r="A12" i="28" s="1"/>
  <c r="C49" i="16"/>
  <c r="C26" i="16"/>
  <c r="A9" i="16"/>
  <c r="A10" i="16" s="1"/>
  <c r="A11" i="16" s="1"/>
  <c r="A12" i="16" s="1"/>
  <c r="A13" i="16" s="1"/>
  <c r="A14" i="16" s="1"/>
  <c r="A15" i="16" s="1"/>
  <c r="A16" i="16" s="1"/>
  <c r="A17" i="16" s="1"/>
  <c r="A18" i="16" s="1"/>
  <c r="C29" i="28" l="1"/>
  <c r="C18" i="25"/>
  <c r="A16" i="25"/>
  <c r="A17" i="25" s="1"/>
  <c r="C13" i="25"/>
  <c r="C37" i="25" s="1"/>
  <c r="A9" i="25"/>
  <c r="A10" i="25" s="1"/>
  <c r="A11" i="25" s="1"/>
  <c r="A12" i="25" s="1"/>
  <c r="C35" i="23"/>
  <c r="A25" i="23"/>
  <c r="A26" i="23" s="1"/>
  <c r="A27" i="23" s="1"/>
  <c r="A28" i="23" s="1"/>
  <c r="A29" i="23" s="1"/>
  <c r="A30" i="23" s="1"/>
  <c r="A31" i="23" s="1"/>
  <c r="A32" i="23" s="1"/>
  <c r="A33" i="23" s="1"/>
  <c r="A34" i="23" s="1"/>
  <c r="C22" i="23"/>
  <c r="A20" i="23"/>
  <c r="A21" i="23" s="1"/>
  <c r="C17" i="23"/>
  <c r="A10" i="23"/>
  <c r="A11" i="23" s="1"/>
  <c r="A12" i="23" s="1"/>
  <c r="A13" i="23" s="1"/>
  <c r="A14" i="23" s="1"/>
  <c r="A15" i="23" s="1"/>
  <c r="A16" i="23" s="1"/>
  <c r="C32" i="21"/>
  <c r="A25" i="21"/>
  <c r="A26" i="21" s="1"/>
  <c r="A27" i="21" s="1"/>
  <c r="A28" i="21" s="1"/>
  <c r="A29" i="21" s="1"/>
  <c r="A30" i="21" s="1"/>
  <c r="A31" i="21" s="1"/>
  <c r="C22" i="21"/>
  <c r="C17" i="21"/>
  <c r="A10" i="21"/>
  <c r="A11" i="21" s="1"/>
  <c r="A12" i="21" s="1"/>
  <c r="A13" i="21" s="1"/>
  <c r="A14" i="21" s="1"/>
  <c r="A15" i="21" s="1"/>
  <c r="A16" i="21" s="1"/>
  <c r="C34" i="19"/>
  <c r="C24" i="19"/>
  <c r="A27" i="19"/>
  <c r="A28" i="19" s="1"/>
  <c r="A29" i="19" s="1"/>
  <c r="A30" i="19" s="1"/>
  <c r="A31" i="19" s="1"/>
  <c r="A32" i="19" s="1"/>
  <c r="A33" i="19" s="1"/>
  <c r="A20" i="19"/>
  <c r="A21" i="19" s="1"/>
  <c r="A22" i="19" s="1"/>
  <c r="A23" i="19" s="1"/>
  <c r="C17" i="13"/>
  <c r="C42" i="12"/>
  <c r="C36" i="20"/>
  <c r="A27" i="20"/>
  <c r="A28" i="20" s="1"/>
  <c r="A29" i="20" s="1"/>
  <c r="A30" i="20" s="1"/>
  <c r="A31" i="20" s="1"/>
  <c r="A32" i="20" s="1"/>
  <c r="A33" i="20" s="1"/>
  <c r="A34" i="20" s="1"/>
  <c r="A35" i="20" s="1"/>
  <c r="C24" i="20"/>
  <c r="C17" i="20"/>
  <c r="A10" i="20"/>
  <c r="A11" i="20" s="1"/>
  <c r="A12" i="20" s="1"/>
  <c r="A13" i="20" s="1"/>
  <c r="A14" i="20" s="1"/>
  <c r="A15" i="20" s="1"/>
  <c r="A16" i="20" s="1"/>
  <c r="C17" i="19"/>
  <c r="A10" i="19"/>
  <c r="A11" i="19" s="1"/>
  <c r="A12" i="19" s="1"/>
  <c r="A13" i="19" s="1"/>
  <c r="A14" i="19" s="1"/>
  <c r="A15" i="19" s="1"/>
  <c r="A16" i="19" s="1"/>
  <c r="C16" i="9"/>
  <c r="C17" i="11"/>
  <c r="C39" i="9"/>
  <c r="C24" i="9"/>
  <c r="C14" i="1"/>
  <c r="C29" i="1" s="1"/>
  <c r="A22" i="16"/>
  <c r="A23" i="16" s="1"/>
  <c r="A24" i="16" s="1"/>
  <c r="A25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C19" i="16"/>
  <c r="C50" i="16" s="1"/>
  <c r="A9" i="13"/>
  <c r="A10" i="13" s="1"/>
  <c r="A11" i="13" s="1"/>
  <c r="A12" i="13" s="1"/>
  <c r="A13" i="13" s="1"/>
  <c r="A14" i="13" s="1"/>
  <c r="A15" i="13" s="1"/>
  <c r="C39" i="13"/>
  <c r="C36" i="23" l="1"/>
  <c r="C33" i="21"/>
  <c r="C40" i="9"/>
  <c r="C37" i="20"/>
  <c r="C40" i="13"/>
  <c r="A21" i="12"/>
  <c r="A22" i="12" s="1"/>
  <c r="A23" i="12" s="1"/>
  <c r="A24" i="12" s="1"/>
  <c r="A25" i="12" s="1"/>
  <c r="A9" i="12"/>
  <c r="A10" i="12" s="1"/>
  <c r="A11" i="12" s="1"/>
  <c r="A12" i="12" s="1"/>
  <c r="A13" i="12" s="1"/>
  <c r="A14" i="12" s="1"/>
  <c r="A15" i="12" s="1"/>
  <c r="A16" i="12" s="1"/>
  <c r="C26" i="12"/>
  <c r="A28" i="1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C40" i="11"/>
  <c r="A9" i="11"/>
  <c r="A10" i="11" s="1"/>
  <c r="A11" i="11" s="1"/>
  <c r="A12" i="11" s="1"/>
  <c r="A13" i="11" s="1"/>
  <c r="A14" i="11" s="1"/>
  <c r="A15" i="11" s="1"/>
  <c r="A16" i="11" s="1"/>
  <c r="A21" i="11"/>
  <c r="A22" i="11" s="1"/>
  <c r="A9" i="9"/>
  <c r="A10" i="9" s="1"/>
  <c r="A11" i="9" s="1"/>
  <c r="A12" i="9" s="1"/>
  <c r="A13" i="9" s="1"/>
  <c r="A14" i="9" s="1"/>
  <c r="A11" i="1"/>
  <c r="A12" i="1" s="1"/>
  <c r="A13" i="1" s="1"/>
  <c r="A17" i="1" s="1"/>
  <c r="A22" i="1" s="1"/>
  <c r="A23" i="1" s="1"/>
  <c r="A24" i="1" s="1"/>
  <c r="A25" i="1" s="1"/>
  <c r="A26" i="1" s="1"/>
  <c r="A27" i="1" s="1"/>
  <c r="A19" i="9" l="1"/>
  <c r="A20" i="9" s="1"/>
  <c r="A21" i="9" s="1"/>
  <c r="A22" i="9" s="1"/>
  <c r="A23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15" i="9"/>
  <c r="C43" i="12"/>
  <c r="C41" i="11"/>
  <c r="C35" i="19"/>
</calcChain>
</file>

<file path=xl/sharedStrings.xml><?xml version="1.0" encoding="utf-8"?>
<sst xmlns="http://schemas.openxmlformats.org/spreadsheetml/2006/main" count="717" uniqueCount="164">
  <si>
    <t>Всього</t>
  </si>
  <si>
    <t xml:space="preserve">Вихователь </t>
  </si>
  <si>
    <t>Інструктор з фізкультури</t>
  </si>
  <si>
    <t>Керівник музичний</t>
  </si>
  <si>
    <t xml:space="preserve">Сестра медична </t>
  </si>
  <si>
    <t>Завідувач господарства</t>
  </si>
  <si>
    <t>Кухар</t>
  </si>
  <si>
    <t>Прибиральник службових приміщень</t>
  </si>
  <si>
    <t>Двірник</t>
  </si>
  <si>
    <t>Сторож</t>
  </si>
  <si>
    <t>Оператор котельні (сезонний)</t>
  </si>
  <si>
    <t>Назва посади</t>
  </si>
  <si>
    <t>Кількість штатних одиниць</t>
  </si>
  <si>
    <t xml:space="preserve">Помічник вихователя </t>
  </si>
  <si>
    <t xml:space="preserve">Всього </t>
  </si>
  <si>
    <t>Директор</t>
  </si>
  <si>
    <t>Заступник директора</t>
  </si>
  <si>
    <t>Педагог-організатор</t>
  </si>
  <si>
    <t>Практичний психолог</t>
  </si>
  <si>
    <t>Асистент вчителя</t>
  </si>
  <si>
    <t>Разом</t>
  </si>
  <si>
    <t>СПЕЦІАЛІСТИ</t>
  </si>
  <si>
    <t>Завідувач бібліотеки</t>
  </si>
  <si>
    <t>Бібліотекар</t>
  </si>
  <si>
    <t>Сестра медична</t>
  </si>
  <si>
    <t>АДМІНІСТРАТИВНО-ТЕХНІЧНИЙ ПЕРСОНАЛ</t>
  </si>
  <si>
    <t>Помічник вихователя</t>
  </si>
  <si>
    <t>Водій автотранспортних засобів (автобуса)</t>
  </si>
  <si>
    <t>Прибиральник службових  приміщень</t>
  </si>
  <si>
    <t>Гардеробник</t>
  </si>
  <si>
    <t xml:space="preserve">Робітник з комплексного обслуговування й ремонту будівель </t>
  </si>
  <si>
    <t>Оператор котельні (постійний)</t>
  </si>
  <si>
    <t>ВСЬОГО</t>
  </si>
  <si>
    <t xml:space="preserve">Вчитель </t>
  </si>
  <si>
    <t>Керівник гуртка</t>
  </si>
  <si>
    <t>Гайсинської міської ради</t>
  </si>
  <si>
    <t>Робітник з комплексного обслуговування й ремонту будівель</t>
  </si>
  <si>
    <t>Головний бухгалтер</t>
  </si>
  <si>
    <t>Бухгалтер</t>
  </si>
  <si>
    <t>Комірник</t>
  </si>
  <si>
    <t>Вихователь -методист</t>
  </si>
  <si>
    <t>Адміністративно-технічний персонал</t>
  </si>
  <si>
    <t>Вихователь</t>
  </si>
  <si>
    <t>Директор ЗДО</t>
  </si>
  <si>
    <t>Сестра медична старша</t>
  </si>
  <si>
    <t xml:space="preserve">Сестра медична з дієтичного харчування </t>
  </si>
  <si>
    <t xml:space="preserve">Практичний психолог  </t>
  </si>
  <si>
    <t xml:space="preserve">Інструктор з фізкультури </t>
  </si>
  <si>
    <t>Діловод</t>
  </si>
  <si>
    <t>Шеф - кухар</t>
  </si>
  <si>
    <t>Слюсар -електромонтер</t>
  </si>
  <si>
    <t>Педагогічні працівники</t>
  </si>
  <si>
    <t>Спеціалісти</t>
  </si>
  <si>
    <t>Слюсар - електромонтер</t>
  </si>
  <si>
    <t>Всього по ЗДО</t>
  </si>
  <si>
    <t>Педагог соціальний</t>
  </si>
  <si>
    <t>Оператор комп'ютерного набору</t>
  </si>
  <si>
    <t>Заступник директора з виховної роботи</t>
  </si>
  <si>
    <t>Вчитель</t>
  </si>
  <si>
    <t>Заступник директора з господарської роботи</t>
  </si>
  <si>
    <t>Фахівець з охорони праці</t>
  </si>
  <si>
    <t>Секретар</t>
  </si>
  <si>
    <t>Лаборант</t>
  </si>
  <si>
    <t>Гардеробниця</t>
  </si>
  <si>
    <t>Робітник з комплексного обслуговування й ремонту будівель  (столяр)</t>
  </si>
  <si>
    <t>Робітник з комплексного обслуговування й ремонту будівель  (сантехнік)</t>
  </si>
  <si>
    <t>Робітник з комплексного обслуговування й ремонту будівель (електрик)</t>
  </si>
  <si>
    <t>Лікар - педіатр</t>
  </si>
  <si>
    <t>Водій автотранспортних засобів</t>
  </si>
  <si>
    <t>Оператор газової котельні постійний</t>
  </si>
  <si>
    <t>Технік по обслуговуванню</t>
  </si>
  <si>
    <t>Підсобний робітник</t>
  </si>
  <si>
    <t>Оператор газової котельні сезонний</t>
  </si>
  <si>
    <t xml:space="preserve">Разом </t>
  </si>
  <si>
    <t xml:space="preserve">Підсобний робітник </t>
  </si>
  <si>
    <t>Вчитель - логопед</t>
  </si>
  <si>
    <t>Адміністративно - технічний персонал</t>
  </si>
  <si>
    <t xml:space="preserve">Директор </t>
  </si>
  <si>
    <t>Асистент вихователя</t>
  </si>
  <si>
    <t xml:space="preserve">Лаборант </t>
  </si>
  <si>
    <t>Вихователь інклюзивної групи</t>
  </si>
  <si>
    <t>Помічник вихователя інклюзивної групи</t>
  </si>
  <si>
    <t>Учитель індивідуальних занять</t>
  </si>
  <si>
    <t>Заступник директора з навчальної роботи</t>
  </si>
  <si>
    <t xml:space="preserve">Вихователь ГПД </t>
  </si>
  <si>
    <t>Педагог - організатор</t>
  </si>
  <si>
    <t xml:space="preserve">Структура та штатна чисельність закладу дошкільної освіти № 7 "Берізка" м. Гайсин </t>
  </si>
  <si>
    <t xml:space="preserve">Структура та штатна чисельність закладу дошкільної освіти № 5 "Факел" м. Гайсин </t>
  </si>
  <si>
    <t xml:space="preserve">Структура та штатна чисельність закладу дошкільної освіти №4 "Зірочка" м. Гайсин </t>
  </si>
  <si>
    <t>Підсобний робітник кухні</t>
  </si>
  <si>
    <t xml:space="preserve">Структура та штатна чисельність закладу  загальної середньої освіти </t>
  </si>
  <si>
    <t>І-ІІІ ступенів №1 м. Гайсин Гайсинської міської ради</t>
  </si>
  <si>
    <t xml:space="preserve">Кухар </t>
  </si>
  <si>
    <t>Структура та штатна чисельність закладу дошкільної освіти №2 "Дзвіночок" м. Гайсин  Гайсинської міської ради</t>
  </si>
  <si>
    <t>І-ІІІ ступенів №6 м. Гайсин Гайсинської міської ради</t>
  </si>
  <si>
    <t>№ з/п</t>
  </si>
  <si>
    <t>Машиніст із прання та ремонту спецодягу (білизни)</t>
  </si>
  <si>
    <t>Шеф -кухар</t>
  </si>
  <si>
    <t xml:space="preserve">Асистент вихователя </t>
  </si>
  <si>
    <t>Асистент вихоавателя</t>
  </si>
  <si>
    <t>І-ІІІ ступенів №2 м. Гайсин Гайсинської міської ради</t>
  </si>
  <si>
    <t>Лаборант (освіта)</t>
  </si>
  <si>
    <t>Підсобний робітник (кухня)</t>
  </si>
  <si>
    <t>І-ІІІ ступенів №4 м. Гайсин Гайсинської міської ради</t>
  </si>
  <si>
    <t>Структура та штатна чисельність закладу загальної середньої освіти:Загальноосвітня школа І-ІІІ ступенів- дитячий навчальний заклад с.Бондурі Гайсинської міської ради</t>
  </si>
  <si>
    <t>І-ІІІ ступенів с. Губник Гайсинської міської ради</t>
  </si>
  <si>
    <t>Кухар (1-4 класи)</t>
  </si>
  <si>
    <t>Кухар (5-11 класи)</t>
  </si>
  <si>
    <t>Структура та штатна чисельність закладу загальної середньої освіти  І-ІІІ ступенів с. Карбівка Гайсинської міської ради</t>
  </si>
  <si>
    <t>ДОШКІЛЬНИЙ ПІДРОЗДІЛ</t>
  </si>
  <si>
    <t>Структура та штатна чисельність закладу загальної середньої освіти  І-ІІІ ступенів с. Степашки Гайсинської міської ради</t>
  </si>
  <si>
    <t>Структура та штатна чисельність закладу дошкільної освіти "Котигорошко" с. Губник Гайсинської міської ради</t>
  </si>
  <si>
    <t xml:space="preserve">Спеціалісти </t>
  </si>
  <si>
    <t>Структура та штатна чисельність закладу дошкільної освіти " Веселка " с.Зятківці Гайсинської міської ради</t>
  </si>
  <si>
    <t xml:space="preserve">Структура та штатна чисельність закладу дошкільної освіти "Вербиченька" с. Куна Гайсинської міської ради </t>
  </si>
  <si>
    <t>Оператор котельні</t>
  </si>
  <si>
    <t>Структура та штатна чисельність закладу дошкільної освіти "Капітошка "с. Жерденівка Гайсинської міської ради</t>
  </si>
  <si>
    <t>Структура та штатна чисельність закладу дошкільної освіти "Сонечко" с.Кіблич Гайсинської міської ради</t>
  </si>
  <si>
    <t>Структура та штатна чисельність закладу дошкільної освіти " Ромашка " с. Кущинці Гайсинської міської ради</t>
  </si>
  <si>
    <t>Структура та штатна чисельність закладу дошкільної освіти " Пролісок " с.Ладижинські Хутори Гайсинської міської ради</t>
  </si>
  <si>
    <t>Структура та штатна чисельність закладу дошкільної освіти "Дзвіночок " с. Харпачка Гайсинської міської ради</t>
  </si>
  <si>
    <t>Структура та штатна чисельність закладу дошкільної освіти "Веснянка" с.Чечелівка Гайсинської міської ради</t>
  </si>
  <si>
    <t xml:space="preserve">Вихователь групи подовженого дня </t>
  </si>
  <si>
    <t>Додаток № 20</t>
  </si>
  <si>
    <t>Структура та штатна чисельність  Ліцею №7  м. Гайсин  Гайсинської міської ради</t>
  </si>
  <si>
    <t>Машиніст (кочегар) котельні ( сезонний )</t>
  </si>
  <si>
    <t>Машиніст (кочегар) котельні (сезонний)</t>
  </si>
  <si>
    <t>Оператор котельні ( сезонний )</t>
  </si>
  <si>
    <t>Каштелянтка</t>
  </si>
  <si>
    <r>
      <t>Опалювач (сезонний</t>
    </r>
    <r>
      <rPr>
        <sz val="14"/>
        <rFont val="Times New Roman"/>
        <family val="1"/>
        <charset val="204"/>
      </rPr>
      <t>)</t>
    </r>
  </si>
  <si>
    <t xml:space="preserve">Асистент вчителя </t>
  </si>
  <si>
    <t>Машиніст із прання та ремонту спецодягу</t>
  </si>
  <si>
    <t>Оператор котельні (сезонний*)</t>
  </si>
  <si>
    <t xml:space="preserve">Помічник вихователя  </t>
  </si>
  <si>
    <t>Додаток №1</t>
  </si>
  <si>
    <t>Фахівець з публічних закупівель</t>
  </si>
  <si>
    <t>Додаток № 2</t>
  </si>
  <si>
    <t>Додаток № 3</t>
  </si>
  <si>
    <t>Додаток № 4</t>
  </si>
  <si>
    <t>Каштелян</t>
  </si>
  <si>
    <t>Додаток № 5</t>
  </si>
  <si>
    <t>Додаток № 6</t>
  </si>
  <si>
    <t>Додаток № 7</t>
  </si>
  <si>
    <t>Додаток № 8</t>
  </si>
  <si>
    <t>Додаток № 9</t>
  </si>
  <si>
    <t>Додаток № 10</t>
  </si>
  <si>
    <t>Додаток № 11</t>
  </si>
  <si>
    <t>Додаток № 12</t>
  </si>
  <si>
    <t>Додаток № 13</t>
  </si>
  <si>
    <t>Додаток № 14</t>
  </si>
  <si>
    <t>Додаток № 15</t>
  </si>
  <si>
    <t>Додаток № 16</t>
  </si>
  <si>
    <t>Додаток №17</t>
  </si>
  <si>
    <t>Додаток № 18</t>
  </si>
  <si>
    <t>Додаток № 19</t>
  </si>
  <si>
    <t>Додаток № 21</t>
  </si>
  <si>
    <t>Додаток № 22</t>
  </si>
  <si>
    <t>Робітник з комплексного обслуговування й ремонту будинків</t>
  </si>
  <si>
    <t xml:space="preserve">Машиніст із прання та ремонту спецодягу </t>
  </si>
  <si>
    <t>Робітник з комплексного обслуговування й ремонту  будинків</t>
  </si>
  <si>
    <t>Заступник директора  з господарської роботи</t>
  </si>
  <si>
    <t xml:space="preserve">Вихователь - методист </t>
  </si>
  <si>
    <t>до рішення 85 позачергової  сесії Гайсинської міської ради 8 скликання  від 15.08.2025 року  №6</t>
  </si>
  <si>
    <t>Міський голова                                         Анатолій ГУК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</si>
</sst>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25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3" xfId="0" applyFont="1" applyBorder="1"/>
    <xf numFmtId="0" fontId="3" fillId="0" borderId="4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3" fillId="0" borderId="0" xfId="0" applyFont="1"/>
    <xf numFmtId="0" fontId="11" fillId="0" borderId="0" xfId="0" applyFont="1" applyAlignme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wrapText="1"/>
    </xf>
    <xf numFmtId="0" fontId="11" fillId="0" borderId="0" xfId="0" applyFont="1"/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0" borderId="1" xfId="0" applyFont="1" applyBorder="1"/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2" xfId="0" applyFont="1" applyBorder="1" applyAlignment="1">
      <alignment wrapText="1"/>
    </xf>
    <xf numFmtId="0" fontId="8" fillId="0" borderId="1" xfId="0" applyFont="1" applyBorder="1"/>
    <xf numFmtId="0" fontId="17" fillId="0" borderId="10" xfId="0" applyFont="1" applyBorder="1" applyAlignment="1">
      <alignment horizontal="center"/>
    </xf>
    <xf numFmtId="0" fontId="17" fillId="0" borderId="11" xfId="0" applyFont="1" applyBorder="1"/>
    <xf numFmtId="0" fontId="17" fillId="0" borderId="11" xfId="0" applyFont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20" fillId="0" borderId="0" xfId="0" applyFont="1" applyFill="1"/>
    <xf numFmtId="0" fontId="9" fillId="0" borderId="1" xfId="0" applyFont="1" applyFill="1" applyBorder="1"/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164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/>
    <xf numFmtId="0" fontId="9" fillId="0" borderId="9" xfId="0" applyFont="1" applyFill="1" applyBorder="1" applyAlignment="1">
      <alignment horizontal="center"/>
    </xf>
    <xf numFmtId="0" fontId="17" fillId="0" borderId="1" xfId="0" applyFont="1" applyFill="1" applyBorder="1" applyAlignment="1">
      <alignment wrapText="1"/>
    </xf>
    <xf numFmtId="0" fontId="17" fillId="0" borderId="12" xfId="0" applyFont="1" applyBorder="1"/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17" fillId="0" borderId="9" xfId="0" applyFont="1" applyBorder="1"/>
    <xf numFmtId="2" fontId="17" fillId="0" borderId="1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left"/>
    </xf>
    <xf numFmtId="0" fontId="9" fillId="2" borderId="12" xfId="0" applyFont="1" applyFill="1" applyBorder="1" applyAlignment="1">
      <alignment wrapText="1"/>
    </xf>
    <xf numFmtId="0" fontId="9" fillId="2" borderId="12" xfId="0" applyFont="1" applyFill="1" applyBorder="1" applyAlignment="1">
      <alignment horizontal="center"/>
    </xf>
    <xf numFmtId="0" fontId="8" fillId="0" borderId="9" xfId="0" applyFont="1" applyBorder="1"/>
    <xf numFmtId="2" fontId="8" fillId="0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0" fillId="0" borderId="0" xfId="0" applyFill="1"/>
    <xf numFmtId="0" fontId="2" fillId="0" borderId="1" xfId="0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11" fillId="0" borderId="12" xfId="0" applyFont="1" applyBorder="1"/>
    <xf numFmtId="0" fontId="11" fillId="0" borderId="12" xfId="0" applyFont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9" fillId="0" borderId="12" xfId="0" applyFont="1" applyFill="1" applyBorder="1"/>
    <xf numFmtId="0" fontId="17" fillId="0" borderId="17" xfId="0" applyFont="1" applyFill="1" applyBorder="1"/>
    <xf numFmtId="0" fontId="17" fillId="0" borderId="17" xfId="0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wrapText="1"/>
    </xf>
    <xf numFmtId="164" fontId="15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0" fontId="11" fillId="0" borderId="20" xfId="0" applyFont="1" applyBorder="1"/>
    <xf numFmtId="0" fontId="11" fillId="0" borderId="1" xfId="0" applyFont="1" applyBorder="1" applyAlignment="1">
      <alignment horizontal="left"/>
    </xf>
    <xf numFmtId="164" fontId="17" fillId="0" borderId="1" xfId="0" applyNumberFormat="1" applyFont="1" applyFill="1" applyBorder="1" applyAlignment="1">
      <alignment horizontal="center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164" fontId="17" fillId="0" borderId="4" xfId="0" applyNumberFormat="1" applyFont="1" applyBorder="1" applyAlignment="1">
      <alignment horizontal="center"/>
    </xf>
    <xf numFmtId="165" fontId="17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1" xfId="0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center"/>
    </xf>
    <xf numFmtId="0" fontId="17" fillId="2" borderId="18" xfId="0" applyFont="1" applyFill="1" applyBorder="1"/>
    <xf numFmtId="164" fontId="17" fillId="2" borderId="17" xfId="0" applyNumberFormat="1" applyFont="1" applyFill="1" applyBorder="1" applyAlignment="1">
      <alignment horizontal="center"/>
    </xf>
    <xf numFmtId="0" fontId="10" fillId="0" borderId="12" xfId="0" applyFont="1" applyBorder="1"/>
    <xf numFmtId="0" fontId="12" fillId="0" borderId="12" xfId="0" applyFont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0" fontId="17" fillId="0" borderId="4" xfId="0" applyFont="1" applyBorder="1"/>
    <xf numFmtId="2" fontId="17" fillId="0" borderId="4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15" fillId="0" borderId="1" xfId="0" applyFont="1" applyFill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7" fillId="0" borderId="4" xfId="0" applyFont="1" applyFill="1" applyBorder="1"/>
    <xf numFmtId="2" fontId="17" fillId="0" borderId="4" xfId="0" applyNumberFormat="1" applyFont="1" applyFill="1" applyBorder="1" applyAlignment="1">
      <alignment horizontal="center" wrapText="1"/>
    </xf>
    <xf numFmtId="164" fontId="2" fillId="0" borderId="4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9" fillId="0" borderId="9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7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7" fillId="2" borderId="0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5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view="pageBreakPreview" topLeftCell="A7" zoomScale="60" zoomScaleNormal="100" workbookViewId="0">
      <selection activeCell="B38" sqref="B38:C38"/>
    </sheetView>
  </sheetViews>
  <sheetFormatPr defaultRowHeight="15" x14ac:dyDescent="0.25"/>
  <cols>
    <col min="1" max="1" width="12.85546875" customWidth="1"/>
    <col min="2" max="2" width="45.85546875" customWidth="1"/>
    <col min="3" max="3" width="29.5703125" customWidth="1"/>
  </cols>
  <sheetData>
    <row r="1" spans="1:6" x14ac:dyDescent="0.25">
      <c r="A1" s="21"/>
      <c r="B1" s="21"/>
      <c r="C1" s="21"/>
      <c r="D1" s="21"/>
      <c r="E1" s="21"/>
      <c r="F1" s="21"/>
    </row>
    <row r="2" spans="1:6" x14ac:dyDescent="0.25">
      <c r="A2" s="21"/>
      <c r="B2" s="21"/>
      <c r="C2" s="90" t="s">
        <v>156</v>
      </c>
      <c r="D2" s="21"/>
      <c r="E2" s="21"/>
      <c r="F2" s="21"/>
    </row>
    <row r="3" spans="1:6" ht="62.25" customHeight="1" x14ac:dyDescent="0.25">
      <c r="A3" s="21"/>
      <c r="B3" s="21"/>
      <c r="C3" s="98" t="s">
        <v>162</v>
      </c>
      <c r="D3" s="21"/>
      <c r="E3" s="21"/>
      <c r="F3" s="21"/>
    </row>
    <row r="4" spans="1:6" ht="41.25" customHeight="1" x14ac:dyDescent="0.3">
      <c r="A4" s="169" t="s">
        <v>110</v>
      </c>
      <c r="B4" s="169"/>
      <c r="C4" s="169"/>
      <c r="D4" s="21"/>
      <c r="E4" s="21"/>
      <c r="F4" s="21"/>
    </row>
    <row r="5" spans="1:6" ht="12" customHeight="1" x14ac:dyDescent="0.3">
      <c r="A5" s="23"/>
      <c r="B5" s="23"/>
      <c r="C5" s="23"/>
      <c r="D5" s="21"/>
      <c r="E5" s="21"/>
      <c r="F5" s="21"/>
    </row>
    <row r="6" spans="1:6" ht="37.5" customHeight="1" x14ac:dyDescent="0.3">
      <c r="A6" s="24" t="s">
        <v>95</v>
      </c>
      <c r="B6" s="25" t="s">
        <v>11</v>
      </c>
      <c r="C6" s="26" t="s">
        <v>12</v>
      </c>
      <c r="D6" s="21"/>
      <c r="E6" s="21"/>
      <c r="F6" s="21"/>
    </row>
    <row r="7" spans="1:6" ht="18" customHeight="1" x14ac:dyDescent="0.25">
      <c r="A7" s="170" t="s">
        <v>51</v>
      </c>
      <c r="B7" s="171"/>
      <c r="C7" s="171"/>
      <c r="D7" s="21"/>
      <c r="E7" s="21"/>
      <c r="F7" s="21"/>
    </row>
    <row r="8" spans="1:6" ht="18.75" x14ac:dyDescent="0.3">
      <c r="A8" s="12">
        <v>1</v>
      </c>
      <c r="B8" s="13" t="s">
        <v>15</v>
      </c>
      <c r="C8" s="14">
        <v>1</v>
      </c>
    </row>
    <row r="9" spans="1:6" ht="18.75" x14ac:dyDescent="0.3">
      <c r="A9" s="15">
        <f>A8+1</f>
        <v>2</v>
      </c>
      <c r="B9" s="13" t="s">
        <v>16</v>
      </c>
      <c r="C9" s="18">
        <v>1.5</v>
      </c>
    </row>
    <row r="10" spans="1:6" ht="18.75" x14ac:dyDescent="0.3">
      <c r="A10" s="15">
        <f t="shared" ref="A10:A11" si="0">A9+1</f>
        <v>3</v>
      </c>
      <c r="B10" s="13" t="s">
        <v>17</v>
      </c>
      <c r="C10" s="18">
        <v>0.5</v>
      </c>
    </row>
    <row r="11" spans="1:6" ht="18.75" x14ac:dyDescent="0.3">
      <c r="A11" s="15">
        <f t="shared" si="0"/>
        <v>4</v>
      </c>
      <c r="B11" s="17" t="s">
        <v>33</v>
      </c>
      <c r="C11" s="88">
        <v>16.829999999999998</v>
      </c>
    </row>
    <row r="12" spans="1:6" ht="18.75" x14ac:dyDescent="0.3">
      <c r="A12" s="110"/>
      <c r="B12" s="111" t="s">
        <v>20</v>
      </c>
      <c r="C12" s="112">
        <f>SUM(C8:C11)</f>
        <v>19.829999999999998</v>
      </c>
    </row>
    <row r="13" spans="1:6" ht="18.75" x14ac:dyDescent="0.25">
      <c r="A13" s="172" t="s">
        <v>21</v>
      </c>
      <c r="B13" s="173"/>
      <c r="C13" s="173"/>
    </row>
    <row r="14" spans="1:6" ht="21" customHeight="1" x14ac:dyDescent="0.3">
      <c r="A14" s="26">
        <v>1</v>
      </c>
      <c r="B14" s="29" t="s">
        <v>23</v>
      </c>
      <c r="C14" s="26">
        <v>0.5</v>
      </c>
    </row>
    <row r="15" spans="1:6" ht="18.75" x14ac:dyDescent="0.3">
      <c r="A15" s="26">
        <f>A14+1</f>
        <v>2</v>
      </c>
      <c r="B15" s="31" t="s">
        <v>24</v>
      </c>
      <c r="C15" s="26">
        <v>0.5</v>
      </c>
    </row>
    <row r="16" spans="1:6" ht="17.25" customHeight="1" x14ac:dyDescent="0.3">
      <c r="A16" s="127"/>
      <c r="B16" s="126" t="s">
        <v>20</v>
      </c>
      <c r="C16" s="127">
        <f>C14+C15</f>
        <v>1</v>
      </c>
    </row>
    <row r="17" spans="1:3" ht="24.75" customHeight="1" x14ac:dyDescent="0.25">
      <c r="A17" s="174" t="s">
        <v>25</v>
      </c>
      <c r="B17" s="175"/>
      <c r="C17" s="175"/>
    </row>
    <row r="18" spans="1:3" ht="18" customHeight="1" x14ac:dyDescent="0.3">
      <c r="A18" s="12">
        <v>1</v>
      </c>
      <c r="B18" s="29" t="s">
        <v>7</v>
      </c>
      <c r="C18" s="30">
        <v>2</v>
      </c>
    </row>
    <row r="19" spans="1:3" ht="18.75" x14ac:dyDescent="0.3">
      <c r="A19" s="26">
        <f>A18+1</f>
        <v>2</v>
      </c>
      <c r="B19" s="29" t="s">
        <v>9</v>
      </c>
      <c r="C19" s="30">
        <v>1</v>
      </c>
    </row>
    <row r="20" spans="1:3" ht="40.5" customHeight="1" x14ac:dyDescent="0.3">
      <c r="A20" s="26">
        <f>A19+1</f>
        <v>3</v>
      </c>
      <c r="B20" s="31" t="s">
        <v>36</v>
      </c>
      <c r="C20" s="30">
        <v>1</v>
      </c>
    </row>
    <row r="21" spans="1:3" ht="21.75" customHeight="1" x14ac:dyDescent="0.3">
      <c r="A21" s="26">
        <f t="shared" ref="A21:A34" si="1">A20+1</f>
        <v>4</v>
      </c>
      <c r="B21" s="31" t="s">
        <v>31</v>
      </c>
      <c r="C21" s="30">
        <v>1</v>
      </c>
    </row>
    <row r="22" spans="1:3" ht="30" customHeight="1" x14ac:dyDescent="0.3">
      <c r="A22" s="26">
        <f t="shared" si="1"/>
        <v>5</v>
      </c>
      <c r="B22" s="31" t="s">
        <v>10</v>
      </c>
      <c r="C22" s="30">
        <v>2</v>
      </c>
    </row>
    <row r="23" spans="1:3" ht="18.75" x14ac:dyDescent="0.3">
      <c r="A23" s="26">
        <f t="shared" si="1"/>
        <v>6</v>
      </c>
      <c r="B23" s="29" t="s">
        <v>6</v>
      </c>
      <c r="C23" s="30">
        <v>0.5</v>
      </c>
    </row>
    <row r="24" spans="1:3" ht="18.75" x14ac:dyDescent="0.3">
      <c r="A24" s="26">
        <f t="shared" si="1"/>
        <v>7</v>
      </c>
      <c r="B24" s="29" t="s">
        <v>74</v>
      </c>
      <c r="C24" s="30">
        <v>0.5</v>
      </c>
    </row>
    <row r="25" spans="1:3" ht="18.75" x14ac:dyDescent="0.3">
      <c r="A25" s="26"/>
      <c r="B25" s="31" t="s">
        <v>20</v>
      </c>
      <c r="C25" s="26">
        <f>SUM(C18:C24)</f>
        <v>8</v>
      </c>
    </row>
    <row r="26" spans="1:3" ht="18.75" x14ac:dyDescent="0.3">
      <c r="A26" s="176" t="s">
        <v>109</v>
      </c>
      <c r="B26" s="177"/>
      <c r="C26" s="178"/>
    </row>
    <row r="27" spans="1:3" ht="18.75" x14ac:dyDescent="0.3">
      <c r="A27" s="26">
        <v>1</v>
      </c>
      <c r="B27" s="13" t="s">
        <v>1</v>
      </c>
      <c r="C27" s="30">
        <f>1.25+0.55</f>
        <v>1.8</v>
      </c>
    </row>
    <row r="28" spans="1:3" ht="18.75" x14ac:dyDescent="0.3">
      <c r="A28" s="26">
        <f t="shared" si="1"/>
        <v>2</v>
      </c>
      <c r="B28" s="13" t="s">
        <v>24</v>
      </c>
      <c r="C28" s="30">
        <f>0.25</f>
        <v>0.25</v>
      </c>
    </row>
    <row r="29" spans="1:3" ht="18.75" x14ac:dyDescent="0.3">
      <c r="A29" s="26">
        <f t="shared" si="1"/>
        <v>3</v>
      </c>
      <c r="B29" s="13" t="s">
        <v>26</v>
      </c>
      <c r="C29" s="30">
        <v>1</v>
      </c>
    </row>
    <row r="30" spans="1:3" ht="18.75" x14ac:dyDescent="0.3">
      <c r="A30" s="26">
        <f t="shared" si="1"/>
        <v>4</v>
      </c>
      <c r="B30" s="13" t="s">
        <v>6</v>
      </c>
      <c r="C30" s="30">
        <v>1</v>
      </c>
    </row>
    <row r="31" spans="1:3" ht="37.5" x14ac:dyDescent="0.3">
      <c r="A31" s="26">
        <f t="shared" si="1"/>
        <v>5</v>
      </c>
      <c r="B31" s="13" t="s">
        <v>131</v>
      </c>
      <c r="C31" s="30">
        <v>0.5</v>
      </c>
    </row>
    <row r="32" spans="1:3" ht="18.75" x14ac:dyDescent="0.3">
      <c r="A32" s="26">
        <f t="shared" si="1"/>
        <v>6</v>
      </c>
      <c r="B32" s="13" t="s">
        <v>10</v>
      </c>
      <c r="C32" s="30">
        <v>1</v>
      </c>
    </row>
    <row r="33" spans="1:8" ht="37.5" x14ac:dyDescent="0.3">
      <c r="A33" s="26">
        <f t="shared" si="1"/>
        <v>7</v>
      </c>
      <c r="B33" s="13" t="s">
        <v>157</v>
      </c>
      <c r="C33" s="30">
        <v>0.5</v>
      </c>
    </row>
    <row r="34" spans="1:8" ht="18.75" x14ac:dyDescent="0.3">
      <c r="A34" s="26">
        <f t="shared" si="1"/>
        <v>8</v>
      </c>
      <c r="B34" s="13" t="s">
        <v>7</v>
      </c>
      <c r="C34" s="30">
        <v>0.25</v>
      </c>
    </row>
    <row r="35" spans="1:8" ht="18.75" x14ac:dyDescent="0.3">
      <c r="A35" s="12"/>
      <c r="B35" s="113" t="s">
        <v>20</v>
      </c>
      <c r="C35" s="93">
        <f>SUM(C27:C34)</f>
        <v>6.3</v>
      </c>
    </row>
    <row r="36" spans="1:8" ht="18.75" x14ac:dyDescent="0.3">
      <c r="A36" s="27"/>
      <c r="B36" s="32" t="s">
        <v>32</v>
      </c>
      <c r="C36" s="80">
        <f>C12+C16+C25+C35</f>
        <v>35.129999999999995</v>
      </c>
      <c r="F36" s="91"/>
      <c r="G36" s="91"/>
      <c r="H36" s="91"/>
    </row>
    <row r="38" spans="1:8" ht="18.75" x14ac:dyDescent="0.3">
      <c r="B38" s="168" t="s">
        <v>163</v>
      </c>
      <c r="C38" s="168"/>
    </row>
  </sheetData>
  <mergeCells count="5">
    <mergeCell ref="A4:C4"/>
    <mergeCell ref="A7:C7"/>
    <mergeCell ref="A13:C13"/>
    <mergeCell ref="A17:C17"/>
    <mergeCell ref="A26:C26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42"/>
  <sheetViews>
    <sheetView view="pageBreakPreview" topLeftCell="A10" zoomScale="60" zoomScaleNormal="100" workbookViewId="0">
      <selection activeCell="B42" sqref="B42:C42"/>
    </sheetView>
  </sheetViews>
  <sheetFormatPr defaultRowHeight="15" x14ac:dyDescent="0.25"/>
  <cols>
    <col min="1" max="1" width="11.140625" customWidth="1"/>
    <col min="2" max="2" width="43.7109375" customWidth="1"/>
    <col min="3" max="3" width="40.7109375" customWidth="1"/>
  </cols>
  <sheetData>
    <row r="2" spans="1:5" x14ac:dyDescent="0.25">
      <c r="C2" s="91" t="s">
        <v>138</v>
      </c>
    </row>
    <row r="3" spans="1:5" ht="49.5" customHeight="1" x14ac:dyDescent="0.25">
      <c r="C3" s="98" t="s">
        <v>162</v>
      </c>
    </row>
    <row r="4" spans="1:5" ht="21.75" customHeight="1" x14ac:dyDescent="0.3">
      <c r="A4" s="200" t="s">
        <v>86</v>
      </c>
      <c r="B4" s="200"/>
      <c r="C4" s="200"/>
      <c r="D4" s="200"/>
      <c r="E4" s="200"/>
    </row>
    <row r="5" spans="1:5" ht="18" customHeight="1" x14ac:dyDescent="0.3">
      <c r="B5" s="4" t="s">
        <v>35</v>
      </c>
    </row>
    <row r="6" spans="1:5" ht="18.75" x14ac:dyDescent="0.3">
      <c r="A6" s="101" t="s">
        <v>95</v>
      </c>
      <c r="B6" s="102" t="s">
        <v>11</v>
      </c>
      <c r="C6" s="101" t="s">
        <v>12</v>
      </c>
    </row>
    <row r="7" spans="1:5" ht="18.75" x14ac:dyDescent="0.3">
      <c r="A7" s="199" t="s">
        <v>51</v>
      </c>
      <c r="B7" s="199"/>
      <c r="C7" s="199"/>
    </row>
    <row r="8" spans="1:5" ht="18.75" x14ac:dyDescent="0.3">
      <c r="A8" s="40">
        <v>1</v>
      </c>
      <c r="B8" s="59" t="s">
        <v>15</v>
      </c>
      <c r="C8" s="40">
        <v>1</v>
      </c>
    </row>
    <row r="9" spans="1:5" ht="18.75" x14ac:dyDescent="0.3">
      <c r="A9" s="40">
        <f>A8+1</f>
        <v>2</v>
      </c>
      <c r="B9" s="59" t="s">
        <v>1</v>
      </c>
      <c r="C9" s="40">
        <f>10.7+1.3</f>
        <v>12</v>
      </c>
    </row>
    <row r="10" spans="1:5" ht="18.75" x14ac:dyDescent="0.3">
      <c r="A10" s="40">
        <f t="shared" ref="A10:A15" si="0">A9+1</f>
        <v>3</v>
      </c>
      <c r="B10" s="59" t="s">
        <v>40</v>
      </c>
      <c r="C10" s="40">
        <f>1</f>
        <v>1</v>
      </c>
    </row>
    <row r="11" spans="1:5" ht="18.75" x14ac:dyDescent="0.3">
      <c r="A11" s="40">
        <f>A10+1</f>
        <v>4</v>
      </c>
      <c r="B11" s="64" t="s">
        <v>3</v>
      </c>
      <c r="C11" s="40">
        <v>1.5</v>
      </c>
    </row>
    <row r="12" spans="1:5" ht="18.75" x14ac:dyDescent="0.3">
      <c r="A12" s="40">
        <f t="shared" si="0"/>
        <v>5</v>
      </c>
      <c r="B12" s="59" t="s">
        <v>18</v>
      </c>
      <c r="C12" s="40">
        <f>0.5</f>
        <v>0.5</v>
      </c>
    </row>
    <row r="13" spans="1:5" ht="18.75" x14ac:dyDescent="0.3">
      <c r="A13" s="40">
        <f t="shared" si="0"/>
        <v>6</v>
      </c>
      <c r="B13" s="59" t="s">
        <v>55</v>
      </c>
      <c r="C13" s="40">
        <v>0.5</v>
      </c>
    </row>
    <row r="14" spans="1:5" ht="18.75" x14ac:dyDescent="0.3">
      <c r="A14" s="40">
        <f t="shared" si="0"/>
        <v>7</v>
      </c>
      <c r="B14" s="59" t="s">
        <v>2</v>
      </c>
      <c r="C14" s="40">
        <f>0.75+0.25</f>
        <v>1</v>
      </c>
    </row>
    <row r="15" spans="1:5" ht="18.75" x14ac:dyDescent="0.3">
      <c r="A15" s="40">
        <f t="shared" si="0"/>
        <v>8</v>
      </c>
      <c r="B15" s="59" t="s">
        <v>34</v>
      </c>
      <c r="C15" s="40">
        <v>0.75</v>
      </c>
    </row>
    <row r="16" spans="1:5" ht="19.5" thickBot="1" x14ac:dyDescent="0.35">
      <c r="A16" s="73">
        <v>9</v>
      </c>
      <c r="B16" s="104" t="s">
        <v>99</v>
      </c>
      <c r="C16" s="46">
        <f>4+1.14+1</f>
        <v>6.14</v>
      </c>
    </row>
    <row r="17" spans="1:3" ht="19.5" thickBot="1" x14ac:dyDescent="0.35">
      <c r="A17" s="103"/>
      <c r="B17" s="105" t="s">
        <v>73</v>
      </c>
      <c r="C17" s="106">
        <f>SUM(C8:C16)</f>
        <v>24.39</v>
      </c>
    </row>
    <row r="18" spans="1:3" ht="18.75" x14ac:dyDescent="0.3">
      <c r="A18" s="197" t="s">
        <v>52</v>
      </c>
      <c r="B18" s="197"/>
      <c r="C18" s="197"/>
    </row>
    <row r="19" spans="1:3" ht="18.75" x14ac:dyDescent="0.3">
      <c r="A19" s="46">
        <v>1</v>
      </c>
      <c r="B19" s="63" t="s">
        <v>4</v>
      </c>
      <c r="C19" s="46">
        <v>1</v>
      </c>
    </row>
    <row r="20" spans="1:3" ht="18.75" x14ac:dyDescent="0.3">
      <c r="A20" s="46">
        <v>2</v>
      </c>
      <c r="B20" s="63" t="s">
        <v>37</v>
      </c>
      <c r="C20" s="46">
        <v>1</v>
      </c>
    </row>
    <row r="21" spans="1:3" ht="37.5" x14ac:dyDescent="0.3">
      <c r="A21" s="40">
        <v>3</v>
      </c>
      <c r="B21" s="35" t="s">
        <v>45</v>
      </c>
      <c r="C21" s="40">
        <v>0.5</v>
      </c>
    </row>
    <row r="22" spans="1:3" ht="18.75" x14ac:dyDescent="0.3">
      <c r="A22" s="73">
        <v>4</v>
      </c>
      <c r="B22" s="166" t="s">
        <v>135</v>
      </c>
      <c r="C22" s="67">
        <v>1</v>
      </c>
    </row>
    <row r="23" spans="1:3" ht="18.75" x14ac:dyDescent="0.3">
      <c r="A23" s="151">
        <v>5</v>
      </c>
      <c r="B23" s="64" t="s">
        <v>48</v>
      </c>
      <c r="C23" s="151">
        <v>0.25</v>
      </c>
    </row>
    <row r="24" spans="1:3" ht="19.5" thickBot="1" x14ac:dyDescent="0.35">
      <c r="A24" s="159"/>
      <c r="B24" s="160" t="s">
        <v>73</v>
      </c>
      <c r="C24" s="161">
        <f>SUM(C19:C23)</f>
        <v>3.75</v>
      </c>
    </row>
    <row r="25" spans="1:3" ht="9" customHeight="1" x14ac:dyDescent="0.4">
      <c r="A25" s="58"/>
      <c r="B25" s="58"/>
      <c r="C25" s="58"/>
    </row>
    <row r="26" spans="1:3" ht="25.5" customHeight="1" x14ac:dyDescent="0.4">
      <c r="A26" s="198" t="s">
        <v>41</v>
      </c>
      <c r="B26" s="198"/>
      <c r="C26" s="198"/>
    </row>
    <row r="27" spans="1:3" ht="18.75" x14ac:dyDescent="0.3">
      <c r="A27" s="40">
        <v>1</v>
      </c>
      <c r="B27" s="64" t="s">
        <v>5</v>
      </c>
      <c r="C27" s="40">
        <v>1</v>
      </c>
    </row>
    <row r="28" spans="1:3" ht="18.75" x14ac:dyDescent="0.3">
      <c r="A28" s="40">
        <f>A27+1</f>
        <v>2</v>
      </c>
      <c r="B28" s="64" t="s">
        <v>133</v>
      </c>
      <c r="C28" s="40">
        <f>2.43+0.55+4.15</f>
        <v>7.1300000000000008</v>
      </c>
    </row>
    <row r="29" spans="1:3" ht="18.75" x14ac:dyDescent="0.3">
      <c r="A29" s="167">
        <f t="shared" ref="A29:A38" si="1">A28+1</f>
        <v>3</v>
      </c>
      <c r="B29" s="59" t="s">
        <v>6</v>
      </c>
      <c r="C29" s="40">
        <v>2</v>
      </c>
    </row>
    <row r="30" spans="1:3" ht="18.75" x14ac:dyDescent="0.3">
      <c r="A30" s="167">
        <f t="shared" si="1"/>
        <v>4</v>
      </c>
      <c r="B30" s="56" t="s">
        <v>74</v>
      </c>
      <c r="C30" s="40">
        <v>1.5</v>
      </c>
    </row>
    <row r="31" spans="1:3" ht="37.5" x14ac:dyDescent="0.3">
      <c r="A31" s="167">
        <f t="shared" si="1"/>
        <v>5</v>
      </c>
      <c r="B31" s="64" t="s">
        <v>158</v>
      </c>
      <c r="C31" s="40">
        <f>1.5+0.5</f>
        <v>2</v>
      </c>
    </row>
    <row r="32" spans="1:3" ht="35.25" customHeight="1" x14ac:dyDescent="0.3">
      <c r="A32" s="167">
        <f t="shared" si="1"/>
        <v>6</v>
      </c>
      <c r="B32" s="56" t="s">
        <v>159</v>
      </c>
      <c r="C32" s="40">
        <v>1</v>
      </c>
    </row>
    <row r="33" spans="1:3" ht="18.75" x14ac:dyDescent="0.3">
      <c r="A33" s="167">
        <f t="shared" si="1"/>
        <v>7</v>
      </c>
      <c r="B33" s="59" t="s">
        <v>39</v>
      </c>
      <c r="C33" s="40">
        <v>0.25</v>
      </c>
    </row>
    <row r="34" spans="1:3" ht="18.75" x14ac:dyDescent="0.3">
      <c r="A34" s="167">
        <f t="shared" si="1"/>
        <v>8</v>
      </c>
      <c r="B34" s="59" t="s">
        <v>139</v>
      </c>
      <c r="C34" s="40">
        <v>1</v>
      </c>
    </row>
    <row r="35" spans="1:3" ht="18.75" x14ac:dyDescent="0.3">
      <c r="A35" s="167">
        <f t="shared" si="1"/>
        <v>9</v>
      </c>
      <c r="B35" s="59" t="s">
        <v>53</v>
      </c>
      <c r="C35" s="40">
        <v>0.5</v>
      </c>
    </row>
    <row r="36" spans="1:3" ht="37.5" x14ac:dyDescent="0.3">
      <c r="A36" s="167">
        <f t="shared" si="1"/>
        <v>10</v>
      </c>
      <c r="B36" s="56" t="s">
        <v>7</v>
      </c>
      <c r="C36" s="40">
        <v>1</v>
      </c>
    </row>
    <row r="37" spans="1:3" ht="18.75" x14ac:dyDescent="0.3">
      <c r="A37" s="167">
        <f t="shared" si="1"/>
        <v>11</v>
      </c>
      <c r="B37" s="59" t="s">
        <v>8</v>
      </c>
      <c r="C37" s="40">
        <v>1</v>
      </c>
    </row>
    <row r="38" spans="1:3" ht="19.5" thickBot="1" x14ac:dyDescent="0.35">
      <c r="A38" s="167">
        <f t="shared" si="1"/>
        <v>12</v>
      </c>
      <c r="B38" s="59" t="s">
        <v>9</v>
      </c>
      <c r="C38" s="40">
        <v>3</v>
      </c>
    </row>
    <row r="39" spans="1:3" ht="19.5" thickBot="1" x14ac:dyDescent="0.35">
      <c r="A39" s="60"/>
      <c r="B39" s="61" t="s">
        <v>73</v>
      </c>
      <c r="C39" s="62">
        <f>SUM(C27:C38)</f>
        <v>21.380000000000003</v>
      </c>
    </row>
    <row r="40" spans="1:3" ht="18.75" x14ac:dyDescent="0.3">
      <c r="A40" s="55"/>
      <c r="B40" s="66" t="s">
        <v>54</v>
      </c>
      <c r="C40" s="107">
        <f>C17+C24+C39</f>
        <v>49.52</v>
      </c>
    </row>
    <row r="42" spans="1:3" ht="18.75" x14ac:dyDescent="0.3">
      <c r="B42" s="168" t="s">
        <v>163</v>
      </c>
      <c r="C42" s="168"/>
    </row>
  </sheetData>
  <mergeCells count="4">
    <mergeCell ref="A18:C18"/>
    <mergeCell ref="A26:C26"/>
    <mergeCell ref="A7:C7"/>
    <mergeCell ref="A4:E4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46"/>
  <sheetViews>
    <sheetView view="pageBreakPreview" zoomScale="60" zoomScaleNormal="100" workbookViewId="0">
      <selection activeCell="B46" sqref="B46:C46"/>
    </sheetView>
  </sheetViews>
  <sheetFormatPr defaultRowHeight="15" x14ac:dyDescent="0.25"/>
  <cols>
    <col min="1" max="1" width="11.140625" customWidth="1"/>
    <col min="2" max="2" width="43.7109375" customWidth="1"/>
    <col min="3" max="3" width="32" customWidth="1"/>
  </cols>
  <sheetData>
    <row r="2" spans="1:6" x14ac:dyDescent="0.25">
      <c r="C2" s="90" t="s">
        <v>137</v>
      </c>
    </row>
    <row r="3" spans="1:6" ht="48" customHeight="1" x14ac:dyDescent="0.25">
      <c r="C3" s="98" t="s">
        <v>162</v>
      </c>
    </row>
    <row r="4" spans="1:6" ht="19.5" customHeight="1" x14ac:dyDescent="0.3">
      <c r="A4" s="196" t="s">
        <v>87</v>
      </c>
      <c r="B4" s="196"/>
      <c r="C4" s="196"/>
      <c r="D4" s="196"/>
      <c r="E4" s="196"/>
      <c r="F4" s="196"/>
    </row>
    <row r="5" spans="1:6" ht="18.75" x14ac:dyDescent="0.3">
      <c r="B5" s="4" t="s">
        <v>35</v>
      </c>
    </row>
    <row r="6" spans="1:6" ht="19.5" thickBot="1" x14ac:dyDescent="0.35">
      <c r="A6" s="24" t="s">
        <v>95</v>
      </c>
      <c r="B6" s="25" t="s">
        <v>11</v>
      </c>
      <c r="C6" s="24" t="s">
        <v>12</v>
      </c>
    </row>
    <row r="7" spans="1:6" ht="18.75" x14ac:dyDescent="0.3">
      <c r="A7" s="203" t="s">
        <v>51</v>
      </c>
      <c r="B7" s="204"/>
      <c r="C7" s="204"/>
    </row>
    <row r="8" spans="1:6" ht="18.75" x14ac:dyDescent="0.3">
      <c r="A8" s="54">
        <v>1</v>
      </c>
      <c r="B8" s="55" t="s">
        <v>43</v>
      </c>
      <c r="C8" s="54">
        <v>1</v>
      </c>
    </row>
    <row r="9" spans="1:6" ht="18.75" x14ac:dyDescent="0.3">
      <c r="A9" s="54">
        <f>A8+1</f>
        <v>2</v>
      </c>
      <c r="B9" s="55" t="s">
        <v>42</v>
      </c>
      <c r="C9" s="54">
        <f>16+4.1</f>
        <v>20.100000000000001</v>
      </c>
    </row>
    <row r="10" spans="1:6" ht="18.75" x14ac:dyDescent="0.3">
      <c r="A10" s="54">
        <f t="shared" ref="A10:A16" si="0">A9+1</f>
        <v>3</v>
      </c>
      <c r="B10" s="55" t="s">
        <v>80</v>
      </c>
      <c r="C10" s="54">
        <v>3.9</v>
      </c>
    </row>
    <row r="11" spans="1:6" ht="18.75" x14ac:dyDescent="0.3">
      <c r="A11" s="54">
        <f t="shared" si="0"/>
        <v>4</v>
      </c>
      <c r="B11" s="56" t="s">
        <v>98</v>
      </c>
      <c r="C11" s="54">
        <f>3+0.86</f>
        <v>3.86</v>
      </c>
    </row>
    <row r="12" spans="1:6" ht="18.75" x14ac:dyDescent="0.3">
      <c r="A12" s="54">
        <f t="shared" si="0"/>
        <v>5</v>
      </c>
      <c r="B12" s="55" t="s">
        <v>40</v>
      </c>
      <c r="C12" s="54">
        <f>1.5</f>
        <v>1.5</v>
      </c>
    </row>
    <row r="13" spans="1:6" ht="18.75" x14ac:dyDescent="0.3">
      <c r="A13" s="54">
        <f t="shared" si="0"/>
        <v>6</v>
      </c>
      <c r="B13" s="56" t="s">
        <v>3</v>
      </c>
      <c r="C13" s="54">
        <v>3</v>
      </c>
    </row>
    <row r="14" spans="1:6" ht="18.75" x14ac:dyDescent="0.3">
      <c r="A14" s="54">
        <f t="shared" si="0"/>
        <v>7</v>
      </c>
      <c r="B14" s="55" t="s">
        <v>18</v>
      </c>
      <c r="C14" s="54">
        <f>1</f>
        <v>1</v>
      </c>
    </row>
    <row r="15" spans="1:6" ht="18.75" x14ac:dyDescent="0.3">
      <c r="A15" s="54">
        <f t="shared" si="0"/>
        <v>8</v>
      </c>
      <c r="B15" s="55" t="s">
        <v>75</v>
      </c>
      <c r="C15" s="54">
        <v>1</v>
      </c>
    </row>
    <row r="16" spans="1:6" ht="19.5" thickBot="1" x14ac:dyDescent="0.35">
      <c r="A16" s="54">
        <f t="shared" si="0"/>
        <v>9</v>
      </c>
      <c r="B16" s="55" t="s">
        <v>2</v>
      </c>
      <c r="C16" s="86">
        <f>1.5+0.5</f>
        <v>2</v>
      </c>
    </row>
    <row r="17" spans="1:6" ht="19.5" thickBot="1" x14ac:dyDescent="0.35">
      <c r="A17" s="140"/>
      <c r="B17" s="141" t="s">
        <v>20</v>
      </c>
      <c r="C17" s="142">
        <f>SUM(C8:C16)</f>
        <v>37.36</v>
      </c>
    </row>
    <row r="18" spans="1:6" x14ac:dyDescent="0.25">
      <c r="A18" s="52"/>
      <c r="B18" s="53"/>
      <c r="C18" s="52"/>
      <c r="F18" s="1"/>
    </row>
    <row r="19" spans="1:6" ht="18.75" customHeight="1" x14ac:dyDescent="0.3">
      <c r="A19" s="201" t="s">
        <v>52</v>
      </c>
      <c r="B19" s="201"/>
      <c r="C19" s="201"/>
    </row>
    <row r="20" spans="1:6" ht="18.75" x14ac:dyDescent="0.3">
      <c r="A20" s="54">
        <v>1</v>
      </c>
      <c r="B20" s="56" t="s">
        <v>44</v>
      </c>
      <c r="C20" s="54">
        <v>1.5</v>
      </c>
    </row>
    <row r="21" spans="1:6" ht="37.5" x14ac:dyDescent="0.3">
      <c r="A21" s="54">
        <f>A20+1</f>
        <v>2</v>
      </c>
      <c r="B21" s="35" t="s">
        <v>45</v>
      </c>
      <c r="C21" s="54">
        <v>0.5</v>
      </c>
    </row>
    <row r="22" spans="1:6" ht="18.75" x14ac:dyDescent="0.3">
      <c r="A22" s="54">
        <f t="shared" ref="A22:A25" si="1">A21+1</f>
        <v>3</v>
      </c>
      <c r="B22" s="56" t="s">
        <v>37</v>
      </c>
      <c r="C22" s="57">
        <v>1</v>
      </c>
    </row>
    <row r="23" spans="1:6" ht="18.75" x14ac:dyDescent="0.3">
      <c r="A23" s="54">
        <f t="shared" si="1"/>
        <v>4</v>
      </c>
      <c r="B23" s="56" t="s">
        <v>38</v>
      </c>
      <c r="C23" s="54">
        <v>1</v>
      </c>
    </row>
    <row r="24" spans="1:6" ht="18.75" x14ac:dyDescent="0.3">
      <c r="A24" s="54">
        <f t="shared" si="1"/>
        <v>5</v>
      </c>
      <c r="B24" s="56" t="s">
        <v>48</v>
      </c>
      <c r="C24" s="54">
        <v>1</v>
      </c>
    </row>
    <row r="25" spans="1:6" ht="18.75" x14ac:dyDescent="0.3">
      <c r="A25" s="163">
        <f t="shared" si="1"/>
        <v>6</v>
      </c>
      <c r="B25" s="64" t="s">
        <v>135</v>
      </c>
      <c r="C25" s="163">
        <v>1</v>
      </c>
    </row>
    <row r="26" spans="1:6" ht="18.75" x14ac:dyDescent="0.3">
      <c r="A26" s="54"/>
      <c r="B26" s="66" t="s">
        <v>73</v>
      </c>
      <c r="C26" s="82">
        <f>SUM(C20:C25)</f>
        <v>6</v>
      </c>
    </row>
    <row r="27" spans="1:6" ht="18.75" x14ac:dyDescent="0.3">
      <c r="A27" s="202" t="s">
        <v>41</v>
      </c>
      <c r="B27" s="201"/>
      <c r="C27" s="201"/>
    </row>
    <row r="28" spans="1:6" ht="37.5" x14ac:dyDescent="0.3">
      <c r="A28" s="54">
        <v>1</v>
      </c>
      <c r="B28" s="56" t="s">
        <v>59</v>
      </c>
      <c r="C28" s="57">
        <v>1</v>
      </c>
    </row>
    <row r="29" spans="1:6" ht="18.75" x14ac:dyDescent="0.3">
      <c r="A29" s="54">
        <v>2</v>
      </c>
      <c r="B29" s="56" t="s">
        <v>13</v>
      </c>
      <c r="C29" s="54">
        <f>9.3+1.95</f>
        <v>11.25</v>
      </c>
    </row>
    <row r="30" spans="1:6" ht="37.5" x14ac:dyDescent="0.3">
      <c r="A30" s="54"/>
      <c r="B30" s="56" t="s">
        <v>81</v>
      </c>
      <c r="C30" s="54">
        <v>3</v>
      </c>
    </row>
    <row r="31" spans="1:6" ht="18.75" x14ac:dyDescent="0.3">
      <c r="A31" s="54">
        <v>4</v>
      </c>
      <c r="B31" s="56" t="s">
        <v>49</v>
      </c>
      <c r="C31" s="54">
        <v>1</v>
      </c>
    </row>
    <row r="32" spans="1:6" ht="18.75" x14ac:dyDescent="0.3">
      <c r="A32" s="54">
        <v>5</v>
      </c>
      <c r="B32" s="55" t="s">
        <v>6</v>
      </c>
      <c r="C32" s="54">
        <v>3</v>
      </c>
    </row>
    <row r="33" spans="1:6" ht="18.75" x14ac:dyDescent="0.3">
      <c r="A33" s="54">
        <v>7</v>
      </c>
      <c r="B33" s="56" t="s">
        <v>74</v>
      </c>
      <c r="C33" s="54">
        <v>2</v>
      </c>
    </row>
    <row r="34" spans="1:6" ht="37.5" x14ac:dyDescent="0.3">
      <c r="A34" s="54">
        <v>8</v>
      </c>
      <c r="B34" s="56" t="s">
        <v>131</v>
      </c>
      <c r="C34" s="54">
        <v>2.5</v>
      </c>
    </row>
    <row r="35" spans="1:6" ht="56.25" x14ac:dyDescent="0.3">
      <c r="A35" s="54">
        <v>9</v>
      </c>
      <c r="B35" s="56" t="s">
        <v>159</v>
      </c>
      <c r="C35" s="54">
        <v>1</v>
      </c>
      <c r="F35" s="4"/>
    </row>
    <row r="36" spans="1:6" ht="18.75" x14ac:dyDescent="0.3">
      <c r="A36" s="54">
        <v>10</v>
      </c>
      <c r="B36" s="55" t="s">
        <v>39</v>
      </c>
      <c r="C36" s="54">
        <v>1</v>
      </c>
    </row>
    <row r="37" spans="1:6" ht="18.75" x14ac:dyDescent="0.3">
      <c r="A37" s="54">
        <v>11</v>
      </c>
      <c r="B37" s="55" t="s">
        <v>139</v>
      </c>
      <c r="C37" s="54">
        <v>1</v>
      </c>
    </row>
    <row r="38" spans="1:6" ht="18.75" x14ac:dyDescent="0.3">
      <c r="A38" s="54">
        <v>12</v>
      </c>
      <c r="B38" s="55" t="s">
        <v>53</v>
      </c>
      <c r="C38" s="54">
        <v>0.5</v>
      </c>
    </row>
    <row r="39" spans="1:6" ht="37.5" x14ac:dyDescent="0.3">
      <c r="A39" s="54">
        <v>13</v>
      </c>
      <c r="B39" s="35" t="s">
        <v>7</v>
      </c>
      <c r="C39" s="54">
        <v>1.5</v>
      </c>
    </row>
    <row r="40" spans="1:6" ht="18.75" x14ac:dyDescent="0.3">
      <c r="A40" s="54">
        <v>14</v>
      </c>
      <c r="B40" s="55" t="s">
        <v>8</v>
      </c>
      <c r="C40" s="54">
        <v>1</v>
      </c>
    </row>
    <row r="41" spans="1:6" ht="18.75" x14ac:dyDescent="0.3">
      <c r="A41" s="54">
        <v>15</v>
      </c>
      <c r="B41" s="55" t="s">
        <v>9</v>
      </c>
      <c r="C41" s="54">
        <v>3</v>
      </c>
    </row>
    <row r="42" spans="1:6" ht="18.75" x14ac:dyDescent="0.3">
      <c r="A42" s="54"/>
      <c r="B42" s="66" t="s">
        <v>73</v>
      </c>
      <c r="C42" s="65">
        <f>SUM(C28:C41)</f>
        <v>32.75</v>
      </c>
    </row>
    <row r="43" spans="1:6" ht="18.75" x14ac:dyDescent="0.3">
      <c r="A43" s="55"/>
      <c r="B43" s="66" t="s">
        <v>14</v>
      </c>
      <c r="C43" s="107">
        <f>C17+C26+C42</f>
        <v>76.11</v>
      </c>
    </row>
    <row r="44" spans="1:6" ht="18.75" x14ac:dyDescent="0.3">
      <c r="A44" s="33"/>
      <c r="B44" s="33"/>
      <c r="C44" s="33"/>
    </row>
    <row r="46" spans="1:6" ht="18.75" x14ac:dyDescent="0.3">
      <c r="B46" s="168" t="s">
        <v>163</v>
      </c>
      <c r="C46" s="168"/>
    </row>
  </sheetData>
  <mergeCells count="4">
    <mergeCell ref="A19:C19"/>
    <mergeCell ref="A27:C27"/>
    <mergeCell ref="A7:C7"/>
    <mergeCell ref="A4:F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8"/>
  <sheetViews>
    <sheetView view="pageBreakPreview" topLeftCell="A7" zoomScale="60" zoomScaleNormal="100" workbookViewId="0">
      <selection activeCell="B45" sqref="B45:C45"/>
    </sheetView>
  </sheetViews>
  <sheetFormatPr defaultRowHeight="15" x14ac:dyDescent="0.25"/>
  <cols>
    <col min="1" max="1" width="11.140625" customWidth="1"/>
    <col min="2" max="2" width="43.7109375" customWidth="1"/>
    <col min="3" max="3" width="35.42578125" customWidth="1"/>
  </cols>
  <sheetData>
    <row r="2" spans="1:6" x14ac:dyDescent="0.25">
      <c r="C2" s="91" t="s">
        <v>136</v>
      </c>
    </row>
    <row r="3" spans="1:6" ht="45" x14ac:dyDescent="0.25">
      <c r="C3" s="98" t="s">
        <v>162</v>
      </c>
    </row>
    <row r="4" spans="1:6" ht="22.5" customHeight="1" x14ac:dyDescent="0.3">
      <c r="A4" s="200" t="s">
        <v>88</v>
      </c>
      <c r="B4" s="200"/>
      <c r="C4" s="200"/>
      <c r="D4" s="200"/>
      <c r="E4" s="200"/>
      <c r="F4" s="200"/>
    </row>
    <row r="5" spans="1:6" ht="24" customHeight="1" x14ac:dyDescent="0.3">
      <c r="B5" s="4" t="s">
        <v>35</v>
      </c>
    </row>
    <row r="6" spans="1:6" ht="36.75" customHeight="1" thickBot="1" x14ac:dyDescent="0.35">
      <c r="A6" s="24" t="s">
        <v>95</v>
      </c>
      <c r="B6" s="24" t="s">
        <v>11</v>
      </c>
      <c r="C6" s="24" t="s">
        <v>12</v>
      </c>
    </row>
    <row r="7" spans="1:6" x14ac:dyDescent="0.25">
      <c r="A7" s="205" t="s">
        <v>51</v>
      </c>
      <c r="B7" s="206"/>
      <c r="C7" s="206"/>
    </row>
    <row r="8" spans="1:6" ht="18.75" x14ac:dyDescent="0.3">
      <c r="A8" s="37">
        <v>1</v>
      </c>
      <c r="B8" s="42" t="s">
        <v>43</v>
      </c>
      <c r="C8" s="130">
        <v>1</v>
      </c>
    </row>
    <row r="9" spans="1:6" ht="18.75" x14ac:dyDescent="0.3">
      <c r="A9" s="37">
        <f>A8+1</f>
        <v>2</v>
      </c>
      <c r="B9" s="48" t="s">
        <v>42</v>
      </c>
      <c r="C9" s="94">
        <f>20.25+4.75</f>
        <v>25</v>
      </c>
    </row>
    <row r="10" spans="1:6" ht="18.75" x14ac:dyDescent="0.3">
      <c r="A10" s="37">
        <f t="shared" ref="A10:A16" si="0">A9+1</f>
        <v>3</v>
      </c>
      <c r="B10" s="48" t="s">
        <v>40</v>
      </c>
      <c r="C10" s="94">
        <f>1.5</f>
        <v>1.5</v>
      </c>
    </row>
    <row r="11" spans="1:6" ht="18.75" x14ac:dyDescent="0.3">
      <c r="A11" s="37">
        <f t="shared" si="0"/>
        <v>4</v>
      </c>
      <c r="B11" s="48" t="s">
        <v>34</v>
      </c>
      <c r="C11" s="94">
        <v>1.25</v>
      </c>
    </row>
    <row r="12" spans="1:6" ht="18.75" x14ac:dyDescent="0.3">
      <c r="A12" s="37">
        <f t="shared" si="0"/>
        <v>5</v>
      </c>
      <c r="B12" s="56" t="s">
        <v>3</v>
      </c>
      <c r="C12" s="94">
        <v>3.25</v>
      </c>
    </row>
    <row r="13" spans="1:6" ht="18.75" x14ac:dyDescent="0.3">
      <c r="A13" s="37">
        <f t="shared" si="0"/>
        <v>6</v>
      </c>
      <c r="B13" s="48" t="s">
        <v>18</v>
      </c>
      <c r="C13" s="94">
        <f>1</f>
        <v>1</v>
      </c>
    </row>
    <row r="14" spans="1:6" ht="18.75" x14ac:dyDescent="0.3">
      <c r="A14" s="37">
        <f t="shared" si="0"/>
        <v>7</v>
      </c>
      <c r="B14" s="83" t="s">
        <v>55</v>
      </c>
      <c r="C14" s="94">
        <v>1</v>
      </c>
    </row>
    <row r="15" spans="1:6" ht="18.75" x14ac:dyDescent="0.3">
      <c r="A15" s="37">
        <f t="shared" si="0"/>
        <v>8</v>
      </c>
      <c r="B15" s="48" t="s">
        <v>2</v>
      </c>
      <c r="C15" s="94">
        <f>1.5+0.67</f>
        <v>2.17</v>
      </c>
    </row>
    <row r="16" spans="1:6" ht="19.5" thickBot="1" x14ac:dyDescent="0.35">
      <c r="A16" s="37">
        <f t="shared" si="0"/>
        <v>9</v>
      </c>
      <c r="B16" s="87" t="s">
        <v>78</v>
      </c>
      <c r="C16" s="95">
        <f>3+0.86+1</f>
        <v>4.8599999999999994</v>
      </c>
    </row>
    <row r="17" spans="1:3" ht="19.5" thickBot="1" x14ac:dyDescent="0.35">
      <c r="A17" s="49"/>
      <c r="B17" s="50" t="s">
        <v>73</v>
      </c>
      <c r="C17" s="51">
        <f>SUM(C8:C16)</f>
        <v>41.03</v>
      </c>
    </row>
    <row r="18" spans="1:3" ht="18.75" x14ac:dyDescent="0.3">
      <c r="A18" s="207" t="s">
        <v>52</v>
      </c>
      <c r="B18" s="208"/>
      <c r="C18" s="208"/>
    </row>
    <row r="19" spans="1:3" ht="18.75" x14ac:dyDescent="0.3">
      <c r="A19" s="44">
        <v>1</v>
      </c>
      <c r="B19" s="35" t="s">
        <v>44</v>
      </c>
      <c r="C19" s="44">
        <v>2</v>
      </c>
    </row>
    <row r="20" spans="1:3" ht="37.5" x14ac:dyDescent="0.3">
      <c r="A20" s="44">
        <v>2</v>
      </c>
      <c r="B20" s="47" t="s">
        <v>45</v>
      </c>
      <c r="C20" s="44">
        <v>0.5</v>
      </c>
    </row>
    <row r="21" spans="1:3" ht="18.75" x14ac:dyDescent="0.3">
      <c r="A21" s="44">
        <f>A20+1</f>
        <v>3</v>
      </c>
      <c r="B21" s="47" t="s">
        <v>37</v>
      </c>
      <c r="C21" s="44">
        <v>1</v>
      </c>
    </row>
    <row r="22" spans="1:3" ht="18.75" x14ac:dyDescent="0.3">
      <c r="A22" s="44">
        <f>A21+1</f>
        <v>4</v>
      </c>
      <c r="B22" s="47" t="s">
        <v>38</v>
      </c>
      <c r="C22" s="44">
        <v>1</v>
      </c>
    </row>
    <row r="23" spans="1:3" ht="18.75" x14ac:dyDescent="0.3">
      <c r="A23" s="37">
        <v>5</v>
      </c>
      <c r="B23" s="35" t="s">
        <v>48</v>
      </c>
      <c r="C23" s="37">
        <v>1</v>
      </c>
    </row>
    <row r="24" spans="1:3" ht="18.75" x14ac:dyDescent="0.3">
      <c r="A24" s="37">
        <v>6</v>
      </c>
      <c r="B24" s="35" t="s">
        <v>135</v>
      </c>
      <c r="C24" s="37">
        <v>1</v>
      </c>
    </row>
    <row r="25" spans="1:3" ht="19.5" thickBot="1" x14ac:dyDescent="0.35">
      <c r="A25" s="164"/>
      <c r="B25" s="149" t="s">
        <v>73</v>
      </c>
      <c r="C25" s="165">
        <f>C19+C20+C21+C22+C23+C24</f>
        <v>6.5</v>
      </c>
    </row>
    <row r="26" spans="1:3" ht="18.75" x14ac:dyDescent="0.3">
      <c r="A26" s="207" t="s">
        <v>41</v>
      </c>
      <c r="B26" s="208"/>
      <c r="C26" s="208"/>
    </row>
    <row r="27" spans="1:3" ht="37.5" x14ac:dyDescent="0.3">
      <c r="A27" s="37">
        <v>1</v>
      </c>
      <c r="B27" s="35" t="s">
        <v>59</v>
      </c>
      <c r="C27" s="37">
        <v>1</v>
      </c>
    </row>
    <row r="28" spans="1:3" ht="18.75" x14ac:dyDescent="0.3">
      <c r="A28" s="37">
        <f>A27+1</f>
        <v>2</v>
      </c>
      <c r="B28" s="35" t="s">
        <v>13</v>
      </c>
      <c r="C28" s="37">
        <f>13.4+1.41</f>
        <v>14.81</v>
      </c>
    </row>
    <row r="29" spans="1:3" ht="18.75" x14ac:dyDescent="0.3">
      <c r="A29" s="37">
        <f t="shared" ref="A29:A39" si="1">A28+1</f>
        <v>3</v>
      </c>
      <c r="B29" s="35" t="s">
        <v>97</v>
      </c>
      <c r="C29" s="37">
        <v>1</v>
      </c>
    </row>
    <row r="30" spans="1:3" ht="18.75" x14ac:dyDescent="0.3">
      <c r="A30" s="37">
        <f t="shared" si="1"/>
        <v>4</v>
      </c>
      <c r="B30" s="42" t="s">
        <v>6</v>
      </c>
      <c r="C30" s="37">
        <v>3</v>
      </c>
    </row>
    <row r="31" spans="1:3" ht="18.75" x14ac:dyDescent="0.3">
      <c r="A31" s="37">
        <f t="shared" si="1"/>
        <v>5</v>
      </c>
      <c r="B31" s="56" t="s">
        <v>74</v>
      </c>
      <c r="C31" s="37">
        <v>2</v>
      </c>
    </row>
    <row r="32" spans="1:3" ht="37.5" x14ac:dyDescent="0.3">
      <c r="A32" s="37">
        <f t="shared" si="1"/>
        <v>6</v>
      </c>
      <c r="B32" s="35" t="s">
        <v>158</v>
      </c>
      <c r="C32" s="37">
        <v>2.5</v>
      </c>
    </row>
    <row r="33" spans="1:3" ht="42" customHeight="1" x14ac:dyDescent="0.3">
      <c r="A33" s="37">
        <f t="shared" si="1"/>
        <v>7</v>
      </c>
      <c r="B33" s="56" t="s">
        <v>159</v>
      </c>
      <c r="C33" s="38">
        <v>1</v>
      </c>
    </row>
    <row r="34" spans="1:3" ht="18.75" x14ac:dyDescent="0.3">
      <c r="A34" s="37">
        <f t="shared" si="1"/>
        <v>8</v>
      </c>
      <c r="B34" s="41" t="s">
        <v>39</v>
      </c>
      <c r="C34" s="38">
        <v>1</v>
      </c>
    </row>
    <row r="35" spans="1:3" ht="18.75" x14ac:dyDescent="0.3">
      <c r="A35" s="37">
        <f t="shared" si="1"/>
        <v>9</v>
      </c>
      <c r="B35" s="41" t="s">
        <v>139</v>
      </c>
      <c r="C35" s="38">
        <v>1</v>
      </c>
    </row>
    <row r="36" spans="1:3" ht="18.75" x14ac:dyDescent="0.3">
      <c r="A36" s="37">
        <f t="shared" si="1"/>
        <v>10</v>
      </c>
      <c r="B36" s="41" t="s">
        <v>53</v>
      </c>
      <c r="C36" s="38">
        <v>0.5</v>
      </c>
    </row>
    <row r="37" spans="1:3" ht="37.5" x14ac:dyDescent="0.3">
      <c r="A37" s="37">
        <f t="shared" si="1"/>
        <v>11</v>
      </c>
      <c r="B37" s="35" t="s">
        <v>7</v>
      </c>
      <c r="C37" s="37">
        <v>2</v>
      </c>
    </row>
    <row r="38" spans="1:3" ht="18.75" x14ac:dyDescent="0.3">
      <c r="A38" s="37">
        <f t="shared" si="1"/>
        <v>12</v>
      </c>
      <c r="B38" s="42" t="s">
        <v>8</v>
      </c>
      <c r="C38" s="37">
        <v>1</v>
      </c>
    </row>
    <row r="39" spans="1:3" ht="18.75" x14ac:dyDescent="0.3">
      <c r="A39" s="37">
        <f t="shared" si="1"/>
        <v>13</v>
      </c>
      <c r="B39" s="42" t="s">
        <v>9</v>
      </c>
      <c r="C39" s="37">
        <v>3</v>
      </c>
    </row>
    <row r="40" spans="1:3" ht="18.75" x14ac:dyDescent="0.3">
      <c r="A40" s="143"/>
      <c r="B40" s="74" t="s">
        <v>73</v>
      </c>
      <c r="C40" s="144">
        <f>SUM(C27:C39)</f>
        <v>33.81</v>
      </c>
    </row>
    <row r="41" spans="1:3" ht="18.75" x14ac:dyDescent="0.3">
      <c r="A41" s="145"/>
      <c r="B41" s="146" t="s">
        <v>0</v>
      </c>
      <c r="C41" s="147">
        <f>C17+C25+C40</f>
        <v>81.34</v>
      </c>
    </row>
    <row r="45" spans="1:3" ht="18.75" x14ac:dyDescent="0.3">
      <c r="B45" s="168" t="s">
        <v>163</v>
      </c>
      <c r="C45" s="168"/>
    </row>
    <row r="48" spans="1:3" x14ac:dyDescent="0.25">
      <c r="B48" s="91"/>
    </row>
  </sheetData>
  <mergeCells count="4">
    <mergeCell ref="A7:C7"/>
    <mergeCell ref="A18:C18"/>
    <mergeCell ref="A26:C26"/>
    <mergeCell ref="A4:F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43"/>
  <sheetViews>
    <sheetView view="pageBreakPreview" zoomScale="60" zoomScaleNormal="100" workbookViewId="0">
      <selection activeCell="B43" sqref="B43:C43"/>
    </sheetView>
  </sheetViews>
  <sheetFormatPr defaultRowHeight="15" x14ac:dyDescent="0.25"/>
  <cols>
    <col min="1" max="1" width="11.140625" customWidth="1"/>
    <col min="2" max="2" width="48" customWidth="1"/>
    <col min="3" max="3" width="31" customWidth="1"/>
  </cols>
  <sheetData>
    <row r="2" spans="1:6" x14ac:dyDescent="0.25">
      <c r="C2" s="90" t="s">
        <v>134</v>
      </c>
    </row>
    <row r="3" spans="1:6" ht="60" x14ac:dyDescent="0.25">
      <c r="C3" s="98" t="s">
        <v>162</v>
      </c>
    </row>
    <row r="4" spans="1:6" ht="34.5" customHeight="1" x14ac:dyDescent="0.3">
      <c r="A4" s="169" t="s">
        <v>93</v>
      </c>
      <c r="B4" s="169"/>
      <c r="C4" s="169"/>
      <c r="D4" s="97"/>
      <c r="E4" s="97"/>
      <c r="F4" s="97"/>
    </row>
    <row r="5" spans="1:6" ht="6.75" customHeight="1" x14ac:dyDescent="0.3">
      <c r="B5" s="4"/>
      <c r="C5" s="4"/>
    </row>
    <row r="6" spans="1:6" ht="36.75" customHeight="1" x14ac:dyDescent="0.3">
      <c r="A6" s="9" t="s">
        <v>95</v>
      </c>
      <c r="B6" s="9" t="s">
        <v>11</v>
      </c>
      <c r="C6" s="9" t="s">
        <v>12</v>
      </c>
    </row>
    <row r="7" spans="1:6" ht="19.5" customHeight="1" x14ac:dyDescent="0.3">
      <c r="A7" s="190" t="s">
        <v>51</v>
      </c>
      <c r="B7" s="191"/>
      <c r="C7" s="192"/>
    </row>
    <row r="8" spans="1:6" ht="18.75" x14ac:dyDescent="0.3">
      <c r="A8" s="40">
        <v>1</v>
      </c>
      <c r="B8" s="41" t="s">
        <v>77</v>
      </c>
      <c r="C8" s="37">
        <v>1</v>
      </c>
    </row>
    <row r="9" spans="1:6" ht="18.75" x14ac:dyDescent="0.3">
      <c r="A9" s="40">
        <f>A8+1</f>
        <v>2</v>
      </c>
      <c r="B9" s="42" t="s">
        <v>1</v>
      </c>
      <c r="C9" s="37">
        <v>21.5</v>
      </c>
    </row>
    <row r="10" spans="1:6" ht="18.75" x14ac:dyDescent="0.3">
      <c r="A10" s="40">
        <f t="shared" ref="A10:A38" si="0">A9+1</f>
        <v>3</v>
      </c>
      <c r="B10" s="41" t="s">
        <v>161</v>
      </c>
      <c r="C10" s="38">
        <v>1.25</v>
      </c>
    </row>
    <row r="11" spans="1:6" ht="18.75" x14ac:dyDescent="0.3">
      <c r="A11" s="40">
        <f t="shared" si="0"/>
        <v>4</v>
      </c>
      <c r="B11" s="84" t="s">
        <v>3</v>
      </c>
      <c r="C11" s="37">
        <v>3.25</v>
      </c>
    </row>
    <row r="12" spans="1:6" ht="18.75" x14ac:dyDescent="0.3">
      <c r="A12" s="40">
        <f t="shared" si="0"/>
        <v>5</v>
      </c>
      <c r="B12" s="42" t="s">
        <v>46</v>
      </c>
      <c r="C12" s="37">
        <v>1</v>
      </c>
    </row>
    <row r="13" spans="1:6" ht="18.75" x14ac:dyDescent="0.3">
      <c r="A13" s="40">
        <f t="shared" si="0"/>
        <v>6</v>
      </c>
      <c r="B13" s="84" t="s">
        <v>55</v>
      </c>
      <c r="C13" s="37">
        <v>1</v>
      </c>
    </row>
    <row r="14" spans="1:6" ht="18.75" x14ac:dyDescent="0.3">
      <c r="A14" s="40">
        <f t="shared" si="0"/>
        <v>7</v>
      </c>
      <c r="B14" s="43" t="s">
        <v>47</v>
      </c>
      <c r="C14" s="37">
        <v>1.5</v>
      </c>
    </row>
    <row r="15" spans="1:6" ht="18.75" x14ac:dyDescent="0.3">
      <c r="A15" s="40">
        <f t="shared" si="0"/>
        <v>8</v>
      </c>
      <c r="B15" s="43" t="s">
        <v>78</v>
      </c>
      <c r="C15" s="44">
        <v>3</v>
      </c>
    </row>
    <row r="16" spans="1:6" ht="18.75" x14ac:dyDescent="0.3">
      <c r="A16" s="40"/>
      <c r="B16" s="69" t="s">
        <v>20</v>
      </c>
      <c r="C16" s="70">
        <f>SUM(C8:C15)</f>
        <v>33.5</v>
      </c>
    </row>
    <row r="17" spans="1:3" ht="18.75" x14ac:dyDescent="0.3">
      <c r="A17" s="193" t="s">
        <v>52</v>
      </c>
      <c r="B17" s="194"/>
      <c r="C17" s="195"/>
    </row>
    <row r="18" spans="1:3" ht="18.75" x14ac:dyDescent="0.3">
      <c r="A18" s="40">
        <v>1</v>
      </c>
      <c r="B18" s="85" t="s">
        <v>44</v>
      </c>
      <c r="C18" s="44">
        <v>2</v>
      </c>
    </row>
    <row r="19" spans="1:3" ht="37.5" x14ac:dyDescent="0.3">
      <c r="A19" s="40">
        <f t="shared" si="0"/>
        <v>2</v>
      </c>
      <c r="B19" s="47" t="s">
        <v>45</v>
      </c>
      <c r="C19" s="44">
        <v>1</v>
      </c>
    </row>
    <row r="20" spans="1:3" ht="18.75" x14ac:dyDescent="0.3">
      <c r="A20" s="40">
        <f t="shared" si="0"/>
        <v>3</v>
      </c>
      <c r="B20" s="47" t="s">
        <v>37</v>
      </c>
      <c r="C20" s="44">
        <v>1</v>
      </c>
    </row>
    <row r="21" spans="1:3" ht="18.75" x14ac:dyDescent="0.3">
      <c r="A21" s="40">
        <f t="shared" si="0"/>
        <v>4</v>
      </c>
      <c r="B21" s="47" t="s">
        <v>38</v>
      </c>
      <c r="C21" s="44">
        <v>1</v>
      </c>
    </row>
    <row r="22" spans="1:3" ht="18.75" x14ac:dyDescent="0.3">
      <c r="A22" s="40">
        <f t="shared" si="0"/>
        <v>5</v>
      </c>
      <c r="B22" s="35" t="s">
        <v>48</v>
      </c>
      <c r="C22" s="37">
        <v>1</v>
      </c>
    </row>
    <row r="23" spans="1:3" ht="18.75" x14ac:dyDescent="0.3">
      <c r="A23" s="40">
        <f t="shared" si="0"/>
        <v>6</v>
      </c>
      <c r="B23" s="36" t="s">
        <v>135</v>
      </c>
      <c r="C23" s="39">
        <v>1</v>
      </c>
    </row>
    <row r="24" spans="1:3" ht="18.75" x14ac:dyDescent="0.3">
      <c r="A24" s="40"/>
      <c r="B24" s="71" t="s">
        <v>20</v>
      </c>
      <c r="C24" s="72">
        <f>SUM(C18:C23)</f>
        <v>7</v>
      </c>
    </row>
    <row r="25" spans="1:3" ht="18.75" x14ac:dyDescent="0.3">
      <c r="A25" s="193" t="s">
        <v>76</v>
      </c>
      <c r="B25" s="194"/>
      <c r="C25" s="195"/>
    </row>
    <row r="26" spans="1:3" ht="37.5" x14ac:dyDescent="0.3">
      <c r="A26" s="40">
        <v>1</v>
      </c>
      <c r="B26" s="35" t="s">
        <v>160</v>
      </c>
      <c r="C26" s="37">
        <v>1</v>
      </c>
    </row>
    <row r="27" spans="1:3" ht="18.75" x14ac:dyDescent="0.3">
      <c r="A27" s="40">
        <f t="shared" si="0"/>
        <v>2</v>
      </c>
      <c r="B27" s="35" t="s">
        <v>13</v>
      </c>
      <c r="C27" s="37">
        <v>15.25</v>
      </c>
    </row>
    <row r="28" spans="1:3" ht="18.75" x14ac:dyDescent="0.3">
      <c r="A28" s="40">
        <f t="shared" si="0"/>
        <v>3</v>
      </c>
      <c r="B28" s="35" t="s">
        <v>49</v>
      </c>
      <c r="C28" s="37">
        <v>1</v>
      </c>
    </row>
    <row r="29" spans="1:3" ht="18.75" x14ac:dyDescent="0.3">
      <c r="A29" s="40">
        <f t="shared" si="0"/>
        <v>4</v>
      </c>
      <c r="B29" s="42" t="s">
        <v>6</v>
      </c>
      <c r="C29" s="37">
        <v>3</v>
      </c>
    </row>
    <row r="30" spans="1:3" ht="18.75" x14ac:dyDescent="0.3">
      <c r="A30" s="40">
        <f t="shared" si="0"/>
        <v>5</v>
      </c>
      <c r="B30" s="56" t="s">
        <v>74</v>
      </c>
      <c r="C30" s="37">
        <v>2</v>
      </c>
    </row>
    <row r="31" spans="1:3" ht="37.5" x14ac:dyDescent="0.3">
      <c r="A31" s="40">
        <f t="shared" si="0"/>
        <v>6</v>
      </c>
      <c r="B31" s="35" t="s">
        <v>158</v>
      </c>
      <c r="C31" s="37">
        <v>2.75</v>
      </c>
    </row>
    <row r="32" spans="1:3" ht="39" customHeight="1" x14ac:dyDescent="0.3">
      <c r="A32" s="40">
        <f t="shared" si="0"/>
        <v>7</v>
      </c>
      <c r="B32" s="56" t="s">
        <v>159</v>
      </c>
      <c r="C32" s="38">
        <v>1</v>
      </c>
    </row>
    <row r="33" spans="1:3" ht="18.75" x14ac:dyDescent="0.3">
      <c r="A33" s="40">
        <f t="shared" si="0"/>
        <v>8</v>
      </c>
      <c r="B33" s="41" t="s">
        <v>39</v>
      </c>
      <c r="C33" s="38">
        <v>1</v>
      </c>
    </row>
    <row r="34" spans="1:3" ht="18.75" x14ac:dyDescent="0.3">
      <c r="A34" s="40">
        <f t="shared" si="0"/>
        <v>9</v>
      </c>
      <c r="B34" s="41" t="s">
        <v>139</v>
      </c>
      <c r="C34" s="38">
        <v>1</v>
      </c>
    </row>
    <row r="35" spans="1:3" ht="18.75" x14ac:dyDescent="0.3">
      <c r="A35" s="40">
        <f t="shared" si="0"/>
        <v>10</v>
      </c>
      <c r="B35" s="41" t="s">
        <v>50</v>
      </c>
      <c r="C35" s="38">
        <v>0.5</v>
      </c>
    </row>
    <row r="36" spans="1:3" ht="37.5" x14ac:dyDescent="0.3">
      <c r="A36" s="40">
        <f t="shared" si="0"/>
        <v>11</v>
      </c>
      <c r="B36" s="35" t="s">
        <v>7</v>
      </c>
      <c r="C36" s="37">
        <v>1.25</v>
      </c>
    </row>
    <row r="37" spans="1:3" ht="18.75" x14ac:dyDescent="0.3">
      <c r="A37" s="40">
        <f t="shared" si="0"/>
        <v>12</v>
      </c>
      <c r="B37" s="42" t="s">
        <v>8</v>
      </c>
      <c r="C37" s="37">
        <v>1.5</v>
      </c>
    </row>
    <row r="38" spans="1:3" ht="18.75" x14ac:dyDescent="0.3">
      <c r="A38" s="40">
        <f t="shared" si="0"/>
        <v>13</v>
      </c>
      <c r="B38" s="42" t="s">
        <v>9</v>
      </c>
      <c r="C38" s="37">
        <v>3</v>
      </c>
    </row>
    <row r="39" spans="1:3" ht="19.5" thickBot="1" x14ac:dyDescent="0.35">
      <c r="A39" s="73"/>
      <c r="B39" s="74" t="s">
        <v>20</v>
      </c>
      <c r="C39" s="39">
        <f>SUM(C26:C38)</f>
        <v>34.25</v>
      </c>
    </row>
    <row r="40" spans="1:3" ht="19.5" thickBot="1" x14ac:dyDescent="0.35">
      <c r="A40" s="45"/>
      <c r="B40" s="61" t="s">
        <v>0</v>
      </c>
      <c r="C40" s="75">
        <f>C16+C24+C39</f>
        <v>74.75</v>
      </c>
    </row>
    <row r="43" spans="1:3" ht="18.75" x14ac:dyDescent="0.3">
      <c r="B43" s="168" t="s">
        <v>163</v>
      </c>
      <c r="C43" s="168"/>
    </row>
  </sheetData>
  <mergeCells count="4">
    <mergeCell ref="A7:C7"/>
    <mergeCell ref="A17:C17"/>
    <mergeCell ref="A25:C25"/>
    <mergeCell ref="A4:C4"/>
  </mergeCells>
  <pageMargins left="0.7" right="0.7" top="0.75" bottom="0.75" header="0.3" footer="0.3"/>
  <pageSetup paperSize="9" scale="7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5"/>
  <sheetViews>
    <sheetView view="pageBreakPreview" zoomScale="60" zoomScaleNormal="100" workbookViewId="0">
      <selection activeCell="B25" sqref="B25:C25"/>
    </sheetView>
  </sheetViews>
  <sheetFormatPr defaultRowHeight="15" x14ac:dyDescent="0.25"/>
  <cols>
    <col min="1" max="1" width="11.42578125" customWidth="1"/>
    <col min="2" max="2" width="43.5703125" customWidth="1"/>
    <col min="3" max="3" width="25.42578125" customWidth="1"/>
  </cols>
  <sheetData>
    <row r="1" spans="1:4" x14ac:dyDescent="0.25">
      <c r="C1" s="90" t="s">
        <v>148</v>
      </c>
    </row>
    <row r="2" spans="1:4" ht="57.75" customHeight="1" x14ac:dyDescent="0.25">
      <c r="C2" s="98" t="s">
        <v>162</v>
      </c>
    </row>
    <row r="3" spans="1:4" ht="14.25" customHeight="1" x14ac:dyDescent="0.25">
      <c r="C3" s="99"/>
    </row>
    <row r="4" spans="1:4" ht="34.5" customHeight="1" x14ac:dyDescent="0.3">
      <c r="A4" s="169" t="s">
        <v>121</v>
      </c>
      <c r="B4" s="169"/>
      <c r="C4" s="169"/>
      <c r="D4" s="5"/>
    </row>
    <row r="5" spans="1:4" ht="18.75" x14ac:dyDescent="0.3">
      <c r="A5" s="21"/>
      <c r="B5" s="33"/>
      <c r="C5" s="21"/>
      <c r="D5" s="2"/>
    </row>
    <row r="6" spans="1:4" ht="37.5" x14ac:dyDescent="0.3">
      <c r="A6" s="24" t="s">
        <v>95</v>
      </c>
      <c r="B6" s="25" t="s">
        <v>11</v>
      </c>
      <c r="C6" s="34" t="s">
        <v>12</v>
      </c>
    </row>
    <row r="7" spans="1:4" ht="18.75" x14ac:dyDescent="0.3">
      <c r="A7" s="190" t="s">
        <v>51</v>
      </c>
      <c r="B7" s="191"/>
      <c r="C7" s="192"/>
    </row>
    <row r="8" spans="1:4" ht="18.75" x14ac:dyDescent="0.3">
      <c r="A8" s="37">
        <v>1</v>
      </c>
      <c r="B8" s="35" t="s">
        <v>77</v>
      </c>
      <c r="C8" s="37">
        <v>1</v>
      </c>
    </row>
    <row r="9" spans="1:4" ht="18.75" x14ac:dyDescent="0.3">
      <c r="A9" s="37">
        <f>A8+1</f>
        <v>2</v>
      </c>
      <c r="B9" s="35" t="s">
        <v>1</v>
      </c>
      <c r="C9" s="37">
        <f>4.5+0.9</f>
        <v>5.4</v>
      </c>
    </row>
    <row r="10" spans="1:4" ht="18.75" x14ac:dyDescent="0.3">
      <c r="A10" s="211" t="s">
        <v>20</v>
      </c>
      <c r="B10" s="212"/>
      <c r="C10" s="72">
        <f>SUM(C8:C9)</f>
        <v>6.4</v>
      </c>
    </row>
    <row r="11" spans="1:4" ht="18.75" x14ac:dyDescent="0.3">
      <c r="A11" s="209" t="s">
        <v>112</v>
      </c>
      <c r="B11" s="213"/>
      <c r="C11" s="210"/>
    </row>
    <row r="12" spans="1:4" ht="18.75" x14ac:dyDescent="0.3">
      <c r="A12" s="37">
        <v>1</v>
      </c>
      <c r="B12" s="35" t="s">
        <v>4</v>
      </c>
      <c r="C12" s="37">
        <v>0.5</v>
      </c>
    </row>
    <row r="13" spans="1:4" ht="18.75" x14ac:dyDescent="0.3">
      <c r="A13" s="209" t="s">
        <v>20</v>
      </c>
      <c r="B13" s="210"/>
      <c r="C13" s="137">
        <f>C12</f>
        <v>0.5</v>
      </c>
    </row>
    <row r="14" spans="1:4" ht="18.75" x14ac:dyDescent="0.3">
      <c r="A14" s="209" t="s">
        <v>41</v>
      </c>
      <c r="B14" s="213"/>
      <c r="C14" s="210"/>
    </row>
    <row r="15" spans="1:4" ht="18.75" x14ac:dyDescent="0.3">
      <c r="A15" s="37">
        <v>1</v>
      </c>
      <c r="B15" s="35" t="s">
        <v>13</v>
      </c>
      <c r="C15" s="37">
        <v>3</v>
      </c>
    </row>
    <row r="16" spans="1:4" ht="18.75" x14ac:dyDescent="0.3">
      <c r="A16" s="37">
        <f>A15+1</f>
        <v>2</v>
      </c>
      <c r="B16" s="42" t="s">
        <v>6</v>
      </c>
      <c r="C16" s="37">
        <v>1.5</v>
      </c>
    </row>
    <row r="17" spans="1:3" ht="37.5" x14ac:dyDescent="0.3">
      <c r="A17" s="37">
        <f t="shared" ref="A17:A20" si="0">A16+1</f>
        <v>3</v>
      </c>
      <c r="B17" s="35" t="s">
        <v>131</v>
      </c>
      <c r="C17" s="37">
        <v>0.5</v>
      </c>
    </row>
    <row r="18" spans="1:3" ht="18.75" x14ac:dyDescent="0.3">
      <c r="A18" s="37">
        <f t="shared" si="0"/>
        <v>4</v>
      </c>
      <c r="B18" s="42" t="s">
        <v>74</v>
      </c>
      <c r="C18" s="37">
        <v>0.5</v>
      </c>
    </row>
    <row r="19" spans="1:3" ht="18.75" x14ac:dyDescent="0.3">
      <c r="A19" s="37">
        <f t="shared" si="0"/>
        <v>5</v>
      </c>
      <c r="B19" s="42" t="s">
        <v>9</v>
      </c>
      <c r="C19" s="37">
        <v>1</v>
      </c>
    </row>
    <row r="20" spans="1:3" ht="18.75" x14ac:dyDescent="0.3">
      <c r="A20" s="37">
        <f t="shared" si="0"/>
        <v>6</v>
      </c>
      <c r="B20" s="43" t="s">
        <v>10</v>
      </c>
      <c r="C20" s="44">
        <v>1</v>
      </c>
    </row>
    <row r="21" spans="1:3" ht="18.75" x14ac:dyDescent="0.3">
      <c r="A21" s="209" t="s">
        <v>20</v>
      </c>
      <c r="B21" s="210"/>
      <c r="C21" s="120">
        <f>SUM(C15:C20)</f>
        <v>7.5</v>
      </c>
    </row>
    <row r="22" spans="1:3" ht="19.5" thickBot="1" x14ac:dyDescent="0.35">
      <c r="A22" s="134"/>
      <c r="B22" s="135" t="s">
        <v>14</v>
      </c>
      <c r="C22" s="136">
        <f>C10+C13+C21</f>
        <v>14.4</v>
      </c>
    </row>
    <row r="25" spans="1:3" ht="18.75" x14ac:dyDescent="0.3">
      <c r="B25" s="168" t="s">
        <v>163</v>
      </c>
      <c r="C25" s="168"/>
    </row>
  </sheetData>
  <mergeCells count="7">
    <mergeCell ref="A21:B21"/>
    <mergeCell ref="A4:C4"/>
    <mergeCell ref="A7:C7"/>
    <mergeCell ref="A10:B10"/>
    <mergeCell ref="A11:C11"/>
    <mergeCell ref="A13:B13"/>
    <mergeCell ref="A14:C14"/>
  </mergeCells>
  <pageMargins left="0.7" right="0.7" top="0.75" bottom="0.75" header="0.3" footer="0.3"/>
  <pageSetup paperSize="9" orientation="portrait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2"/>
  <sheetViews>
    <sheetView view="pageBreakPreview" zoomScale="60" zoomScaleNormal="100" workbookViewId="0">
      <selection activeCell="B22" sqref="B22:C22"/>
    </sheetView>
  </sheetViews>
  <sheetFormatPr defaultRowHeight="15" x14ac:dyDescent="0.25"/>
  <cols>
    <col min="1" max="1" width="9" customWidth="1"/>
    <col min="2" max="2" width="44.28515625" customWidth="1"/>
    <col min="3" max="3" width="26.42578125" customWidth="1"/>
  </cols>
  <sheetData>
    <row r="1" spans="1:4" ht="18" customHeight="1" x14ac:dyDescent="0.25">
      <c r="C1" s="90" t="s">
        <v>147</v>
      </c>
    </row>
    <row r="2" spans="1:4" ht="61.5" customHeight="1" x14ac:dyDescent="0.25">
      <c r="C2" s="98" t="s">
        <v>162</v>
      </c>
    </row>
    <row r="3" spans="1:4" ht="14.25" customHeight="1" x14ac:dyDescent="0.25">
      <c r="C3" s="99"/>
    </row>
    <row r="4" spans="1:4" ht="34.5" customHeight="1" x14ac:dyDescent="0.3">
      <c r="A4" s="214" t="s">
        <v>120</v>
      </c>
      <c r="B4" s="214"/>
      <c r="C4" s="214"/>
      <c r="D4" s="5"/>
    </row>
    <row r="5" spans="1:4" ht="18.75" x14ac:dyDescent="0.3">
      <c r="A5" s="21"/>
      <c r="B5" s="33"/>
      <c r="C5" s="21"/>
      <c r="D5" s="2"/>
    </row>
    <row r="6" spans="1:4" ht="37.5" x14ac:dyDescent="0.3">
      <c r="A6" s="24" t="s">
        <v>95</v>
      </c>
      <c r="B6" s="25" t="s">
        <v>11</v>
      </c>
      <c r="C6" s="34" t="s">
        <v>12</v>
      </c>
    </row>
    <row r="7" spans="1:4" ht="18.75" x14ac:dyDescent="0.3">
      <c r="A7" s="190" t="s">
        <v>51</v>
      </c>
      <c r="B7" s="191"/>
      <c r="C7" s="192"/>
    </row>
    <row r="8" spans="1:4" ht="18.75" x14ac:dyDescent="0.3">
      <c r="A8" s="37">
        <v>1</v>
      </c>
      <c r="B8" s="35" t="s">
        <v>77</v>
      </c>
      <c r="C8" s="37">
        <v>1</v>
      </c>
    </row>
    <row r="9" spans="1:4" ht="18.75" x14ac:dyDescent="0.3">
      <c r="A9" s="37">
        <f>A8+1</f>
        <v>2</v>
      </c>
      <c r="B9" s="35" t="s">
        <v>1</v>
      </c>
      <c r="C9" s="37">
        <f xml:space="preserve"> 1+0.8</f>
        <v>1.8</v>
      </c>
    </row>
    <row r="10" spans="1:4" ht="18.75" x14ac:dyDescent="0.3">
      <c r="A10" s="211" t="s">
        <v>20</v>
      </c>
      <c r="B10" s="212"/>
      <c r="C10" s="72">
        <f>SUM(C8:C9)</f>
        <v>2.8</v>
      </c>
    </row>
    <row r="11" spans="1:4" ht="18.75" x14ac:dyDescent="0.3">
      <c r="A11" s="209" t="s">
        <v>112</v>
      </c>
      <c r="B11" s="213"/>
      <c r="C11" s="210"/>
    </row>
    <row r="12" spans="1:4" ht="18.75" x14ac:dyDescent="0.3">
      <c r="A12" s="37">
        <v>1</v>
      </c>
      <c r="B12" s="35" t="s">
        <v>4</v>
      </c>
      <c r="C12" s="37">
        <v>0.25</v>
      </c>
    </row>
    <row r="13" spans="1:4" ht="18.75" x14ac:dyDescent="0.3">
      <c r="A13" s="209" t="s">
        <v>20</v>
      </c>
      <c r="B13" s="210"/>
      <c r="C13" s="148">
        <f>C12</f>
        <v>0.25</v>
      </c>
    </row>
    <row r="14" spans="1:4" ht="18.75" x14ac:dyDescent="0.3">
      <c r="A14" s="209" t="s">
        <v>41</v>
      </c>
      <c r="B14" s="213"/>
      <c r="C14" s="210"/>
    </row>
    <row r="15" spans="1:4" ht="18.75" x14ac:dyDescent="0.3">
      <c r="A15" s="37">
        <v>1</v>
      </c>
      <c r="B15" s="34" t="s">
        <v>13</v>
      </c>
      <c r="C15" s="26">
        <v>1</v>
      </c>
    </row>
    <row r="16" spans="1:4" ht="18.75" x14ac:dyDescent="0.3">
      <c r="A16" s="37">
        <f>A15+1</f>
        <v>2</v>
      </c>
      <c r="B16" s="24" t="s">
        <v>6</v>
      </c>
      <c r="C16" s="25">
        <v>1</v>
      </c>
    </row>
    <row r="17" spans="1:3" ht="18.75" x14ac:dyDescent="0.3">
      <c r="A17" s="37">
        <f t="shared" ref="A17" si="0">A16+1</f>
        <v>3</v>
      </c>
      <c r="B17" s="121" t="s">
        <v>9</v>
      </c>
      <c r="C17" s="122">
        <v>1</v>
      </c>
    </row>
    <row r="18" spans="1:3" ht="18.75" x14ac:dyDescent="0.3">
      <c r="A18" s="209" t="s">
        <v>20</v>
      </c>
      <c r="B18" s="210"/>
      <c r="C18" s="124">
        <f>SUM(C15:C17)</f>
        <v>3</v>
      </c>
    </row>
    <row r="19" spans="1:3" ht="19.5" thickBot="1" x14ac:dyDescent="0.35">
      <c r="A19" s="134"/>
      <c r="B19" s="149" t="s">
        <v>14</v>
      </c>
      <c r="C19" s="150">
        <f>C10+C13+C18</f>
        <v>6.05</v>
      </c>
    </row>
    <row r="22" spans="1:3" ht="18.75" x14ac:dyDescent="0.3">
      <c r="B22" s="168" t="s">
        <v>163</v>
      </c>
      <c r="C22" s="168"/>
    </row>
  </sheetData>
  <mergeCells count="7">
    <mergeCell ref="A18:B18"/>
    <mergeCell ref="A4:C4"/>
    <mergeCell ref="A7:C7"/>
    <mergeCell ref="A10:B10"/>
    <mergeCell ref="A11:C11"/>
    <mergeCell ref="A13:B13"/>
    <mergeCell ref="A14:C14"/>
  </mergeCells>
  <pageMargins left="0.7" right="0.7" top="0.75" bottom="0.75" header="0.3" footer="0.3"/>
  <pageSetup paperSize="9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5"/>
  <sheetViews>
    <sheetView view="pageBreakPreview" zoomScale="60" zoomScaleNormal="100" workbookViewId="0">
      <selection activeCell="B25" sqref="B25:C25"/>
    </sheetView>
  </sheetViews>
  <sheetFormatPr defaultRowHeight="15" x14ac:dyDescent="0.25"/>
  <cols>
    <col min="1" max="1" width="11.42578125" customWidth="1"/>
    <col min="2" max="2" width="44.28515625" customWidth="1"/>
    <col min="3" max="3" width="27.140625" customWidth="1"/>
  </cols>
  <sheetData>
    <row r="1" spans="1:4" x14ac:dyDescent="0.25">
      <c r="C1" s="90" t="s">
        <v>146</v>
      </c>
    </row>
    <row r="2" spans="1:4" ht="61.5" customHeight="1" x14ac:dyDescent="0.25">
      <c r="C2" s="98" t="s">
        <v>162</v>
      </c>
    </row>
    <row r="3" spans="1:4" ht="14.25" customHeight="1" x14ac:dyDescent="0.25">
      <c r="C3" s="99"/>
    </row>
    <row r="4" spans="1:4" ht="34.5" customHeight="1" x14ac:dyDescent="0.3">
      <c r="A4" s="214" t="s">
        <v>119</v>
      </c>
      <c r="B4" s="214"/>
      <c r="C4" s="214"/>
      <c r="D4" s="5"/>
    </row>
    <row r="5" spans="1:4" ht="18.75" x14ac:dyDescent="0.3">
      <c r="A5" s="21"/>
      <c r="B5" s="33"/>
      <c r="C5" s="21"/>
      <c r="D5" s="2"/>
    </row>
    <row r="6" spans="1:4" ht="37.5" x14ac:dyDescent="0.3">
      <c r="A6" s="24" t="s">
        <v>95</v>
      </c>
      <c r="B6" s="25" t="s">
        <v>11</v>
      </c>
      <c r="C6" s="34" t="s">
        <v>12</v>
      </c>
    </row>
    <row r="7" spans="1:4" ht="18.75" x14ac:dyDescent="0.3">
      <c r="A7" s="190" t="s">
        <v>51</v>
      </c>
      <c r="B7" s="191"/>
      <c r="C7" s="192"/>
    </row>
    <row r="8" spans="1:4" ht="18.75" x14ac:dyDescent="0.3">
      <c r="A8" s="37">
        <v>1</v>
      </c>
      <c r="B8" s="35" t="s">
        <v>77</v>
      </c>
      <c r="C8" s="37">
        <v>1</v>
      </c>
    </row>
    <row r="9" spans="1:4" ht="18.75" x14ac:dyDescent="0.3">
      <c r="A9" s="37">
        <f>A8+1</f>
        <v>2</v>
      </c>
      <c r="B9" s="35" t="s">
        <v>1</v>
      </c>
      <c r="C9" s="37">
        <f>1+0.8</f>
        <v>1.8</v>
      </c>
    </row>
    <row r="10" spans="1:4" ht="18.75" x14ac:dyDescent="0.3">
      <c r="A10" s="211" t="s">
        <v>20</v>
      </c>
      <c r="B10" s="212"/>
      <c r="C10" s="72">
        <f>SUM(C8:C9)</f>
        <v>2.8</v>
      </c>
    </row>
    <row r="11" spans="1:4" ht="18.75" x14ac:dyDescent="0.3">
      <c r="A11" s="209" t="s">
        <v>112</v>
      </c>
      <c r="B11" s="213"/>
      <c r="C11" s="210"/>
    </row>
    <row r="12" spans="1:4" ht="18.75" x14ac:dyDescent="0.3">
      <c r="A12" s="37">
        <v>1</v>
      </c>
      <c r="B12" s="35" t="s">
        <v>4</v>
      </c>
      <c r="C12" s="37">
        <v>0.25</v>
      </c>
    </row>
    <row r="13" spans="1:4" ht="18.75" x14ac:dyDescent="0.3">
      <c r="A13" s="209" t="s">
        <v>20</v>
      </c>
      <c r="B13" s="210"/>
      <c r="C13" s="148">
        <f>C12</f>
        <v>0.25</v>
      </c>
    </row>
    <row r="14" spans="1:4" ht="18.75" x14ac:dyDescent="0.3">
      <c r="A14" s="209" t="s">
        <v>41</v>
      </c>
      <c r="B14" s="213"/>
      <c r="C14" s="210"/>
    </row>
    <row r="15" spans="1:4" ht="18.75" x14ac:dyDescent="0.3">
      <c r="A15" s="37">
        <v>1</v>
      </c>
      <c r="B15" s="34" t="s">
        <v>13</v>
      </c>
      <c r="C15" s="25">
        <v>1</v>
      </c>
    </row>
    <row r="16" spans="1:4" ht="18.75" x14ac:dyDescent="0.3">
      <c r="A16" s="37">
        <f>A15+1</f>
        <v>2</v>
      </c>
      <c r="B16" s="24" t="s">
        <v>6</v>
      </c>
      <c r="C16" s="25">
        <v>1</v>
      </c>
    </row>
    <row r="17" spans="1:3" ht="18.75" x14ac:dyDescent="0.3">
      <c r="A17" s="37">
        <f t="shared" ref="A17:A20" si="0">A16+1</f>
        <v>3</v>
      </c>
      <c r="B17" s="24" t="s">
        <v>74</v>
      </c>
      <c r="C17" s="25">
        <v>0.25</v>
      </c>
    </row>
    <row r="18" spans="1:3" ht="37.5" x14ac:dyDescent="0.3">
      <c r="A18" s="37">
        <f t="shared" si="0"/>
        <v>4</v>
      </c>
      <c r="B18" s="34" t="s">
        <v>131</v>
      </c>
      <c r="C18" s="25">
        <v>0.25</v>
      </c>
    </row>
    <row r="19" spans="1:3" ht="18.75" x14ac:dyDescent="0.3">
      <c r="A19" s="37">
        <f t="shared" si="0"/>
        <v>5</v>
      </c>
      <c r="B19" s="24" t="s">
        <v>9</v>
      </c>
      <c r="C19" s="102">
        <v>0.5</v>
      </c>
    </row>
    <row r="20" spans="1:3" ht="37.5" x14ac:dyDescent="0.3">
      <c r="A20" s="37">
        <f t="shared" si="0"/>
        <v>6</v>
      </c>
      <c r="B20" s="34" t="s">
        <v>125</v>
      </c>
      <c r="C20" s="102">
        <v>2</v>
      </c>
    </row>
    <row r="21" spans="1:3" ht="18.75" x14ac:dyDescent="0.3">
      <c r="A21" s="209" t="s">
        <v>20</v>
      </c>
      <c r="B21" s="210"/>
      <c r="C21" s="124">
        <f>SUM(C15:C20)</f>
        <v>5</v>
      </c>
    </row>
    <row r="22" spans="1:3" ht="19.5" thickBot="1" x14ac:dyDescent="0.35">
      <c r="A22" s="134"/>
      <c r="B22" s="149" t="s">
        <v>14</v>
      </c>
      <c r="C22" s="150">
        <f>C10+C13+C21</f>
        <v>8.0500000000000007</v>
      </c>
    </row>
    <row r="25" spans="1:3" ht="18.75" x14ac:dyDescent="0.3">
      <c r="B25" s="168" t="s">
        <v>163</v>
      </c>
      <c r="C25" s="168"/>
    </row>
  </sheetData>
  <mergeCells count="7">
    <mergeCell ref="A21:B21"/>
    <mergeCell ref="A4:C4"/>
    <mergeCell ref="A7:C7"/>
    <mergeCell ref="A10:B10"/>
    <mergeCell ref="A11:C11"/>
    <mergeCell ref="A13:B13"/>
    <mergeCell ref="A14:C14"/>
  </mergeCells>
  <pageMargins left="0.7" right="0.7" top="0.75" bottom="0.75" header="0.3" footer="0.3"/>
  <pageSetup paperSize="9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23"/>
  <sheetViews>
    <sheetView view="pageBreakPreview" zoomScale="60" zoomScaleNormal="100" workbookViewId="0">
      <selection activeCell="B23" sqref="B23:C23"/>
    </sheetView>
  </sheetViews>
  <sheetFormatPr defaultRowHeight="15" x14ac:dyDescent="0.25"/>
  <cols>
    <col min="1" max="1" width="8.7109375" customWidth="1"/>
    <col min="2" max="2" width="44.28515625" customWidth="1"/>
    <col min="3" max="3" width="27.140625" customWidth="1"/>
  </cols>
  <sheetData>
    <row r="1" spans="1:4" x14ac:dyDescent="0.25">
      <c r="C1" s="90" t="s">
        <v>145</v>
      </c>
    </row>
    <row r="2" spans="1:4" ht="61.5" customHeight="1" x14ac:dyDescent="0.25">
      <c r="C2" s="98" t="s">
        <v>162</v>
      </c>
    </row>
    <row r="3" spans="1:4" ht="14.25" customHeight="1" x14ac:dyDescent="0.25">
      <c r="C3" s="99"/>
    </row>
    <row r="4" spans="1:4" ht="34.5" customHeight="1" x14ac:dyDescent="0.3">
      <c r="A4" s="214" t="s">
        <v>118</v>
      </c>
      <c r="B4" s="214"/>
      <c r="C4" s="214"/>
      <c r="D4" s="5"/>
    </row>
    <row r="5" spans="1:4" ht="18.75" x14ac:dyDescent="0.3">
      <c r="A5" s="21"/>
      <c r="B5" s="33"/>
      <c r="C5" s="21"/>
      <c r="D5" s="2"/>
    </row>
    <row r="6" spans="1:4" ht="37.5" x14ac:dyDescent="0.3">
      <c r="A6" s="24" t="s">
        <v>95</v>
      </c>
      <c r="B6" s="25" t="s">
        <v>11</v>
      </c>
      <c r="C6" s="34" t="s">
        <v>12</v>
      </c>
    </row>
    <row r="7" spans="1:4" ht="18.75" x14ac:dyDescent="0.3">
      <c r="A7" s="190" t="s">
        <v>51</v>
      </c>
      <c r="B7" s="191"/>
      <c r="C7" s="192"/>
    </row>
    <row r="8" spans="1:4" ht="18.75" x14ac:dyDescent="0.3">
      <c r="A8" s="37">
        <v>1</v>
      </c>
      <c r="B8" s="35" t="s">
        <v>77</v>
      </c>
      <c r="C8" s="37">
        <v>1</v>
      </c>
    </row>
    <row r="9" spans="1:4" ht="18.75" x14ac:dyDescent="0.3">
      <c r="A9" s="37">
        <f>A8+1</f>
        <v>2</v>
      </c>
      <c r="B9" s="35" t="s">
        <v>1</v>
      </c>
      <c r="C9" s="37">
        <f>1+0.8</f>
        <v>1.8</v>
      </c>
    </row>
    <row r="10" spans="1:4" ht="18.75" x14ac:dyDescent="0.3">
      <c r="A10" s="211" t="s">
        <v>20</v>
      </c>
      <c r="B10" s="212"/>
      <c r="C10" s="72">
        <f>SUM(C8:C9)</f>
        <v>2.8</v>
      </c>
    </row>
    <row r="11" spans="1:4" ht="18.75" x14ac:dyDescent="0.3">
      <c r="A11" s="209" t="s">
        <v>112</v>
      </c>
      <c r="B11" s="213"/>
      <c r="C11" s="210"/>
    </row>
    <row r="12" spans="1:4" ht="18.75" x14ac:dyDescent="0.3">
      <c r="A12" s="37">
        <v>1</v>
      </c>
      <c r="B12" s="35" t="s">
        <v>4</v>
      </c>
      <c r="C12" s="37">
        <v>0.25</v>
      </c>
    </row>
    <row r="13" spans="1:4" ht="18.75" x14ac:dyDescent="0.3">
      <c r="A13" s="209" t="s">
        <v>20</v>
      </c>
      <c r="B13" s="210"/>
      <c r="C13" s="148">
        <f>C12</f>
        <v>0.25</v>
      </c>
    </row>
    <row r="14" spans="1:4" ht="18.75" x14ac:dyDescent="0.3">
      <c r="A14" s="209" t="s">
        <v>41</v>
      </c>
      <c r="B14" s="213"/>
      <c r="C14" s="210"/>
    </row>
    <row r="15" spans="1:4" ht="18.75" x14ac:dyDescent="0.3">
      <c r="A15" s="37">
        <v>1</v>
      </c>
      <c r="B15" s="34" t="s">
        <v>13</v>
      </c>
      <c r="C15" s="26">
        <v>1</v>
      </c>
    </row>
    <row r="16" spans="1:4" ht="18.75" x14ac:dyDescent="0.3">
      <c r="A16" s="37">
        <f>A15+1</f>
        <v>2</v>
      </c>
      <c r="B16" s="24" t="s">
        <v>6</v>
      </c>
      <c r="C16" s="25">
        <v>1</v>
      </c>
    </row>
    <row r="17" spans="1:3" ht="18.75" x14ac:dyDescent="0.3">
      <c r="A17" s="37">
        <f t="shared" ref="A17:A18" si="0">A16+1</f>
        <v>3</v>
      </c>
      <c r="B17" s="24" t="s">
        <v>9</v>
      </c>
      <c r="C17" s="25">
        <v>0.5</v>
      </c>
    </row>
    <row r="18" spans="1:3" ht="18.75" x14ac:dyDescent="0.3">
      <c r="A18" s="37">
        <f t="shared" si="0"/>
        <v>4</v>
      </c>
      <c r="B18" s="24" t="s">
        <v>10</v>
      </c>
      <c r="C18" s="25">
        <v>2</v>
      </c>
    </row>
    <row r="19" spans="1:3" ht="18.75" x14ac:dyDescent="0.3">
      <c r="A19" s="209" t="s">
        <v>20</v>
      </c>
      <c r="B19" s="210"/>
      <c r="C19" s="123">
        <f>SUM(C15:C18)</f>
        <v>4.5</v>
      </c>
    </row>
    <row r="20" spans="1:3" ht="19.5" thickBot="1" x14ac:dyDescent="0.35">
      <c r="A20" s="134"/>
      <c r="B20" s="149" t="s">
        <v>14</v>
      </c>
      <c r="C20" s="150">
        <f>C10+C13+C19</f>
        <v>7.55</v>
      </c>
    </row>
    <row r="23" spans="1:3" ht="18.75" x14ac:dyDescent="0.3">
      <c r="B23" s="168" t="s">
        <v>163</v>
      </c>
      <c r="C23" s="168"/>
    </row>
  </sheetData>
  <mergeCells count="7">
    <mergeCell ref="A19:B19"/>
    <mergeCell ref="A4:C4"/>
    <mergeCell ref="A7:C7"/>
    <mergeCell ref="A10:B10"/>
    <mergeCell ref="A11:C11"/>
    <mergeCell ref="A13:B13"/>
    <mergeCell ref="A14:C14"/>
  </mergeCells>
  <pageMargins left="0.7" right="0.7" top="0.75" bottom="0.75" header="0.3" footer="0.3"/>
  <pageSetup paperSize="9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27"/>
  <sheetViews>
    <sheetView view="pageBreakPreview" zoomScale="60" zoomScaleNormal="100" workbookViewId="0">
      <selection activeCell="B27" sqref="B27:C27"/>
    </sheetView>
  </sheetViews>
  <sheetFormatPr defaultRowHeight="15" x14ac:dyDescent="0.25"/>
  <cols>
    <col min="1" max="1" width="8.42578125" customWidth="1"/>
    <col min="2" max="2" width="46.42578125" customWidth="1"/>
    <col min="3" max="3" width="26.140625" customWidth="1"/>
  </cols>
  <sheetData>
    <row r="1" spans="1:4" x14ac:dyDescent="0.25">
      <c r="C1" s="90" t="s">
        <v>143</v>
      </c>
    </row>
    <row r="2" spans="1:4" ht="61.5" customHeight="1" x14ac:dyDescent="0.25">
      <c r="C2" s="98" t="s">
        <v>162</v>
      </c>
    </row>
    <row r="3" spans="1:4" ht="14.25" customHeight="1" x14ac:dyDescent="0.25">
      <c r="C3" s="99"/>
    </row>
    <row r="4" spans="1:4" ht="34.5" customHeight="1" x14ac:dyDescent="0.3">
      <c r="A4" s="214" t="s">
        <v>117</v>
      </c>
      <c r="B4" s="214"/>
      <c r="C4" s="214"/>
      <c r="D4" s="5"/>
    </row>
    <row r="5" spans="1:4" ht="18.75" x14ac:dyDescent="0.3">
      <c r="A5" s="21"/>
      <c r="B5" s="33"/>
      <c r="C5" s="21"/>
      <c r="D5" s="2"/>
    </row>
    <row r="6" spans="1:4" ht="37.5" x14ac:dyDescent="0.3">
      <c r="A6" s="24" t="s">
        <v>95</v>
      </c>
      <c r="B6" s="25" t="s">
        <v>11</v>
      </c>
      <c r="C6" s="34" t="s">
        <v>12</v>
      </c>
    </row>
    <row r="7" spans="1:4" ht="18.75" x14ac:dyDescent="0.3">
      <c r="A7" s="190" t="s">
        <v>51</v>
      </c>
      <c r="B7" s="191"/>
      <c r="C7" s="192"/>
    </row>
    <row r="8" spans="1:4" ht="18.75" x14ac:dyDescent="0.3">
      <c r="A8" s="37">
        <v>1</v>
      </c>
      <c r="B8" s="35" t="s">
        <v>77</v>
      </c>
      <c r="C8" s="37">
        <v>1</v>
      </c>
    </row>
    <row r="9" spans="1:4" ht="18.75" x14ac:dyDescent="0.3">
      <c r="A9" s="37">
        <f>A8+1</f>
        <v>2</v>
      </c>
      <c r="B9" s="35" t="s">
        <v>1</v>
      </c>
      <c r="C9" s="37">
        <f>2+1.6</f>
        <v>3.6</v>
      </c>
    </row>
    <row r="10" spans="1:4" ht="18.75" x14ac:dyDescent="0.3">
      <c r="A10" s="211" t="s">
        <v>20</v>
      </c>
      <c r="B10" s="212"/>
      <c r="C10" s="72">
        <f>SUM(C8:C9)</f>
        <v>4.5999999999999996</v>
      </c>
    </row>
    <row r="11" spans="1:4" ht="18.75" x14ac:dyDescent="0.3">
      <c r="A11" s="209" t="s">
        <v>112</v>
      </c>
      <c r="B11" s="213"/>
      <c r="C11" s="210"/>
    </row>
    <row r="12" spans="1:4" ht="18.75" x14ac:dyDescent="0.3">
      <c r="A12" s="37">
        <v>1</v>
      </c>
      <c r="B12" s="35" t="s">
        <v>4</v>
      </c>
      <c r="C12" s="37">
        <v>0.5</v>
      </c>
    </row>
    <row r="13" spans="1:4" ht="18.75" x14ac:dyDescent="0.3">
      <c r="A13" s="37">
        <v>2</v>
      </c>
      <c r="B13" s="35" t="s">
        <v>5</v>
      </c>
      <c r="C13" s="37">
        <v>0.5</v>
      </c>
    </row>
    <row r="14" spans="1:4" ht="18.75" x14ac:dyDescent="0.3">
      <c r="A14" s="209" t="s">
        <v>20</v>
      </c>
      <c r="B14" s="210"/>
      <c r="C14" s="133">
        <f>C12+C13</f>
        <v>1</v>
      </c>
    </row>
    <row r="15" spans="1:4" ht="18.75" x14ac:dyDescent="0.3">
      <c r="A15" s="209" t="s">
        <v>41</v>
      </c>
      <c r="B15" s="213"/>
      <c r="C15" s="210"/>
    </row>
    <row r="16" spans="1:4" ht="18.75" x14ac:dyDescent="0.3">
      <c r="A16" s="37">
        <v>1</v>
      </c>
      <c r="B16" s="34" t="s">
        <v>13</v>
      </c>
      <c r="C16" s="25">
        <v>2</v>
      </c>
    </row>
    <row r="17" spans="1:3" ht="37.5" x14ac:dyDescent="0.3">
      <c r="A17" s="37">
        <f>A16+1</f>
        <v>2</v>
      </c>
      <c r="B17" s="34" t="s">
        <v>158</v>
      </c>
      <c r="C17" s="25">
        <f>0.25+0.25</f>
        <v>0.5</v>
      </c>
    </row>
    <row r="18" spans="1:3" ht="18.75" x14ac:dyDescent="0.3">
      <c r="A18" s="37">
        <f t="shared" ref="A18:A22" si="0">A17+1</f>
        <v>3</v>
      </c>
      <c r="B18" s="24" t="s">
        <v>6</v>
      </c>
      <c r="C18" s="25">
        <v>1</v>
      </c>
    </row>
    <row r="19" spans="1:3" ht="18.75" x14ac:dyDescent="0.3">
      <c r="A19" s="37"/>
      <c r="B19" s="24" t="s">
        <v>71</v>
      </c>
      <c r="C19" s="25">
        <v>0.5</v>
      </c>
    </row>
    <row r="20" spans="1:3" ht="18.75" x14ac:dyDescent="0.3">
      <c r="A20" s="37">
        <f>A18+1</f>
        <v>4</v>
      </c>
      <c r="B20" s="24" t="s">
        <v>7</v>
      </c>
      <c r="C20" s="25">
        <v>0.5</v>
      </c>
    </row>
    <row r="21" spans="1:3" ht="18.75" x14ac:dyDescent="0.3">
      <c r="A21" s="37">
        <f t="shared" si="0"/>
        <v>5</v>
      </c>
      <c r="B21" s="24" t="s">
        <v>9</v>
      </c>
      <c r="C21" s="25">
        <v>1</v>
      </c>
    </row>
    <row r="22" spans="1:3" ht="18.75" x14ac:dyDescent="0.3">
      <c r="A22" s="37">
        <f t="shared" si="0"/>
        <v>6</v>
      </c>
      <c r="B22" s="101" t="s">
        <v>126</v>
      </c>
      <c r="C22" s="102">
        <v>2</v>
      </c>
    </row>
    <row r="23" spans="1:3" ht="18.75" x14ac:dyDescent="0.3">
      <c r="A23" s="209" t="s">
        <v>20</v>
      </c>
      <c r="B23" s="210"/>
      <c r="C23" s="123">
        <f>SUM(C16:C22)</f>
        <v>7.5</v>
      </c>
    </row>
    <row r="24" spans="1:3" ht="19.5" thickBot="1" x14ac:dyDescent="0.35">
      <c r="A24" s="134"/>
      <c r="B24" s="149" t="s">
        <v>14</v>
      </c>
      <c r="C24" s="150">
        <f>C10+C14+C23</f>
        <v>13.1</v>
      </c>
    </row>
    <row r="27" spans="1:3" ht="18.75" x14ac:dyDescent="0.3">
      <c r="B27" s="168" t="s">
        <v>163</v>
      </c>
      <c r="C27" s="168"/>
    </row>
  </sheetData>
  <mergeCells count="7">
    <mergeCell ref="A23:B23"/>
    <mergeCell ref="A4:C4"/>
    <mergeCell ref="A7:C7"/>
    <mergeCell ref="A10:B10"/>
    <mergeCell ref="A11:C11"/>
    <mergeCell ref="A14:B14"/>
    <mergeCell ref="A15:C15"/>
  </mergeCells>
  <pageMargins left="0.7" right="0.7" top="0.75" bottom="0.75" header="0.3" footer="0.3"/>
  <pageSetup paperSize="9" orientation="portrait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24"/>
  <sheetViews>
    <sheetView view="pageBreakPreview" zoomScale="60" zoomScaleNormal="100" workbookViewId="0">
      <selection activeCell="B24" sqref="B24:C24"/>
    </sheetView>
  </sheetViews>
  <sheetFormatPr defaultRowHeight="15" x14ac:dyDescent="0.25"/>
  <cols>
    <col min="1" max="1" width="11.42578125" customWidth="1"/>
    <col min="2" max="2" width="43.5703125" customWidth="1"/>
    <col min="3" max="3" width="26.7109375" customWidth="1"/>
  </cols>
  <sheetData>
    <row r="1" spans="1:4" x14ac:dyDescent="0.25">
      <c r="C1" s="90" t="s">
        <v>141</v>
      </c>
    </row>
    <row r="2" spans="1:4" ht="61.5" customHeight="1" x14ac:dyDescent="0.25">
      <c r="C2" s="98" t="s">
        <v>162</v>
      </c>
    </row>
    <row r="3" spans="1:4" ht="14.25" customHeight="1" x14ac:dyDescent="0.25">
      <c r="C3" s="99"/>
    </row>
    <row r="4" spans="1:4" ht="34.5" customHeight="1" x14ac:dyDescent="0.3">
      <c r="A4" s="214" t="s">
        <v>116</v>
      </c>
      <c r="B4" s="214"/>
      <c r="C4" s="214"/>
      <c r="D4" s="5"/>
    </row>
    <row r="5" spans="1:4" ht="18.75" x14ac:dyDescent="0.3">
      <c r="A5" s="21"/>
      <c r="B5" s="33"/>
      <c r="C5" s="21"/>
      <c r="D5" s="2"/>
    </row>
    <row r="6" spans="1:4" ht="37.5" x14ac:dyDescent="0.3">
      <c r="A6" s="9" t="s">
        <v>95</v>
      </c>
      <c r="B6" s="100" t="s">
        <v>11</v>
      </c>
      <c r="C6" s="10" t="s">
        <v>12</v>
      </c>
    </row>
    <row r="7" spans="1:4" ht="18.75" x14ac:dyDescent="0.3">
      <c r="A7" s="215" t="s">
        <v>51</v>
      </c>
      <c r="B7" s="216"/>
      <c r="C7" s="217"/>
    </row>
    <row r="8" spans="1:4" ht="18.75" x14ac:dyDescent="0.3">
      <c r="A8" s="3">
        <v>1</v>
      </c>
      <c r="B8" s="6" t="s">
        <v>77</v>
      </c>
      <c r="C8" s="3">
        <v>1</v>
      </c>
    </row>
    <row r="9" spans="1:4" ht="18.75" x14ac:dyDescent="0.3">
      <c r="A9" s="3">
        <f>A8+1</f>
        <v>2</v>
      </c>
      <c r="B9" s="6" t="s">
        <v>1</v>
      </c>
      <c r="C9" s="3">
        <f>1+0.8</f>
        <v>1.8</v>
      </c>
    </row>
    <row r="10" spans="1:4" ht="18.75" x14ac:dyDescent="0.3">
      <c r="A10" s="218" t="s">
        <v>20</v>
      </c>
      <c r="B10" s="219"/>
      <c r="C10" s="92">
        <f>SUM(C8:C9)</f>
        <v>2.8</v>
      </c>
    </row>
    <row r="11" spans="1:4" ht="18.75" x14ac:dyDescent="0.3">
      <c r="A11" s="220" t="s">
        <v>112</v>
      </c>
      <c r="B11" s="221"/>
      <c r="C11" s="222"/>
    </row>
    <row r="12" spans="1:4" ht="18.75" x14ac:dyDescent="0.3">
      <c r="A12" s="3">
        <v>1</v>
      </c>
      <c r="B12" s="6" t="s">
        <v>4</v>
      </c>
      <c r="C12" s="3">
        <v>0.25</v>
      </c>
    </row>
    <row r="13" spans="1:4" ht="18.75" x14ac:dyDescent="0.3">
      <c r="A13" s="220" t="s">
        <v>20</v>
      </c>
      <c r="B13" s="222"/>
      <c r="C13" s="117">
        <f>C12</f>
        <v>0.25</v>
      </c>
    </row>
    <row r="14" spans="1:4" ht="18.75" x14ac:dyDescent="0.3">
      <c r="A14" s="220" t="s">
        <v>41</v>
      </c>
      <c r="B14" s="221"/>
      <c r="C14" s="222"/>
    </row>
    <row r="15" spans="1:4" ht="18.75" x14ac:dyDescent="0.3">
      <c r="A15" s="37">
        <v>1</v>
      </c>
      <c r="B15" s="35" t="s">
        <v>13</v>
      </c>
      <c r="C15" s="37">
        <v>1</v>
      </c>
    </row>
    <row r="16" spans="1:4" ht="18.75" x14ac:dyDescent="0.3">
      <c r="A16" s="37">
        <f>A15+1</f>
        <v>2</v>
      </c>
      <c r="B16" s="42" t="s">
        <v>6</v>
      </c>
      <c r="C16" s="37">
        <v>1</v>
      </c>
    </row>
    <row r="17" spans="1:3" ht="37.5" x14ac:dyDescent="0.3">
      <c r="A17" s="37">
        <f t="shared" ref="A17:A19" si="0">A16+1</f>
        <v>3</v>
      </c>
      <c r="B17" s="35" t="s">
        <v>131</v>
      </c>
      <c r="C17" s="37">
        <v>0.25</v>
      </c>
    </row>
    <row r="18" spans="1:3" ht="18.75" x14ac:dyDescent="0.3">
      <c r="A18" s="37">
        <f t="shared" si="0"/>
        <v>4</v>
      </c>
      <c r="B18" s="42" t="s">
        <v>9</v>
      </c>
      <c r="C18" s="37">
        <v>0.5</v>
      </c>
    </row>
    <row r="19" spans="1:3" ht="18.75" x14ac:dyDescent="0.3">
      <c r="A19" s="37">
        <f t="shared" si="0"/>
        <v>5</v>
      </c>
      <c r="B19" s="42" t="s">
        <v>127</v>
      </c>
      <c r="C19" s="37">
        <v>1</v>
      </c>
    </row>
    <row r="20" spans="1:3" ht="18.75" x14ac:dyDescent="0.3">
      <c r="A20" s="209" t="s">
        <v>20</v>
      </c>
      <c r="B20" s="210"/>
      <c r="C20" s="123">
        <f>SUM(C15:C19)</f>
        <v>3.75</v>
      </c>
    </row>
    <row r="21" spans="1:3" ht="19.5" thickBot="1" x14ac:dyDescent="0.35">
      <c r="A21" s="7"/>
      <c r="B21" s="8" t="s">
        <v>14</v>
      </c>
      <c r="C21" s="162">
        <f>C10+C13+C20</f>
        <v>6.8</v>
      </c>
    </row>
    <row r="24" spans="1:3" ht="18.75" x14ac:dyDescent="0.3">
      <c r="B24" s="168" t="s">
        <v>163</v>
      </c>
      <c r="C24" s="168"/>
    </row>
  </sheetData>
  <mergeCells count="7">
    <mergeCell ref="A20:B20"/>
    <mergeCell ref="A4:C4"/>
    <mergeCell ref="A7:C7"/>
    <mergeCell ref="A10:B10"/>
    <mergeCell ref="A11:C11"/>
    <mergeCell ref="A13:B13"/>
    <mergeCell ref="A14:C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view="pageBreakPreview" topLeftCell="A10" zoomScale="60" zoomScaleNormal="100" workbookViewId="0">
      <selection activeCell="B42" sqref="B42:C42"/>
    </sheetView>
  </sheetViews>
  <sheetFormatPr defaultRowHeight="15" x14ac:dyDescent="0.25"/>
  <cols>
    <col min="1" max="1" width="12.85546875" customWidth="1"/>
    <col min="2" max="2" width="45.85546875" customWidth="1"/>
    <col min="3" max="3" width="29.5703125" customWidth="1"/>
  </cols>
  <sheetData>
    <row r="1" spans="1:6" x14ac:dyDescent="0.25">
      <c r="A1" s="21"/>
      <c r="B1" s="21"/>
      <c r="C1" s="21"/>
      <c r="D1" s="21"/>
      <c r="E1" s="21"/>
      <c r="F1" s="21"/>
    </row>
    <row r="2" spans="1:6" x14ac:dyDescent="0.25">
      <c r="A2" s="21"/>
      <c r="B2" s="21"/>
      <c r="C2" s="90" t="s">
        <v>155</v>
      </c>
      <c r="D2" s="21"/>
      <c r="E2" s="21"/>
      <c r="F2" s="21"/>
    </row>
    <row r="3" spans="1:6" ht="60" customHeight="1" x14ac:dyDescent="0.25">
      <c r="A3" s="21"/>
      <c r="B3" s="21"/>
      <c r="C3" s="98" t="s">
        <v>162</v>
      </c>
      <c r="D3" s="21"/>
      <c r="E3" s="21"/>
      <c r="F3" s="21"/>
    </row>
    <row r="4" spans="1:6" ht="41.25" customHeight="1" x14ac:dyDescent="0.3">
      <c r="A4" s="169" t="s">
        <v>108</v>
      </c>
      <c r="B4" s="169"/>
      <c r="C4" s="169"/>
      <c r="D4" s="21"/>
      <c r="E4" s="21"/>
      <c r="F4" s="21"/>
    </row>
    <row r="5" spans="1:6" ht="12" customHeight="1" x14ac:dyDescent="0.3">
      <c r="A5" s="23"/>
      <c r="B5" s="23"/>
      <c r="C5" s="23"/>
      <c r="D5" s="21"/>
      <c r="E5" s="21"/>
      <c r="F5" s="21"/>
    </row>
    <row r="6" spans="1:6" ht="37.5" customHeight="1" x14ac:dyDescent="0.3">
      <c r="A6" s="24" t="s">
        <v>95</v>
      </c>
      <c r="B6" s="25" t="s">
        <v>11</v>
      </c>
      <c r="C6" s="26" t="s">
        <v>12</v>
      </c>
      <c r="D6" s="21"/>
      <c r="E6" s="21"/>
      <c r="F6" s="21"/>
    </row>
    <row r="7" spans="1:6" ht="18" customHeight="1" x14ac:dyDescent="0.25">
      <c r="A7" s="170" t="s">
        <v>51</v>
      </c>
      <c r="B7" s="171"/>
      <c r="C7" s="171"/>
      <c r="D7" s="21"/>
      <c r="E7" s="21"/>
      <c r="F7" s="21"/>
    </row>
    <row r="8" spans="1:6" ht="18.75" x14ac:dyDescent="0.3">
      <c r="A8" s="12">
        <v>1</v>
      </c>
      <c r="B8" s="13" t="s">
        <v>15</v>
      </c>
      <c r="C8" s="14">
        <v>1</v>
      </c>
    </row>
    <row r="9" spans="1:6" ht="18.75" x14ac:dyDescent="0.3">
      <c r="A9" s="15">
        <f>A8+1</f>
        <v>2</v>
      </c>
      <c r="B9" s="13" t="s">
        <v>16</v>
      </c>
      <c r="C9" s="18">
        <v>1.5</v>
      </c>
    </row>
    <row r="10" spans="1:6" ht="18.75" x14ac:dyDescent="0.3">
      <c r="A10" s="15">
        <f t="shared" ref="A10:A13" si="0">A9+1</f>
        <v>3</v>
      </c>
      <c r="B10" s="13" t="s">
        <v>17</v>
      </c>
      <c r="C10" s="18">
        <v>0.5</v>
      </c>
    </row>
    <row r="11" spans="1:6" ht="18.75" x14ac:dyDescent="0.3">
      <c r="A11" s="15">
        <f t="shared" si="0"/>
        <v>4</v>
      </c>
      <c r="B11" s="17" t="s">
        <v>33</v>
      </c>
      <c r="C11" s="88">
        <v>18.03</v>
      </c>
    </row>
    <row r="12" spans="1:6" ht="21" customHeight="1" x14ac:dyDescent="0.3">
      <c r="A12" s="15">
        <f t="shared" si="0"/>
        <v>5</v>
      </c>
      <c r="B12" s="19" t="s">
        <v>122</v>
      </c>
      <c r="C12" s="18">
        <v>0.5</v>
      </c>
    </row>
    <row r="13" spans="1:6" ht="19.5" customHeight="1" x14ac:dyDescent="0.3">
      <c r="A13" s="15">
        <f t="shared" si="0"/>
        <v>6</v>
      </c>
      <c r="B13" s="19" t="s">
        <v>34</v>
      </c>
      <c r="C13" s="88">
        <v>0.11</v>
      </c>
    </row>
    <row r="14" spans="1:6" ht="18.75" x14ac:dyDescent="0.3">
      <c r="A14" s="110"/>
      <c r="B14" s="111" t="s">
        <v>20</v>
      </c>
      <c r="C14" s="112">
        <f>SUM(C8:C13)</f>
        <v>21.64</v>
      </c>
    </row>
    <row r="15" spans="1:6" ht="18.75" x14ac:dyDescent="0.25">
      <c r="A15" s="172" t="s">
        <v>21</v>
      </c>
      <c r="B15" s="173"/>
      <c r="C15" s="173"/>
    </row>
    <row r="16" spans="1:6" ht="21" customHeight="1" x14ac:dyDescent="0.3">
      <c r="A16" s="26">
        <v>1</v>
      </c>
      <c r="B16" s="29" t="s">
        <v>23</v>
      </c>
      <c r="C16" s="26">
        <v>0.5</v>
      </c>
    </row>
    <row r="17" spans="1:3" ht="18.75" x14ac:dyDescent="0.3">
      <c r="A17" s="26">
        <f>A16+1</f>
        <v>2</v>
      </c>
      <c r="B17" s="31" t="s">
        <v>24</v>
      </c>
      <c r="C17" s="26">
        <v>0.5</v>
      </c>
    </row>
    <row r="18" spans="1:3" ht="18.75" x14ac:dyDescent="0.3">
      <c r="A18" s="26">
        <f t="shared" ref="A18" si="1">A17+1</f>
        <v>3</v>
      </c>
      <c r="B18" s="31" t="s">
        <v>5</v>
      </c>
      <c r="C18" s="26">
        <v>1</v>
      </c>
    </row>
    <row r="19" spans="1:3" ht="17.25" customHeight="1" x14ac:dyDescent="0.3">
      <c r="A19" s="26"/>
      <c r="B19" s="126" t="s">
        <v>20</v>
      </c>
      <c r="C19" s="127">
        <f>C16+C17+C18</f>
        <v>2</v>
      </c>
    </row>
    <row r="20" spans="1:3" ht="24.75" customHeight="1" x14ac:dyDescent="0.25">
      <c r="A20" s="174" t="s">
        <v>25</v>
      </c>
      <c r="B20" s="175"/>
      <c r="C20" s="175"/>
    </row>
    <row r="21" spans="1:3" ht="18" customHeight="1" x14ac:dyDescent="0.3">
      <c r="A21" s="12">
        <v>1</v>
      </c>
      <c r="B21" s="29" t="s">
        <v>7</v>
      </c>
      <c r="C21" s="30">
        <v>3</v>
      </c>
    </row>
    <row r="22" spans="1:3" ht="18.75" x14ac:dyDescent="0.3">
      <c r="A22" s="26">
        <f>A21+1</f>
        <v>2</v>
      </c>
      <c r="B22" s="29" t="s">
        <v>9</v>
      </c>
      <c r="C22" s="30">
        <v>1</v>
      </c>
    </row>
    <row r="23" spans="1:3" ht="40.5" customHeight="1" x14ac:dyDescent="0.3">
      <c r="A23" s="26">
        <f>A22+1</f>
        <v>3</v>
      </c>
      <c r="B23" s="31" t="s">
        <v>36</v>
      </c>
      <c r="C23" s="30">
        <v>1</v>
      </c>
    </row>
    <row r="24" spans="1:3" ht="21.75" customHeight="1" x14ac:dyDescent="0.3">
      <c r="A24" s="26">
        <f t="shared" ref="A24:A37" si="2">A23+1</f>
        <v>4</v>
      </c>
      <c r="B24" s="31" t="s">
        <v>10</v>
      </c>
      <c r="C24" s="30">
        <v>4</v>
      </c>
    </row>
    <row r="25" spans="1:3" ht="25.5" customHeight="1" x14ac:dyDescent="0.3">
      <c r="A25" s="26">
        <f t="shared" si="2"/>
        <v>5</v>
      </c>
      <c r="B25" s="29" t="s">
        <v>106</v>
      </c>
      <c r="C25" s="30">
        <v>0.5</v>
      </c>
    </row>
    <row r="26" spans="1:3" ht="18.75" x14ac:dyDescent="0.3">
      <c r="A26" s="26">
        <f t="shared" si="2"/>
        <v>6</v>
      </c>
      <c r="B26" s="29" t="s">
        <v>107</v>
      </c>
      <c r="C26" s="30">
        <v>0.5</v>
      </c>
    </row>
    <row r="27" spans="1:3" ht="18.75" x14ac:dyDescent="0.3">
      <c r="A27" s="26">
        <f t="shared" si="2"/>
        <v>7</v>
      </c>
      <c r="B27" s="29" t="s">
        <v>102</v>
      </c>
      <c r="C27" s="26">
        <v>0.5</v>
      </c>
    </row>
    <row r="28" spans="1:3" ht="18.75" x14ac:dyDescent="0.3">
      <c r="A28" s="26"/>
      <c r="B28" s="126" t="s">
        <v>20</v>
      </c>
      <c r="C28" s="127">
        <f>SUM(C21:C27)</f>
        <v>10.5</v>
      </c>
    </row>
    <row r="29" spans="1:3" ht="18.75" x14ac:dyDescent="0.3">
      <c r="A29" s="176" t="s">
        <v>109</v>
      </c>
      <c r="B29" s="177"/>
      <c r="C29" s="178"/>
    </row>
    <row r="30" spans="1:3" ht="18.75" x14ac:dyDescent="0.3">
      <c r="A30" s="26">
        <v>1</v>
      </c>
      <c r="B30" s="115" t="s">
        <v>1</v>
      </c>
      <c r="C30" s="25">
        <f>2+1.6</f>
        <v>3.6</v>
      </c>
    </row>
    <row r="31" spans="1:3" ht="18.75" x14ac:dyDescent="0.3">
      <c r="A31" s="26">
        <f t="shared" si="2"/>
        <v>2</v>
      </c>
      <c r="B31" s="29" t="s">
        <v>26</v>
      </c>
      <c r="C31" s="26">
        <v>2</v>
      </c>
    </row>
    <row r="32" spans="1:3" ht="18.75" x14ac:dyDescent="0.3">
      <c r="A32" s="26">
        <f t="shared" si="2"/>
        <v>3</v>
      </c>
      <c r="B32" s="29" t="s">
        <v>6</v>
      </c>
      <c r="C32" s="26">
        <v>1</v>
      </c>
    </row>
    <row r="33" spans="1:8" ht="18.75" x14ac:dyDescent="0.3">
      <c r="A33" s="26">
        <f t="shared" si="2"/>
        <v>4</v>
      </c>
      <c r="B33" s="29" t="s">
        <v>74</v>
      </c>
      <c r="C33" s="26">
        <v>0.5</v>
      </c>
    </row>
    <row r="34" spans="1:8" ht="18.75" x14ac:dyDescent="0.3">
      <c r="A34" s="26">
        <f t="shared" si="2"/>
        <v>5</v>
      </c>
      <c r="B34" s="29" t="s">
        <v>7</v>
      </c>
      <c r="C34" s="26">
        <v>0.5</v>
      </c>
    </row>
    <row r="35" spans="1:8" ht="37.5" x14ac:dyDescent="0.3">
      <c r="A35" s="26">
        <f t="shared" si="2"/>
        <v>6</v>
      </c>
      <c r="B35" s="29" t="s">
        <v>158</v>
      </c>
      <c r="C35" s="26">
        <v>0.5</v>
      </c>
    </row>
    <row r="36" spans="1:8" ht="37.5" x14ac:dyDescent="0.3">
      <c r="A36" s="26">
        <f t="shared" si="2"/>
        <v>7</v>
      </c>
      <c r="B36" s="31" t="s">
        <v>157</v>
      </c>
      <c r="C36" s="26">
        <v>0.5</v>
      </c>
    </row>
    <row r="37" spans="1:8" ht="18.75" x14ac:dyDescent="0.3">
      <c r="A37" s="26">
        <f t="shared" si="2"/>
        <v>8</v>
      </c>
      <c r="B37" s="29" t="s">
        <v>24</v>
      </c>
      <c r="C37" s="26">
        <v>0.5</v>
      </c>
    </row>
    <row r="38" spans="1:8" ht="18.75" x14ac:dyDescent="0.3">
      <c r="A38" s="12"/>
      <c r="B38" s="113" t="s">
        <v>20</v>
      </c>
      <c r="C38" s="93">
        <f>SUM(C30:C37)</f>
        <v>9.1</v>
      </c>
    </row>
    <row r="39" spans="1:8" ht="18.75" x14ac:dyDescent="0.3">
      <c r="A39" s="27"/>
      <c r="B39" s="32" t="s">
        <v>32</v>
      </c>
      <c r="C39" s="80">
        <f>C14+C19+C28+C38</f>
        <v>43.24</v>
      </c>
      <c r="F39" s="91"/>
      <c r="G39" s="91"/>
      <c r="H39" s="91"/>
    </row>
    <row r="42" spans="1:8" ht="18.75" x14ac:dyDescent="0.3">
      <c r="B42" s="168" t="s">
        <v>163</v>
      </c>
      <c r="C42" s="168"/>
    </row>
  </sheetData>
  <mergeCells count="5">
    <mergeCell ref="A4:C4"/>
    <mergeCell ref="A7:C7"/>
    <mergeCell ref="A15:C15"/>
    <mergeCell ref="A20:C20"/>
    <mergeCell ref="A29:C29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3:D26"/>
  <sheetViews>
    <sheetView view="pageBreakPreview" zoomScale="60" zoomScaleNormal="100" workbookViewId="0">
      <selection activeCell="B26" sqref="B26:C26"/>
    </sheetView>
  </sheetViews>
  <sheetFormatPr defaultRowHeight="15" x14ac:dyDescent="0.25"/>
  <cols>
    <col min="1" max="1" width="3.140625" customWidth="1"/>
    <col min="2" max="2" width="43.5703125" customWidth="1"/>
    <col min="3" max="3" width="26.5703125" customWidth="1"/>
  </cols>
  <sheetData>
    <row r="3" spans="1:4" x14ac:dyDescent="0.25">
      <c r="C3" s="90" t="s">
        <v>144</v>
      </c>
    </row>
    <row r="4" spans="1:4" ht="59.25" customHeight="1" x14ac:dyDescent="0.25">
      <c r="C4" s="98" t="s">
        <v>162</v>
      </c>
    </row>
    <row r="5" spans="1:4" ht="14.25" customHeight="1" x14ac:dyDescent="0.25">
      <c r="C5" s="99"/>
    </row>
    <row r="6" spans="1:4" ht="34.5" customHeight="1" x14ac:dyDescent="0.3">
      <c r="A6" s="214" t="s">
        <v>114</v>
      </c>
      <c r="B6" s="214"/>
      <c r="C6" s="214"/>
      <c r="D6" s="5"/>
    </row>
    <row r="7" spans="1:4" ht="18.75" x14ac:dyDescent="0.3">
      <c r="A7" s="21"/>
      <c r="B7" s="33"/>
      <c r="C7" s="21"/>
      <c r="D7" s="2"/>
    </row>
    <row r="8" spans="1:4" ht="37.5" x14ac:dyDescent="0.3">
      <c r="A8" s="24" t="s">
        <v>95</v>
      </c>
      <c r="B8" s="25" t="s">
        <v>11</v>
      </c>
      <c r="C8" s="34" t="s">
        <v>12</v>
      </c>
    </row>
    <row r="9" spans="1:4" ht="18.75" x14ac:dyDescent="0.3">
      <c r="A9" s="190" t="s">
        <v>51</v>
      </c>
      <c r="B9" s="191"/>
      <c r="C9" s="192"/>
    </row>
    <row r="10" spans="1:4" ht="18.75" x14ac:dyDescent="0.3">
      <c r="A10" s="37">
        <v>1</v>
      </c>
      <c r="B10" s="35" t="s">
        <v>77</v>
      </c>
      <c r="C10" s="37">
        <v>1</v>
      </c>
    </row>
    <row r="11" spans="1:4" ht="18.75" x14ac:dyDescent="0.3">
      <c r="A11" s="37">
        <f>A10+1</f>
        <v>2</v>
      </c>
      <c r="B11" s="35" t="s">
        <v>1</v>
      </c>
      <c r="C11" s="37">
        <f>3+0.6</f>
        <v>3.6</v>
      </c>
    </row>
    <row r="12" spans="1:4" ht="18.75" x14ac:dyDescent="0.3">
      <c r="A12" s="211" t="s">
        <v>20</v>
      </c>
      <c r="B12" s="212"/>
      <c r="C12" s="72">
        <f>SUM(C10:C11)</f>
        <v>4.5999999999999996</v>
      </c>
    </row>
    <row r="13" spans="1:4" ht="18.75" x14ac:dyDescent="0.3">
      <c r="A13" s="209" t="s">
        <v>112</v>
      </c>
      <c r="B13" s="213"/>
      <c r="C13" s="210"/>
    </row>
    <row r="14" spans="1:4" ht="18.75" x14ac:dyDescent="0.3">
      <c r="A14" s="37">
        <v>1</v>
      </c>
      <c r="B14" s="35" t="s">
        <v>4</v>
      </c>
      <c r="C14" s="37">
        <v>0.5</v>
      </c>
    </row>
    <row r="15" spans="1:4" ht="18.75" x14ac:dyDescent="0.3">
      <c r="A15" s="209" t="s">
        <v>20</v>
      </c>
      <c r="B15" s="210"/>
      <c r="C15" s="137">
        <f>C14</f>
        <v>0.5</v>
      </c>
    </row>
    <row r="16" spans="1:4" ht="18.75" x14ac:dyDescent="0.3">
      <c r="A16" s="209" t="s">
        <v>41</v>
      </c>
      <c r="B16" s="213"/>
      <c r="C16" s="210"/>
    </row>
    <row r="17" spans="1:3" ht="18.75" x14ac:dyDescent="0.3">
      <c r="A17" s="37">
        <v>1</v>
      </c>
      <c r="B17" s="34" t="s">
        <v>13</v>
      </c>
      <c r="C17" s="25">
        <v>2</v>
      </c>
    </row>
    <row r="18" spans="1:3" ht="18.75" x14ac:dyDescent="0.3">
      <c r="A18" s="37">
        <f>A17+1</f>
        <v>2</v>
      </c>
      <c r="B18" s="24" t="s">
        <v>6</v>
      </c>
      <c r="C18" s="25">
        <v>1</v>
      </c>
    </row>
    <row r="19" spans="1:3" ht="37.5" x14ac:dyDescent="0.3">
      <c r="A19" s="37">
        <f t="shared" ref="A19:A21" si="0">A18+1</f>
        <v>3</v>
      </c>
      <c r="B19" s="34" t="s">
        <v>158</v>
      </c>
      <c r="C19" s="25">
        <v>0.5</v>
      </c>
    </row>
    <row r="20" spans="1:3" ht="18.75" x14ac:dyDescent="0.3">
      <c r="A20" s="37">
        <f t="shared" si="0"/>
        <v>4</v>
      </c>
      <c r="B20" s="24" t="s">
        <v>9</v>
      </c>
      <c r="C20" s="25">
        <v>1</v>
      </c>
    </row>
    <row r="21" spans="1:3" ht="18.75" x14ac:dyDescent="0.3">
      <c r="A21" s="37">
        <f t="shared" si="0"/>
        <v>5</v>
      </c>
      <c r="B21" s="121" t="s">
        <v>115</v>
      </c>
      <c r="C21" s="122">
        <v>1</v>
      </c>
    </row>
    <row r="22" spans="1:3" ht="18.75" x14ac:dyDescent="0.3">
      <c r="A22" s="209" t="s">
        <v>20</v>
      </c>
      <c r="B22" s="210"/>
      <c r="C22" s="120">
        <f>SUM(C17:C21)</f>
        <v>5.5</v>
      </c>
    </row>
    <row r="23" spans="1:3" ht="19.5" thickBot="1" x14ac:dyDescent="0.35">
      <c r="A23" s="134"/>
      <c r="B23" s="135" t="s">
        <v>14</v>
      </c>
      <c r="C23" s="136">
        <f>C12+C15+C22</f>
        <v>10.6</v>
      </c>
    </row>
    <row r="26" spans="1:3" ht="18.75" x14ac:dyDescent="0.3">
      <c r="B26" s="168" t="s">
        <v>163</v>
      </c>
      <c r="C26" s="168"/>
    </row>
  </sheetData>
  <mergeCells count="7">
    <mergeCell ref="A22:B22"/>
    <mergeCell ref="A6:C6"/>
    <mergeCell ref="A9:C9"/>
    <mergeCell ref="A12:B12"/>
    <mergeCell ref="A13:C13"/>
    <mergeCell ref="A15:B15"/>
    <mergeCell ref="A16:C16"/>
  </mergeCells>
  <pageMargins left="0.7" right="0.7" top="0.75" bottom="0.75" header="0.3" footer="0.3"/>
  <pageSetup paperSize="9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3:H32"/>
  <sheetViews>
    <sheetView view="pageBreakPreview" topLeftCell="A19" zoomScale="60" zoomScaleNormal="100" workbookViewId="0">
      <selection activeCell="B32" sqref="B32:C32"/>
    </sheetView>
  </sheetViews>
  <sheetFormatPr defaultRowHeight="15" x14ac:dyDescent="0.25"/>
  <cols>
    <col min="1" max="1" width="11.42578125" customWidth="1"/>
    <col min="2" max="2" width="43.5703125" customWidth="1"/>
    <col min="3" max="3" width="27.28515625" customWidth="1"/>
  </cols>
  <sheetData>
    <row r="3" spans="1:4" x14ac:dyDescent="0.25">
      <c r="C3" s="90" t="s">
        <v>140</v>
      </c>
    </row>
    <row r="4" spans="1:4" ht="62.25" customHeight="1" x14ac:dyDescent="0.25">
      <c r="C4" s="98" t="s">
        <v>162</v>
      </c>
    </row>
    <row r="5" spans="1:4" ht="14.25" customHeight="1" x14ac:dyDescent="0.25">
      <c r="C5" s="99"/>
    </row>
    <row r="6" spans="1:4" ht="34.5" customHeight="1" x14ac:dyDescent="0.3">
      <c r="A6" s="169" t="s">
        <v>111</v>
      </c>
      <c r="B6" s="169"/>
      <c r="C6" s="169"/>
      <c r="D6" s="5"/>
    </row>
    <row r="7" spans="1:4" ht="10.5" customHeight="1" x14ac:dyDescent="0.3">
      <c r="A7" s="21"/>
      <c r="B7" s="33"/>
      <c r="C7" s="21"/>
      <c r="D7" s="2"/>
    </row>
    <row r="8" spans="1:4" ht="37.5" x14ac:dyDescent="0.3">
      <c r="A8" s="24" t="s">
        <v>95</v>
      </c>
      <c r="B8" s="25" t="s">
        <v>11</v>
      </c>
      <c r="C8" s="34" t="s">
        <v>12</v>
      </c>
    </row>
    <row r="9" spans="1:4" ht="18.75" x14ac:dyDescent="0.3">
      <c r="A9" s="190" t="s">
        <v>51</v>
      </c>
      <c r="B9" s="191"/>
      <c r="C9" s="192"/>
    </row>
    <row r="10" spans="1:4" ht="18.75" x14ac:dyDescent="0.3">
      <c r="A10" s="37">
        <v>1</v>
      </c>
      <c r="B10" s="35" t="s">
        <v>77</v>
      </c>
      <c r="C10" s="37">
        <v>1</v>
      </c>
    </row>
    <row r="11" spans="1:4" ht="18.75" x14ac:dyDescent="0.3">
      <c r="A11" s="37">
        <f>A10+1</f>
        <v>2</v>
      </c>
      <c r="B11" s="35" t="s">
        <v>1</v>
      </c>
      <c r="C11" s="37">
        <f>2.75+0.85</f>
        <v>3.6</v>
      </c>
    </row>
    <row r="12" spans="1:4" ht="18.75" x14ac:dyDescent="0.3">
      <c r="A12" s="37">
        <f t="shared" ref="A12:A27" si="0">A11+1</f>
        <v>3</v>
      </c>
      <c r="B12" s="35" t="s">
        <v>2</v>
      </c>
      <c r="C12" s="37">
        <v>0.25</v>
      </c>
    </row>
    <row r="13" spans="1:4" ht="18.75" x14ac:dyDescent="0.3">
      <c r="A13" s="37">
        <f t="shared" si="0"/>
        <v>4</v>
      </c>
      <c r="B13" s="35" t="s">
        <v>3</v>
      </c>
      <c r="C13" s="37">
        <v>0.5</v>
      </c>
    </row>
    <row r="14" spans="1:4" ht="18.75" x14ac:dyDescent="0.3">
      <c r="A14" s="211" t="s">
        <v>20</v>
      </c>
      <c r="B14" s="212"/>
      <c r="C14" s="72">
        <f>SUM(C10:C13)</f>
        <v>5.35</v>
      </c>
    </row>
    <row r="15" spans="1:4" ht="18.75" x14ac:dyDescent="0.3">
      <c r="A15" s="209" t="s">
        <v>112</v>
      </c>
      <c r="B15" s="213"/>
      <c r="C15" s="210"/>
    </row>
    <row r="16" spans="1:4" ht="18.75" x14ac:dyDescent="0.3">
      <c r="A16" s="37">
        <v>1</v>
      </c>
      <c r="B16" s="35" t="s">
        <v>4</v>
      </c>
      <c r="C16" s="37">
        <v>0.5</v>
      </c>
    </row>
    <row r="17" spans="1:8" ht="18.75" x14ac:dyDescent="0.3">
      <c r="A17" s="37">
        <f>A16+1</f>
        <v>2</v>
      </c>
      <c r="B17" s="35" t="s">
        <v>5</v>
      </c>
      <c r="C17" s="132">
        <v>0.5</v>
      </c>
    </row>
    <row r="18" spans="1:8" ht="18.75" x14ac:dyDescent="0.3">
      <c r="A18" s="209" t="s">
        <v>20</v>
      </c>
      <c r="B18" s="210"/>
      <c r="C18" s="133">
        <f>C16+C17</f>
        <v>1</v>
      </c>
    </row>
    <row r="19" spans="1:8" ht="18.75" x14ac:dyDescent="0.3">
      <c r="A19" s="209" t="s">
        <v>41</v>
      </c>
      <c r="B19" s="213"/>
      <c r="C19" s="210"/>
    </row>
    <row r="20" spans="1:8" ht="18.75" x14ac:dyDescent="0.3">
      <c r="A20" s="37">
        <v>1</v>
      </c>
      <c r="B20" s="34" t="s">
        <v>13</v>
      </c>
      <c r="C20" s="25">
        <v>2</v>
      </c>
    </row>
    <row r="21" spans="1:8" ht="18.75" x14ac:dyDescent="0.3">
      <c r="A21" s="37">
        <f>A20+1</f>
        <v>2</v>
      </c>
      <c r="B21" s="24" t="s">
        <v>6</v>
      </c>
      <c r="C21" s="25">
        <v>1</v>
      </c>
      <c r="F21" s="2"/>
      <c r="H21" s="11"/>
    </row>
    <row r="22" spans="1:8" ht="18.75" x14ac:dyDescent="0.3">
      <c r="A22" s="37">
        <f t="shared" si="0"/>
        <v>3</v>
      </c>
      <c r="B22" s="101" t="s">
        <v>74</v>
      </c>
      <c r="C22" s="25">
        <v>0.5</v>
      </c>
    </row>
    <row r="23" spans="1:8" ht="37.5" x14ac:dyDescent="0.3">
      <c r="A23" s="37">
        <f t="shared" si="0"/>
        <v>4</v>
      </c>
      <c r="B23" s="34" t="s">
        <v>158</v>
      </c>
      <c r="C23" s="102">
        <v>0.5</v>
      </c>
    </row>
    <row r="24" spans="1:8" ht="18.75" x14ac:dyDescent="0.3">
      <c r="A24" s="37">
        <f t="shared" si="0"/>
        <v>5</v>
      </c>
      <c r="B24" s="118" t="s">
        <v>8</v>
      </c>
      <c r="C24" s="25">
        <v>1</v>
      </c>
    </row>
    <row r="25" spans="1:8" ht="37.5" x14ac:dyDescent="0.3">
      <c r="A25" s="37">
        <f t="shared" si="0"/>
        <v>6</v>
      </c>
      <c r="B25" s="34" t="s">
        <v>7</v>
      </c>
      <c r="C25" s="25">
        <v>0.5</v>
      </c>
    </row>
    <row r="26" spans="1:8" ht="18.75" x14ac:dyDescent="0.3">
      <c r="A26" s="37">
        <f t="shared" si="0"/>
        <v>7</v>
      </c>
      <c r="B26" s="24" t="s">
        <v>9</v>
      </c>
      <c r="C26" s="25">
        <v>1</v>
      </c>
    </row>
    <row r="27" spans="1:8" ht="18.75" x14ac:dyDescent="0.3">
      <c r="A27" s="37">
        <f t="shared" si="0"/>
        <v>8</v>
      </c>
      <c r="B27" s="101" t="s">
        <v>10</v>
      </c>
      <c r="C27" s="102">
        <v>1</v>
      </c>
    </row>
    <row r="28" spans="1:8" ht="18.75" x14ac:dyDescent="0.3">
      <c r="A28" s="209" t="s">
        <v>20</v>
      </c>
      <c r="B28" s="210"/>
      <c r="C28" s="120">
        <f>SUM(C20:C27)</f>
        <v>7.5</v>
      </c>
    </row>
    <row r="29" spans="1:8" ht="19.5" thickBot="1" x14ac:dyDescent="0.35">
      <c r="A29" s="134"/>
      <c r="B29" s="135" t="s">
        <v>14</v>
      </c>
      <c r="C29" s="150">
        <f>C14+C18+C28</f>
        <v>13.85</v>
      </c>
    </row>
    <row r="32" spans="1:8" ht="18.75" x14ac:dyDescent="0.3">
      <c r="B32" s="168" t="s">
        <v>163</v>
      </c>
      <c r="C32" s="168"/>
    </row>
  </sheetData>
  <mergeCells count="7">
    <mergeCell ref="A9:C9"/>
    <mergeCell ref="A15:C15"/>
    <mergeCell ref="A14:B14"/>
    <mergeCell ref="A28:B28"/>
    <mergeCell ref="A6:C6"/>
    <mergeCell ref="A18:B18"/>
    <mergeCell ref="A19:C19"/>
  </mergeCells>
  <pageMargins left="0.7" right="0.7" top="0.75" bottom="0.75" header="0.3" footer="0.3"/>
  <pageSetup paperSize="9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3:D27"/>
  <sheetViews>
    <sheetView tabSelected="1" view="pageBreakPreview" zoomScale="60" zoomScaleNormal="100" workbookViewId="0">
      <selection activeCell="B27" sqref="B27:C27"/>
    </sheetView>
  </sheetViews>
  <sheetFormatPr defaultRowHeight="15" x14ac:dyDescent="0.25"/>
  <cols>
    <col min="1" max="1" width="11.42578125" customWidth="1"/>
    <col min="2" max="2" width="43.5703125" customWidth="1"/>
    <col min="3" max="3" width="26.5703125" customWidth="1"/>
  </cols>
  <sheetData>
    <row r="3" spans="1:4" x14ac:dyDescent="0.25">
      <c r="C3" s="90" t="s">
        <v>142</v>
      </c>
    </row>
    <row r="4" spans="1:4" ht="70.5" customHeight="1" x14ac:dyDescent="0.25">
      <c r="C4" s="98" t="s">
        <v>162</v>
      </c>
    </row>
    <row r="5" spans="1:4" ht="14.25" customHeight="1" x14ac:dyDescent="0.25">
      <c r="C5" s="99"/>
    </row>
    <row r="6" spans="1:4" ht="34.5" customHeight="1" x14ac:dyDescent="0.3">
      <c r="A6" s="214" t="s">
        <v>113</v>
      </c>
      <c r="B6" s="214"/>
      <c r="C6" s="214"/>
      <c r="D6" s="5"/>
    </row>
    <row r="7" spans="1:4" ht="12" customHeight="1" x14ac:dyDescent="0.3">
      <c r="A7" s="21"/>
      <c r="B7" s="33"/>
      <c r="C7" s="21"/>
      <c r="D7" s="2"/>
    </row>
    <row r="8" spans="1:4" ht="37.5" x14ac:dyDescent="0.3">
      <c r="A8" s="24" t="s">
        <v>95</v>
      </c>
      <c r="B8" s="25" t="s">
        <v>11</v>
      </c>
      <c r="C8" s="34" t="s">
        <v>12</v>
      </c>
    </row>
    <row r="9" spans="1:4" ht="18.75" x14ac:dyDescent="0.3">
      <c r="A9" s="190" t="s">
        <v>51</v>
      </c>
      <c r="B9" s="191"/>
      <c r="C9" s="192"/>
    </row>
    <row r="10" spans="1:4" ht="18.75" x14ac:dyDescent="0.3">
      <c r="A10" s="37">
        <v>1</v>
      </c>
      <c r="B10" s="35" t="s">
        <v>77</v>
      </c>
      <c r="C10" s="37">
        <v>1</v>
      </c>
    </row>
    <row r="11" spans="1:4" ht="18.75" x14ac:dyDescent="0.3">
      <c r="A11" s="37">
        <f>A10+1</f>
        <v>2</v>
      </c>
      <c r="B11" s="35" t="s">
        <v>1</v>
      </c>
      <c r="C11" s="37">
        <f>3+0.6</f>
        <v>3.6</v>
      </c>
    </row>
    <row r="12" spans="1:4" ht="18.75" x14ac:dyDescent="0.3">
      <c r="A12" s="211" t="s">
        <v>20</v>
      </c>
      <c r="B12" s="212"/>
      <c r="C12" s="72">
        <f>SUM(C10:C11)</f>
        <v>4.5999999999999996</v>
      </c>
    </row>
    <row r="13" spans="1:4" ht="18.75" x14ac:dyDescent="0.3">
      <c r="A13" s="209" t="s">
        <v>112</v>
      </c>
      <c r="B13" s="213"/>
      <c r="C13" s="210"/>
    </row>
    <row r="14" spans="1:4" ht="18.75" x14ac:dyDescent="0.3">
      <c r="A14" s="37">
        <v>1</v>
      </c>
      <c r="B14" s="35" t="s">
        <v>4</v>
      </c>
      <c r="C14" s="37">
        <v>0.5</v>
      </c>
    </row>
    <row r="15" spans="1:4" ht="18.75" x14ac:dyDescent="0.3">
      <c r="A15" s="37">
        <f>A14+1</f>
        <v>2</v>
      </c>
      <c r="B15" s="35" t="s">
        <v>5</v>
      </c>
      <c r="C15" s="132">
        <v>0.5</v>
      </c>
    </row>
    <row r="16" spans="1:4" ht="18.75" x14ac:dyDescent="0.3">
      <c r="A16" s="209" t="s">
        <v>20</v>
      </c>
      <c r="B16" s="210"/>
      <c r="C16" s="133">
        <f>C14+C15</f>
        <v>1</v>
      </c>
    </row>
    <row r="17" spans="1:3" ht="18.75" x14ac:dyDescent="0.3">
      <c r="A17" s="209" t="s">
        <v>41</v>
      </c>
      <c r="B17" s="213"/>
      <c r="C17" s="210"/>
    </row>
    <row r="18" spans="1:3" ht="18.75" x14ac:dyDescent="0.3">
      <c r="A18" s="37">
        <v>1</v>
      </c>
      <c r="B18" s="29" t="s">
        <v>13</v>
      </c>
      <c r="C18" s="25">
        <v>2</v>
      </c>
    </row>
    <row r="19" spans="1:3" ht="18.75" x14ac:dyDescent="0.3">
      <c r="A19" s="37">
        <f>A18+1</f>
        <v>2</v>
      </c>
      <c r="B19" s="119" t="s">
        <v>6</v>
      </c>
      <c r="C19" s="25">
        <v>1.5</v>
      </c>
    </row>
    <row r="20" spans="1:3" ht="37.5" x14ac:dyDescent="0.3">
      <c r="A20" s="37">
        <f t="shared" ref="A20:A22" si="0">A19+1</f>
        <v>3</v>
      </c>
      <c r="B20" s="29" t="s">
        <v>158</v>
      </c>
      <c r="C20" s="25">
        <v>0.5</v>
      </c>
    </row>
    <row r="21" spans="1:3" ht="37.5" x14ac:dyDescent="0.3">
      <c r="A21" s="37">
        <f t="shared" si="0"/>
        <v>4</v>
      </c>
      <c r="B21" s="29" t="s">
        <v>7</v>
      </c>
      <c r="C21" s="25">
        <v>0.5</v>
      </c>
    </row>
    <row r="22" spans="1:3" ht="18.75" x14ac:dyDescent="0.3">
      <c r="A22" s="37">
        <f t="shared" si="0"/>
        <v>5</v>
      </c>
      <c r="B22" s="119" t="s">
        <v>9</v>
      </c>
      <c r="C22" s="102">
        <v>1</v>
      </c>
    </row>
    <row r="23" spans="1:3" ht="18.75" x14ac:dyDescent="0.3">
      <c r="A23" s="209" t="s">
        <v>20</v>
      </c>
      <c r="B23" s="210"/>
      <c r="C23" s="120">
        <f>SUM(C18:C22)</f>
        <v>5.5</v>
      </c>
    </row>
    <row r="24" spans="1:3" ht="19.5" thickBot="1" x14ac:dyDescent="0.35">
      <c r="A24" s="134"/>
      <c r="B24" s="135" t="s">
        <v>14</v>
      </c>
      <c r="C24" s="136">
        <f>C12+C16+C23</f>
        <v>11.1</v>
      </c>
    </row>
    <row r="27" spans="1:3" ht="18.75" x14ac:dyDescent="0.3">
      <c r="B27" s="168" t="s">
        <v>163</v>
      </c>
      <c r="C27" s="168"/>
    </row>
  </sheetData>
  <mergeCells count="7">
    <mergeCell ref="A23:B23"/>
    <mergeCell ref="A6:C6"/>
    <mergeCell ref="A9:C9"/>
    <mergeCell ref="A12:B12"/>
    <mergeCell ref="A13:C13"/>
    <mergeCell ref="A16:B16"/>
    <mergeCell ref="A17:C1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view="pageBreakPreview" zoomScale="60" zoomScaleNormal="100" workbookViewId="0">
      <selection activeCell="B32" sqref="B32:C32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x14ac:dyDescent="0.25">
      <c r="A1" s="21"/>
      <c r="B1" s="21"/>
      <c r="C1" s="21"/>
      <c r="D1" s="21"/>
      <c r="E1" s="21"/>
      <c r="F1" s="21"/>
    </row>
    <row r="2" spans="1:6" x14ac:dyDescent="0.25">
      <c r="A2" s="21"/>
      <c r="B2" s="21"/>
      <c r="C2" s="90" t="s">
        <v>123</v>
      </c>
      <c r="D2" s="21"/>
      <c r="E2" s="21"/>
      <c r="F2" s="21"/>
    </row>
    <row r="3" spans="1:6" ht="60" customHeight="1" x14ac:dyDescent="0.25">
      <c r="A3" s="21"/>
      <c r="B3" s="21"/>
      <c r="C3" s="98" t="s">
        <v>162</v>
      </c>
      <c r="D3" s="21"/>
      <c r="E3" s="21"/>
      <c r="F3" s="21"/>
    </row>
    <row r="4" spans="1:6" ht="18.75" x14ac:dyDescent="0.3">
      <c r="A4" s="23" t="s">
        <v>90</v>
      </c>
      <c r="B4" s="23"/>
      <c r="C4" s="23"/>
      <c r="D4" s="21"/>
      <c r="E4" s="22"/>
      <c r="F4" s="21"/>
    </row>
    <row r="5" spans="1:6" ht="18.75" x14ac:dyDescent="0.3">
      <c r="A5" s="23"/>
      <c r="B5" s="23" t="s">
        <v>105</v>
      </c>
      <c r="C5" s="23"/>
      <c r="D5" s="21"/>
      <c r="E5" s="21"/>
      <c r="F5" s="21"/>
    </row>
    <row r="6" spans="1:6" ht="6" customHeight="1" x14ac:dyDescent="0.3">
      <c r="A6" s="23"/>
      <c r="B6" s="23"/>
      <c r="C6" s="23"/>
      <c r="D6" s="21"/>
      <c r="E6" s="21"/>
      <c r="F6" s="21"/>
    </row>
    <row r="7" spans="1:6" ht="37.5" customHeight="1" x14ac:dyDescent="0.3">
      <c r="A7" s="24" t="s">
        <v>95</v>
      </c>
      <c r="B7" s="25" t="s">
        <v>11</v>
      </c>
      <c r="C7" s="26" t="s">
        <v>12</v>
      </c>
      <c r="D7" s="21"/>
      <c r="E7" s="21"/>
      <c r="F7" s="21"/>
    </row>
    <row r="8" spans="1:6" ht="18" customHeight="1" x14ac:dyDescent="0.25">
      <c r="A8" s="170" t="s">
        <v>51</v>
      </c>
      <c r="B8" s="171"/>
      <c r="C8" s="171"/>
      <c r="D8" s="21"/>
      <c r="E8" s="21"/>
      <c r="F8" s="21"/>
    </row>
    <row r="9" spans="1:6" ht="18.75" x14ac:dyDescent="0.3">
      <c r="A9" s="12">
        <v>1</v>
      </c>
      <c r="B9" s="13" t="s">
        <v>15</v>
      </c>
      <c r="C9" s="14">
        <v>1</v>
      </c>
    </row>
    <row r="10" spans="1:6" ht="18.75" x14ac:dyDescent="0.3">
      <c r="A10" s="15">
        <f>A9+1</f>
        <v>2</v>
      </c>
      <c r="B10" s="13" t="s">
        <v>16</v>
      </c>
      <c r="C10" s="14">
        <v>1</v>
      </c>
    </row>
    <row r="11" spans="1:6" ht="18.75" x14ac:dyDescent="0.3">
      <c r="A11" s="15">
        <f t="shared" ref="A11:A12" si="0">A10+1</f>
        <v>3</v>
      </c>
      <c r="B11" s="13" t="s">
        <v>17</v>
      </c>
      <c r="C11" s="14">
        <v>1</v>
      </c>
    </row>
    <row r="12" spans="1:6" ht="18.75" x14ac:dyDescent="0.3">
      <c r="A12" s="15">
        <f t="shared" si="0"/>
        <v>4</v>
      </c>
      <c r="B12" s="17" t="s">
        <v>33</v>
      </c>
      <c r="C12" s="14">
        <v>19</v>
      </c>
    </row>
    <row r="13" spans="1:6" ht="18.75" x14ac:dyDescent="0.3">
      <c r="A13" s="15">
        <v>5</v>
      </c>
      <c r="B13" s="17" t="s">
        <v>78</v>
      </c>
      <c r="C13" s="14">
        <v>1</v>
      </c>
    </row>
    <row r="14" spans="1:6" ht="18.75" x14ac:dyDescent="0.3">
      <c r="A14" s="110"/>
      <c r="B14" s="111" t="s">
        <v>20</v>
      </c>
      <c r="C14" s="116">
        <f>SUM(C9:C13)</f>
        <v>23</v>
      </c>
    </row>
    <row r="15" spans="1:6" ht="18.75" x14ac:dyDescent="0.25">
      <c r="A15" s="172" t="s">
        <v>21</v>
      </c>
      <c r="B15" s="173"/>
      <c r="C15" s="173"/>
    </row>
    <row r="16" spans="1:6" ht="21" customHeight="1" x14ac:dyDescent="0.3">
      <c r="A16" s="26">
        <v>1</v>
      </c>
      <c r="B16" s="29" t="s">
        <v>23</v>
      </c>
      <c r="C16" s="26">
        <v>0.5</v>
      </c>
    </row>
    <row r="17" spans="1:8" ht="18.75" x14ac:dyDescent="0.3">
      <c r="A17" s="26">
        <f>A16+1</f>
        <v>2</v>
      </c>
      <c r="B17" s="31" t="s">
        <v>24</v>
      </c>
      <c r="C17" s="26">
        <v>0.5</v>
      </c>
    </row>
    <row r="18" spans="1:8" ht="18.75" x14ac:dyDescent="0.3">
      <c r="A18" s="26">
        <f t="shared" ref="A18" si="1">A17+1</f>
        <v>3</v>
      </c>
      <c r="B18" s="31" t="s">
        <v>5</v>
      </c>
      <c r="C18" s="26">
        <v>1</v>
      </c>
    </row>
    <row r="19" spans="1:8" ht="17.25" customHeight="1" x14ac:dyDescent="0.3">
      <c r="A19" s="26"/>
      <c r="B19" s="126" t="s">
        <v>20</v>
      </c>
      <c r="C19" s="127">
        <f>C16+C17+C18</f>
        <v>2</v>
      </c>
    </row>
    <row r="20" spans="1:8" ht="24.75" customHeight="1" x14ac:dyDescent="0.25">
      <c r="A20" s="174" t="s">
        <v>25</v>
      </c>
      <c r="B20" s="175"/>
      <c r="C20" s="175"/>
    </row>
    <row r="21" spans="1:8" ht="37.5" x14ac:dyDescent="0.3">
      <c r="A21" s="26">
        <v>1</v>
      </c>
      <c r="B21" s="31" t="s">
        <v>27</v>
      </c>
      <c r="C21" s="30">
        <v>1</v>
      </c>
    </row>
    <row r="22" spans="1:8" ht="19.5" customHeight="1" x14ac:dyDescent="0.3">
      <c r="A22" s="26">
        <f>A21+1</f>
        <v>2</v>
      </c>
      <c r="B22" s="29" t="s">
        <v>7</v>
      </c>
      <c r="C22" s="30">
        <v>2.5</v>
      </c>
    </row>
    <row r="23" spans="1:8" ht="21.75" customHeight="1" x14ac:dyDescent="0.3">
      <c r="A23" s="26">
        <f t="shared" ref="A23:A27" si="2">A22+1</f>
        <v>3</v>
      </c>
      <c r="B23" s="29" t="s">
        <v>9</v>
      </c>
      <c r="C23" s="30">
        <v>1</v>
      </c>
    </row>
    <row r="24" spans="1:8" ht="36.75" customHeight="1" x14ac:dyDescent="0.3">
      <c r="A24" s="26">
        <f t="shared" si="2"/>
        <v>4</v>
      </c>
      <c r="B24" s="31" t="s">
        <v>36</v>
      </c>
      <c r="C24" s="30">
        <v>0.5</v>
      </c>
    </row>
    <row r="25" spans="1:8" ht="18.75" x14ac:dyDescent="0.3">
      <c r="A25" s="26">
        <f t="shared" si="2"/>
        <v>5</v>
      </c>
      <c r="B25" s="29" t="s">
        <v>129</v>
      </c>
      <c r="C25" s="30">
        <v>2</v>
      </c>
    </row>
    <row r="26" spans="1:8" ht="18.75" x14ac:dyDescent="0.3">
      <c r="A26" s="26">
        <f t="shared" si="2"/>
        <v>6</v>
      </c>
      <c r="B26" s="29" t="s">
        <v>6</v>
      </c>
      <c r="C26" s="30">
        <v>1</v>
      </c>
    </row>
    <row r="27" spans="1:8" ht="18.75" x14ac:dyDescent="0.3">
      <c r="A27" s="26">
        <f t="shared" si="2"/>
        <v>7</v>
      </c>
      <c r="B27" s="29" t="s">
        <v>102</v>
      </c>
      <c r="C27" s="30">
        <v>1</v>
      </c>
    </row>
    <row r="28" spans="1:8" ht="18.75" x14ac:dyDescent="0.3">
      <c r="A28" s="12"/>
      <c r="B28" s="113" t="s">
        <v>20</v>
      </c>
      <c r="C28" s="96">
        <f>SUM(C21:C27)</f>
        <v>9</v>
      </c>
    </row>
    <row r="29" spans="1:8" ht="18.75" x14ac:dyDescent="0.3">
      <c r="A29" s="27"/>
      <c r="B29" s="113" t="s">
        <v>32</v>
      </c>
      <c r="C29" s="96">
        <f>C14+C19+C28</f>
        <v>34</v>
      </c>
      <c r="F29" s="91"/>
      <c r="G29" s="91"/>
      <c r="H29" s="91"/>
    </row>
    <row r="32" spans="1:8" ht="18.75" x14ac:dyDescent="0.3">
      <c r="B32" s="168" t="s">
        <v>163</v>
      </c>
      <c r="C32" s="168"/>
    </row>
  </sheetData>
  <mergeCells count="3">
    <mergeCell ref="A8:C8"/>
    <mergeCell ref="A15:C15"/>
    <mergeCell ref="A20:C20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view="pageBreakPreview" zoomScale="60" zoomScaleNormal="100" workbookViewId="0">
      <selection activeCell="B40" sqref="B40:C40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x14ac:dyDescent="0.25">
      <c r="A1" s="21"/>
      <c r="B1" s="21"/>
      <c r="C1" s="21"/>
      <c r="D1" s="21"/>
      <c r="E1" s="21"/>
      <c r="F1" s="21"/>
    </row>
    <row r="2" spans="1:6" x14ac:dyDescent="0.25">
      <c r="A2" s="21"/>
      <c r="B2" s="21"/>
      <c r="C2" s="90" t="s">
        <v>154</v>
      </c>
      <c r="D2" s="21"/>
      <c r="E2" s="21"/>
      <c r="F2" s="21"/>
    </row>
    <row r="3" spans="1:6" ht="58.5" customHeight="1" x14ac:dyDescent="0.25">
      <c r="A3" s="21"/>
      <c r="B3" s="21"/>
      <c r="C3" s="98" t="s">
        <v>162</v>
      </c>
      <c r="D3" s="21"/>
      <c r="E3" s="21"/>
      <c r="F3" s="21"/>
    </row>
    <row r="4" spans="1:6" ht="55.5" customHeight="1" x14ac:dyDescent="0.3">
      <c r="A4" s="169" t="s">
        <v>104</v>
      </c>
      <c r="B4" s="169"/>
      <c r="C4" s="169"/>
      <c r="D4" s="21"/>
      <c r="E4" s="21"/>
      <c r="F4" s="21"/>
    </row>
    <row r="5" spans="1:6" ht="12" customHeight="1" x14ac:dyDescent="0.3">
      <c r="A5" s="23"/>
      <c r="B5" s="23"/>
      <c r="C5" s="23"/>
      <c r="D5" s="21"/>
      <c r="E5" s="21"/>
      <c r="F5" s="21"/>
    </row>
    <row r="6" spans="1:6" ht="37.5" customHeight="1" x14ac:dyDescent="0.3">
      <c r="A6" s="24" t="s">
        <v>95</v>
      </c>
      <c r="B6" s="25" t="s">
        <v>11</v>
      </c>
      <c r="C6" s="26" t="s">
        <v>12</v>
      </c>
      <c r="D6" s="21"/>
      <c r="E6" s="21"/>
      <c r="F6" s="21"/>
    </row>
    <row r="7" spans="1:6" ht="18" customHeight="1" x14ac:dyDescent="0.25">
      <c r="A7" s="170" t="s">
        <v>51</v>
      </c>
      <c r="B7" s="171"/>
      <c r="C7" s="171"/>
      <c r="D7" s="21"/>
      <c r="E7" s="21"/>
      <c r="F7" s="21"/>
    </row>
    <row r="8" spans="1:6" ht="18.75" x14ac:dyDescent="0.3">
      <c r="A8" s="12">
        <v>1</v>
      </c>
      <c r="B8" s="13" t="s">
        <v>15</v>
      </c>
      <c r="C8" s="14">
        <v>1</v>
      </c>
    </row>
    <row r="9" spans="1:6" ht="18.75" x14ac:dyDescent="0.3">
      <c r="A9" s="15">
        <f>A8+1</f>
        <v>2</v>
      </c>
      <c r="B9" s="13" t="s">
        <v>16</v>
      </c>
      <c r="C9" s="18">
        <v>1.5</v>
      </c>
    </row>
    <row r="10" spans="1:6" ht="18.75" x14ac:dyDescent="0.3">
      <c r="A10" s="15">
        <f t="shared" ref="A10:A12" si="0">A9+1</f>
        <v>3</v>
      </c>
      <c r="B10" s="13" t="s">
        <v>17</v>
      </c>
      <c r="C10" s="18">
        <v>0.5</v>
      </c>
    </row>
    <row r="11" spans="1:6" ht="18.75" x14ac:dyDescent="0.3">
      <c r="A11" s="15">
        <f t="shared" si="0"/>
        <v>4</v>
      </c>
      <c r="B11" s="17" t="s">
        <v>33</v>
      </c>
      <c r="C11" s="88">
        <v>18.78</v>
      </c>
    </row>
    <row r="12" spans="1:6" ht="24.75" customHeight="1" x14ac:dyDescent="0.3">
      <c r="A12" s="15">
        <f t="shared" si="0"/>
        <v>5</v>
      </c>
      <c r="B12" s="19" t="s">
        <v>122</v>
      </c>
      <c r="C12" s="18">
        <v>0.5</v>
      </c>
    </row>
    <row r="13" spans="1:6" ht="18.75" x14ac:dyDescent="0.3">
      <c r="A13" s="110"/>
      <c r="B13" s="111" t="s">
        <v>20</v>
      </c>
      <c r="C13" s="112">
        <f>SUM(C8:C12)</f>
        <v>22.28</v>
      </c>
    </row>
    <row r="14" spans="1:6" ht="18.75" x14ac:dyDescent="0.25">
      <c r="A14" s="172" t="s">
        <v>21</v>
      </c>
      <c r="B14" s="173"/>
      <c r="C14" s="173"/>
    </row>
    <row r="15" spans="1:6" ht="21" customHeight="1" x14ac:dyDescent="0.3">
      <c r="A15" s="26">
        <v>1</v>
      </c>
      <c r="B15" s="29" t="s">
        <v>23</v>
      </c>
      <c r="C15" s="26">
        <v>0.5</v>
      </c>
    </row>
    <row r="16" spans="1:6" ht="18.75" x14ac:dyDescent="0.3">
      <c r="A16" s="26">
        <f>A15+1</f>
        <v>2</v>
      </c>
      <c r="B16" s="31" t="s">
        <v>24</v>
      </c>
      <c r="C16" s="26">
        <v>0.5</v>
      </c>
    </row>
    <row r="17" spans="1:3" ht="18.75" x14ac:dyDescent="0.3">
      <c r="A17" s="26">
        <f t="shared" ref="A17" si="1">A16+1</f>
        <v>3</v>
      </c>
      <c r="B17" s="31" t="s">
        <v>5</v>
      </c>
      <c r="C17" s="26">
        <v>1</v>
      </c>
    </row>
    <row r="18" spans="1:3" ht="17.25" customHeight="1" x14ac:dyDescent="0.3">
      <c r="A18" s="127"/>
      <c r="B18" s="126" t="s">
        <v>20</v>
      </c>
      <c r="C18" s="127">
        <f>C15+C16+C17</f>
        <v>2</v>
      </c>
    </row>
    <row r="19" spans="1:3" ht="24.75" customHeight="1" x14ac:dyDescent="0.25">
      <c r="A19" s="174" t="s">
        <v>25</v>
      </c>
      <c r="B19" s="175"/>
      <c r="C19" s="175"/>
    </row>
    <row r="20" spans="1:3" ht="18" customHeight="1" x14ac:dyDescent="0.3">
      <c r="A20" s="152">
        <v>1</v>
      </c>
      <c r="B20" s="153" t="s">
        <v>61</v>
      </c>
      <c r="C20" s="94">
        <v>0.5</v>
      </c>
    </row>
    <row r="21" spans="1:3" ht="37.5" x14ac:dyDescent="0.3">
      <c r="A21" s="152">
        <f>A20+1</f>
        <v>2</v>
      </c>
      <c r="B21" s="153" t="s">
        <v>27</v>
      </c>
      <c r="C21" s="94">
        <v>1</v>
      </c>
    </row>
    <row r="22" spans="1:3" ht="19.5" customHeight="1" x14ac:dyDescent="0.3">
      <c r="A22" s="152">
        <f t="shared" ref="A22:A28" si="2">A21+1</f>
        <v>3</v>
      </c>
      <c r="B22" s="154" t="s">
        <v>7</v>
      </c>
      <c r="C22" s="94">
        <v>5</v>
      </c>
    </row>
    <row r="23" spans="1:3" ht="21.75" customHeight="1" x14ac:dyDescent="0.3">
      <c r="A23" s="152">
        <f t="shared" si="2"/>
        <v>4</v>
      </c>
      <c r="B23" s="155" t="s">
        <v>9</v>
      </c>
      <c r="C23" s="94">
        <v>1</v>
      </c>
    </row>
    <row r="24" spans="1:3" ht="36.75" customHeight="1" x14ac:dyDescent="0.3">
      <c r="A24" s="152">
        <f t="shared" si="2"/>
        <v>5</v>
      </c>
      <c r="B24" s="153" t="s">
        <v>36</v>
      </c>
      <c r="C24" s="94">
        <v>1</v>
      </c>
    </row>
    <row r="25" spans="1:3" ht="18.75" x14ac:dyDescent="0.3">
      <c r="A25" s="152">
        <f t="shared" si="2"/>
        <v>6</v>
      </c>
      <c r="B25" s="153" t="s">
        <v>31</v>
      </c>
      <c r="C25" s="94">
        <v>1</v>
      </c>
    </row>
    <row r="26" spans="1:3" ht="18.75" x14ac:dyDescent="0.3">
      <c r="A26" s="152">
        <f t="shared" si="2"/>
        <v>7</v>
      </c>
      <c r="B26" s="153" t="s">
        <v>132</v>
      </c>
      <c r="C26" s="94">
        <v>3</v>
      </c>
    </row>
    <row r="27" spans="1:3" ht="18.75" x14ac:dyDescent="0.3">
      <c r="A27" s="152">
        <f t="shared" si="2"/>
        <v>8</v>
      </c>
      <c r="B27" s="155" t="s">
        <v>92</v>
      </c>
      <c r="C27" s="94">
        <v>0.5</v>
      </c>
    </row>
    <row r="28" spans="1:3" ht="18.75" x14ac:dyDescent="0.3">
      <c r="A28" s="152">
        <f t="shared" si="2"/>
        <v>9</v>
      </c>
      <c r="B28" s="154" t="s">
        <v>74</v>
      </c>
      <c r="C28" s="94">
        <v>1</v>
      </c>
    </row>
    <row r="29" spans="1:3" ht="18.75" x14ac:dyDescent="0.3">
      <c r="A29" s="156"/>
      <c r="B29" s="157" t="s">
        <v>20</v>
      </c>
      <c r="C29" s="158">
        <f>C20+C21+C22+C23+C24+C25+C26+C27+C28</f>
        <v>14</v>
      </c>
    </row>
    <row r="30" spans="1:3" ht="18.75" x14ac:dyDescent="0.3">
      <c r="A30" s="179" t="s">
        <v>109</v>
      </c>
      <c r="B30" s="180"/>
      <c r="C30" s="181"/>
    </row>
    <row r="31" spans="1:3" ht="18.75" x14ac:dyDescent="0.3">
      <c r="A31" s="152">
        <v>1</v>
      </c>
      <c r="B31" s="154" t="s">
        <v>1</v>
      </c>
      <c r="C31" s="94">
        <v>3.6</v>
      </c>
    </row>
    <row r="32" spans="1:3" ht="18.75" x14ac:dyDescent="0.3">
      <c r="A32" s="152">
        <f>A31+1</f>
        <v>2</v>
      </c>
      <c r="B32" s="17" t="s">
        <v>24</v>
      </c>
      <c r="C32" s="27">
        <v>0.5</v>
      </c>
    </row>
    <row r="33" spans="1:3" ht="18.75" x14ac:dyDescent="0.3">
      <c r="A33" s="152">
        <f t="shared" ref="A33:A35" si="3">A32+1</f>
        <v>3</v>
      </c>
      <c r="B33" s="153" t="s">
        <v>26</v>
      </c>
      <c r="C33" s="94">
        <v>2</v>
      </c>
    </row>
    <row r="34" spans="1:3" ht="18.75" x14ac:dyDescent="0.3">
      <c r="A34" s="152">
        <f t="shared" si="3"/>
        <v>4</v>
      </c>
      <c r="B34" s="154" t="s">
        <v>92</v>
      </c>
      <c r="C34" s="94">
        <v>1.5</v>
      </c>
    </row>
    <row r="35" spans="1:3" ht="37.5" x14ac:dyDescent="0.3">
      <c r="A35" s="152">
        <f t="shared" si="3"/>
        <v>5</v>
      </c>
      <c r="B35" s="154" t="s">
        <v>158</v>
      </c>
      <c r="C35" s="94">
        <v>0.5</v>
      </c>
    </row>
    <row r="36" spans="1:3" ht="18.75" x14ac:dyDescent="0.3">
      <c r="A36" s="12"/>
      <c r="B36" s="113" t="s">
        <v>20</v>
      </c>
      <c r="C36" s="80">
        <f>SUM(C31:C35)</f>
        <v>8.1</v>
      </c>
    </row>
    <row r="37" spans="1:3" ht="18.75" x14ac:dyDescent="0.3">
      <c r="A37" s="12"/>
      <c r="B37" s="113" t="s">
        <v>0</v>
      </c>
      <c r="C37" s="80">
        <f>C13+C29+C36+C18</f>
        <v>46.38</v>
      </c>
    </row>
    <row r="40" spans="1:3" ht="18.75" x14ac:dyDescent="0.3">
      <c r="B40" s="168" t="s">
        <v>163</v>
      </c>
      <c r="C40" s="168"/>
    </row>
  </sheetData>
  <mergeCells count="5">
    <mergeCell ref="A30:C30"/>
    <mergeCell ref="A7:C7"/>
    <mergeCell ref="A14:C14"/>
    <mergeCell ref="A19:C19"/>
    <mergeCell ref="A4:C4"/>
  </mergeCells>
  <pageMargins left="0.70866141732283472" right="0.70866141732283472" top="0.74803149606299213" bottom="0.74803149606299213" header="0.31496062992125984" footer="0.31496062992125984"/>
  <pageSetup paperSize="9" scale="84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view="pageBreakPreview" zoomScale="60" zoomScaleNormal="100" workbookViewId="0">
      <selection activeCell="C3" sqref="C3"/>
    </sheetView>
  </sheetViews>
  <sheetFormatPr defaultRowHeight="15" x14ac:dyDescent="0.25"/>
  <cols>
    <col min="1" max="1" width="12.85546875" customWidth="1"/>
    <col min="2" max="2" width="45.85546875" customWidth="1"/>
    <col min="3" max="3" width="33.140625" customWidth="1"/>
  </cols>
  <sheetData>
    <row r="1" spans="1:6" x14ac:dyDescent="0.25">
      <c r="A1" s="21"/>
      <c r="B1" s="21"/>
      <c r="C1" s="21"/>
      <c r="D1" s="21"/>
      <c r="E1" s="21"/>
      <c r="F1" s="21"/>
    </row>
    <row r="2" spans="1:6" x14ac:dyDescent="0.25">
      <c r="A2" s="21"/>
      <c r="B2" s="21"/>
      <c r="C2" s="90" t="s">
        <v>151</v>
      </c>
      <c r="D2" s="21"/>
      <c r="E2" s="21"/>
      <c r="F2" s="21"/>
    </row>
    <row r="3" spans="1:6" ht="66" customHeight="1" x14ac:dyDescent="0.25">
      <c r="A3" s="21"/>
      <c r="B3" s="21"/>
      <c r="C3" s="98" t="s">
        <v>162</v>
      </c>
      <c r="D3" s="21"/>
      <c r="E3" s="21"/>
      <c r="F3" s="21"/>
    </row>
    <row r="4" spans="1:6" ht="18.75" x14ac:dyDescent="0.3">
      <c r="A4" s="23" t="s">
        <v>90</v>
      </c>
      <c r="B4" s="23"/>
      <c r="C4" s="23"/>
      <c r="D4" s="21"/>
      <c r="E4" s="22"/>
      <c r="F4" s="21"/>
    </row>
    <row r="5" spans="1:6" ht="18.75" x14ac:dyDescent="0.3">
      <c r="A5" s="23"/>
      <c r="B5" s="23" t="s">
        <v>103</v>
      </c>
      <c r="C5" s="23"/>
      <c r="D5" s="21"/>
      <c r="E5" s="21"/>
      <c r="F5" s="21"/>
    </row>
    <row r="6" spans="1:6" ht="6" customHeight="1" x14ac:dyDescent="0.3">
      <c r="A6" s="23"/>
      <c r="B6" s="23"/>
      <c r="C6" s="23"/>
      <c r="D6" s="21"/>
      <c r="E6" s="21"/>
      <c r="F6" s="21"/>
    </row>
    <row r="7" spans="1:6" ht="37.5" customHeight="1" x14ac:dyDescent="0.3">
      <c r="A7" s="24" t="s">
        <v>95</v>
      </c>
      <c r="B7" s="25" t="s">
        <v>11</v>
      </c>
      <c r="C7" s="26" t="s">
        <v>12</v>
      </c>
      <c r="D7" s="21"/>
      <c r="E7" s="21"/>
      <c r="F7" s="21"/>
    </row>
    <row r="8" spans="1:6" ht="18" customHeight="1" x14ac:dyDescent="0.25">
      <c r="A8" s="170" t="s">
        <v>51</v>
      </c>
      <c r="B8" s="171"/>
      <c r="C8" s="171"/>
      <c r="D8" s="21"/>
      <c r="E8" s="21"/>
      <c r="F8" s="21"/>
    </row>
    <row r="9" spans="1:6" ht="18.75" x14ac:dyDescent="0.3">
      <c r="A9" s="12">
        <v>1</v>
      </c>
      <c r="B9" s="13" t="s">
        <v>15</v>
      </c>
      <c r="C9" s="14">
        <v>1</v>
      </c>
    </row>
    <row r="10" spans="1:6" ht="18.75" x14ac:dyDescent="0.3">
      <c r="A10" s="15">
        <f>A9+1</f>
        <v>2</v>
      </c>
      <c r="B10" s="13" t="s">
        <v>16</v>
      </c>
      <c r="C10" s="14">
        <v>2</v>
      </c>
    </row>
    <row r="11" spans="1:6" ht="18.75" x14ac:dyDescent="0.3">
      <c r="A11" s="15">
        <f t="shared" ref="A11:A16" si="0">A10+1</f>
        <v>3</v>
      </c>
      <c r="B11" s="13" t="s">
        <v>17</v>
      </c>
      <c r="C11" s="14">
        <v>1</v>
      </c>
    </row>
    <row r="12" spans="1:6" ht="18.75" x14ac:dyDescent="0.3">
      <c r="A12" s="15">
        <f t="shared" si="0"/>
        <v>4</v>
      </c>
      <c r="B12" s="16" t="s">
        <v>18</v>
      </c>
      <c r="C12" s="88">
        <v>0.75</v>
      </c>
    </row>
    <row r="13" spans="1:6" ht="18.75" x14ac:dyDescent="0.3">
      <c r="A13" s="15">
        <f t="shared" si="0"/>
        <v>5</v>
      </c>
      <c r="B13" s="17" t="s">
        <v>33</v>
      </c>
      <c r="C13" s="18">
        <v>50.9</v>
      </c>
    </row>
    <row r="14" spans="1:6" ht="18.75" x14ac:dyDescent="0.3">
      <c r="A14" s="15">
        <f t="shared" si="0"/>
        <v>6</v>
      </c>
      <c r="B14" s="17" t="s">
        <v>19</v>
      </c>
      <c r="C14" s="14">
        <v>2</v>
      </c>
    </row>
    <row r="15" spans="1:6" ht="18.75" x14ac:dyDescent="0.3">
      <c r="A15" s="15">
        <f t="shared" si="0"/>
        <v>7</v>
      </c>
      <c r="B15" s="17" t="s">
        <v>34</v>
      </c>
      <c r="C15" s="88">
        <v>0.33</v>
      </c>
      <c r="E15" s="1"/>
    </row>
    <row r="16" spans="1:6" ht="24.75" customHeight="1" x14ac:dyDescent="0.3">
      <c r="A16" s="15">
        <f t="shared" si="0"/>
        <v>8</v>
      </c>
      <c r="B16" s="19" t="s">
        <v>122</v>
      </c>
      <c r="C16" s="18">
        <v>1.5</v>
      </c>
    </row>
    <row r="17" spans="1:3" ht="18.75" x14ac:dyDescent="0.3">
      <c r="A17" s="110"/>
      <c r="B17" s="111" t="s">
        <v>20</v>
      </c>
      <c r="C17" s="112">
        <f>SUM(C9:C16)</f>
        <v>59.48</v>
      </c>
    </row>
    <row r="18" spans="1:3" ht="18.75" x14ac:dyDescent="0.25">
      <c r="A18" s="172" t="s">
        <v>21</v>
      </c>
      <c r="B18" s="173"/>
      <c r="C18" s="173"/>
    </row>
    <row r="19" spans="1:3" ht="21" customHeight="1" x14ac:dyDescent="0.3">
      <c r="A19" s="26">
        <v>1</v>
      </c>
      <c r="B19" s="28" t="s">
        <v>22</v>
      </c>
      <c r="C19" s="26">
        <v>1</v>
      </c>
    </row>
    <row r="20" spans="1:3" ht="18.75" x14ac:dyDescent="0.3">
      <c r="A20" s="26">
        <f t="shared" ref="A20:A21" si="1">A19+1</f>
        <v>2</v>
      </c>
      <c r="B20" s="31" t="s">
        <v>5</v>
      </c>
      <c r="C20" s="26">
        <v>1</v>
      </c>
    </row>
    <row r="21" spans="1:3" ht="18.75" x14ac:dyDescent="0.3">
      <c r="A21" s="26">
        <f t="shared" si="1"/>
        <v>3</v>
      </c>
      <c r="B21" s="31" t="s">
        <v>24</v>
      </c>
      <c r="C21" s="26">
        <v>1</v>
      </c>
    </row>
    <row r="22" spans="1:3" ht="17.25" customHeight="1" x14ac:dyDescent="0.3">
      <c r="A22" s="127"/>
      <c r="B22" s="126" t="s">
        <v>20</v>
      </c>
      <c r="C22" s="127">
        <f>C19+C20+C21</f>
        <v>3</v>
      </c>
    </row>
    <row r="23" spans="1:3" ht="24.75" customHeight="1" x14ac:dyDescent="0.25">
      <c r="A23" s="174" t="s">
        <v>25</v>
      </c>
      <c r="B23" s="175"/>
      <c r="C23" s="175"/>
    </row>
    <row r="24" spans="1:3" ht="18.75" x14ac:dyDescent="0.3">
      <c r="A24" s="26">
        <v>1</v>
      </c>
      <c r="B24" s="31" t="s">
        <v>61</v>
      </c>
      <c r="C24" s="26">
        <v>1</v>
      </c>
    </row>
    <row r="25" spans="1:3" ht="19.5" customHeight="1" x14ac:dyDescent="0.3">
      <c r="A25" s="26">
        <f t="shared" ref="A25:A34" si="2">A24+1</f>
        <v>2</v>
      </c>
      <c r="B25" s="29" t="s">
        <v>101</v>
      </c>
      <c r="C25" s="26">
        <v>0.5</v>
      </c>
    </row>
    <row r="26" spans="1:3" ht="21.75" customHeight="1" x14ac:dyDescent="0.3">
      <c r="A26" s="26">
        <f t="shared" si="2"/>
        <v>3</v>
      </c>
      <c r="B26" s="29" t="s">
        <v>7</v>
      </c>
      <c r="C26" s="26">
        <v>6.75</v>
      </c>
    </row>
    <row r="27" spans="1:3" ht="36.75" customHeight="1" x14ac:dyDescent="0.3">
      <c r="A27" s="26">
        <f t="shared" si="2"/>
        <v>4</v>
      </c>
      <c r="B27" s="29" t="s">
        <v>29</v>
      </c>
      <c r="C27" s="26">
        <v>1</v>
      </c>
    </row>
    <row r="28" spans="1:3" ht="18.75" x14ac:dyDescent="0.3">
      <c r="A28" s="26">
        <f t="shared" si="2"/>
        <v>5</v>
      </c>
      <c r="B28" s="29" t="s">
        <v>9</v>
      </c>
      <c r="C28" s="26">
        <v>1</v>
      </c>
    </row>
    <row r="29" spans="1:3" ht="37.5" x14ac:dyDescent="0.3">
      <c r="A29" s="26">
        <f t="shared" si="2"/>
        <v>6</v>
      </c>
      <c r="B29" s="31" t="s">
        <v>36</v>
      </c>
      <c r="C29" s="26">
        <v>1.5</v>
      </c>
    </row>
    <row r="30" spans="1:3" ht="18.75" x14ac:dyDescent="0.3">
      <c r="A30" s="26">
        <f t="shared" si="2"/>
        <v>7</v>
      </c>
      <c r="B30" s="31" t="s">
        <v>31</v>
      </c>
      <c r="C30" s="26">
        <v>1</v>
      </c>
    </row>
    <row r="31" spans="1:3" ht="18.75" x14ac:dyDescent="0.3">
      <c r="A31" s="26">
        <f t="shared" si="2"/>
        <v>8</v>
      </c>
      <c r="B31" s="31" t="s">
        <v>10</v>
      </c>
      <c r="C31" s="26">
        <v>3</v>
      </c>
    </row>
    <row r="32" spans="1:3" ht="18.75" x14ac:dyDescent="0.3">
      <c r="A32" s="26">
        <f t="shared" si="2"/>
        <v>9</v>
      </c>
      <c r="B32" s="29" t="s">
        <v>6</v>
      </c>
      <c r="C32" s="26">
        <v>1</v>
      </c>
    </row>
    <row r="33" spans="1:8" ht="18.75" x14ac:dyDescent="0.3">
      <c r="A33" s="26">
        <f t="shared" si="2"/>
        <v>10</v>
      </c>
      <c r="B33" s="29" t="s">
        <v>102</v>
      </c>
      <c r="C33" s="26">
        <v>1</v>
      </c>
    </row>
    <row r="34" spans="1:8" ht="18.75" x14ac:dyDescent="0.3">
      <c r="A34" s="26">
        <f t="shared" si="2"/>
        <v>11</v>
      </c>
      <c r="B34" s="29" t="s">
        <v>8</v>
      </c>
      <c r="C34" s="26">
        <v>1</v>
      </c>
    </row>
    <row r="35" spans="1:8" ht="18.75" x14ac:dyDescent="0.3">
      <c r="A35" s="12"/>
      <c r="B35" s="113" t="s">
        <v>20</v>
      </c>
      <c r="C35" s="80">
        <f>SUM(C24:C34)</f>
        <v>18.75</v>
      </c>
    </row>
    <row r="36" spans="1:8" ht="18.75" x14ac:dyDescent="0.3">
      <c r="A36" s="27"/>
      <c r="B36" s="32" t="s">
        <v>32</v>
      </c>
      <c r="C36" s="80">
        <f>C17+C22+C35</f>
        <v>81.22999999999999</v>
      </c>
      <c r="F36" s="91"/>
      <c r="G36" s="91"/>
      <c r="H36" s="91"/>
    </row>
    <row r="39" spans="1:8" ht="18.75" x14ac:dyDescent="0.3">
      <c r="B39" s="168" t="s">
        <v>163</v>
      </c>
      <c r="C39" s="168"/>
    </row>
  </sheetData>
  <mergeCells count="3">
    <mergeCell ref="A8:C8"/>
    <mergeCell ref="A18:C18"/>
    <mergeCell ref="A23:C23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6"/>
  <sheetViews>
    <sheetView view="pageBreakPreview" zoomScale="60" zoomScaleNormal="100" workbookViewId="0">
      <selection activeCell="B36" sqref="B36:C36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x14ac:dyDescent="0.25">
      <c r="A1" s="21"/>
      <c r="B1" s="21"/>
      <c r="C1" s="21"/>
      <c r="D1" s="21"/>
      <c r="E1" s="21"/>
      <c r="F1" s="21"/>
    </row>
    <row r="2" spans="1:6" x14ac:dyDescent="0.25">
      <c r="A2" s="21"/>
      <c r="B2" s="21"/>
      <c r="C2" s="90" t="s">
        <v>150</v>
      </c>
      <c r="D2" s="21"/>
      <c r="E2" s="21"/>
      <c r="F2" s="21"/>
    </row>
    <row r="3" spans="1:6" ht="64.5" customHeight="1" x14ac:dyDescent="0.25">
      <c r="A3" s="21"/>
      <c r="B3" s="21"/>
      <c r="C3" s="98" t="s">
        <v>162</v>
      </c>
      <c r="D3" s="21"/>
      <c r="E3" s="21"/>
      <c r="F3" s="21"/>
    </row>
    <row r="4" spans="1:6" ht="18.75" x14ac:dyDescent="0.3">
      <c r="A4" s="23" t="s">
        <v>90</v>
      </c>
      <c r="B4" s="23"/>
      <c r="C4" s="23"/>
      <c r="D4" s="21"/>
      <c r="E4" s="22"/>
      <c r="F4" s="21"/>
    </row>
    <row r="5" spans="1:6" ht="18.75" x14ac:dyDescent="0.3">
      <c r="A5" s="23"/>
      <c r="B5" s="23" t="s">
        <v>100</v>
      </c>
      <c r="C5" s="23"/>
      <c r="D5" s="21"/>
      <c r="E5" s="21"/>
      <c r="F5" s="21"/>
    </row>
    <row r="6" spans="1:6" ht="6" customHeight="1" x14ac:dyDescent="0.3">
      <c r="A6" s="23"/>
      <c r="B6" s="23"/>
      <c r="C6" s="23"/>
      <c r="D6" s="21"/>
      <c r="E6" s="21"/>
      <c r="F6" s="21"/>
    </row>
    <row r="7" spans="1:6" ht="37.5" customHeight="1" x14ac:dyDescent="0.3">
      <c r="A7" s="24" t="s">
        <v>95</v>
      </c>
      <c r="B7" s="25" t="s">
        <v>11</v>
      </c>
      <c r="C7" s="26" t="s">
        <v>12</v>
      </c>
      <c r="D7" s="21"/>
      <c r="E7" s="21"/>
      <c r="F7" s="21"/>
    </row>
    <row r="8" spans="1:6" ht="18" customHeight="1" x14ac:dyDescent="0.25">
      <c r="A8" s="170" t="s">
        <v>51</v>
      </c>
      <c r="B8" s="171"/>
      <c r="C8" s="171"/>
      <c r="D8" s="21"/>
      <c r="E8" s="21"/>
      <c r="F8" s="21"/>
    </row>
    <row r="9" spans="1:6" ht="18.75" x14ac:dyDescent="0.3">
      <c r="A9" s="12">
        <v>1</v>
      </c>
      <c r="B9" s="13" t="s">
        <v>15</v>
      </c>
      <c r="C9" s="14">
        <v>1</v>
      </c>
    </row>
    <row r="10" spans="1:6" ht="18.75" x14ac:dyDescent="0.3">
      <c r="A10" s="15">
        <f>A9+1</f>
        <v>2</v>
      </c>
      <c r="B10" s="13" t="s">
        <v>16</v>
      </c>
      <c r="C10" s="14">
        <v>1</v>
      </c>
    </row>
    <row r="11" spans="1:6" ht="18.75" x14ac:dyDescent="0.3">
      <c r="A11" s="15">
        <f t="shared" ref="A11:A16" si="0">A10+1</f>
        <v>3</v>
      </c>
      <c r="B11" s="13" t="s">
        <v>17</v>
      </c>
      <c r="C11" s="14">
        <v>1</v>
      </c>
    </row>
    <row r="12" spans="1:6" ht="18.75" x14ac:dyDescent="0.3">
      <c r="A12" s="15">
        <f t="shared" si="0"/>
        <v>4</v>
      </c>
      <c r="B12" s="16" t="s">
        <v>18</v>
      </c>
      <c r="C12" s="18">
        <v>0.5</v>
      </c>
    </row>
    <row r="13" spans="1:6" ht="18.75" x14ac:dyDescent="0.3">
      <c r="A13" s="15">
        <f t="shared" si="0"/>
        <v>5</v>
      </c>
      <c r="B13" s="17" t="s">
        <v>33</v>
      </c>
      <c r="C13" s="88">
        <v>19.12</v>
      </c>
    </row>
    <row r="14" spans="1:6" ht="18.75" x14ac:dyDescent="0.3">
      <c r="A14" s="15">
        <f t="shared" si="0"/>
        <v>6</v>
      </c>
      <c r="B14" s="17" t="s">
        <v>19</v>
      </c>
      <c r="C14" s="14">
        <v>1</v>
      </c>
    </row>
    <row r="15" spans="1:6" ht="18.75" x14ac:dyDescent="0.3">
      <c r="A15" s="15">
        <f t="shared" si="0"/>
        <v>7</v>
      </c>
      <c r="B15" s="17" t="s">
        <v>34</v>
      </c>
      <c r="C15" s="88">
        <v>0.05</v>
      </c>
      <c r="E15" s="1"/>
    </row>
    <row r="16" spans="1:6" ht="24.75" customHeight="1" x14ac:dyDescent="0.3">
      <c r="A16" s="15">
        <f t="shared" si="0"/>
        <v>8</v>
      </c>
      <c r="B16" s="19" t="s">
        <v>122</v>
      </c>
      <c r="C16" s="131">
        <v>0.75</v>
      </c>
    </row>
    <row r="17" spans="1:3" ht="18.75" x14ac:dyDescent="0.3">
      <c r="A17" s="110"/>
      <c r="B17" s="111" t="s">
        <v>20</v>
      </c>
      <c r="C17" s="112">
        <f>SUM(C9:C16)</f>
        <v>24.42</v>
      </c>
    </row>
    <row r="18" spans="1:3" ht="18.75" x14ac:dyDescent="0.25">
      <c r="A18" s="172" t="s">
        <v>21</v>
      </c>
      <c r="B18" s="173"/>
      <c r="C18" s="173"/>
    </row>
    <row r="19" spans="1:3" ht="21" customHeight="1" x14ac:dyDescent="0.3">
      <c r="A19" s="12">
        <v>1</v>
      </c>
      <c r="B19" s="29" t="s">
        <v>23</v>
      </c>
      <c r="C19" s="26">
        <v>0.5</v>
      </c>
    </row>
    <row r="20" spans="1:3" ht="18.75" x14ac:dyDescent="0.3">
      <c r="A20" s="12">
        <v>2</v>
      </c>
      <c r="B20" s="31" t="s">
        <v>5</v>
      </c>
      <c r="C20" s="26">
        <v>1</v>
      </c>
    </row>
    <row r="21" spans="1:3" ht="18.75" x14ac:dyDescent="0.3">
      <c r="A21" s="12">
        <v>3</v>
      </c>
      <c r="B21" s="31" t="s">
        <v>4</v>
      </c>
      <c r="C21" s="26">
        <v>1</v>
      </c>
    </row>
    <row r="22" spans="1:3" ht="17.25" customHeight="1" x14ac:dyDescent="0.3">
      <c r="A22" s="12"/>
      <c r="B22" s="113" t="s">
        <v>20</v>
      </c>
      <c r="C22" s="110">
        <f>SUM(C19:C21)</f>
        <v>2.5</v>
      </c>
    </row>
    <row r="23" spans="1:3" ht="24.75" customHeight="1" x14ac:dyDescent="0.25">
      <c r="A23" s="174" t="s">
        <v>25</v>
      </c>
      <c r="B23" s="175"/>
      <c r="C23" s="175"/>
    </row>
    <row r="24" spans="1:3" ht="18.75" x14ac:dyDescent="0.3">
      <c r="A24" s="12">
        <v>1</v>
      </c>
      <c r="B24" s="29" t="s">
        <v>61</v>
      </c>
      <c r="C24" s="109">
        <v>1</v>
      </c>
    </row>
    <row r="25" spans="1:3" ht="19.5" customHeight="1" x14ac:dyDescent="0.3">
      <c r="A25" s="76">
        <f>1+A24</f>
        <v>2</v>
      </c>
      <c r="B25" s="29" t="s">
        <v>101</v>
      </c>
      <c r="C25" s="109">
        <v>0.25</v>
      </c>
    </row>
    <row r="26" spans="1:3" ht="21.75" customHeight="1" x14ac:dyDescent="0.3">
      <c r="A26" s="76">
        <f t="shared" ref="A26:A31" si="1">1+A25</f>
        <v>3</v>
      </c>
      <c r="B26" s="29" t="s">
        <v>7</v>
      </c>
      <c r="C26" s="109">
        <v>3</v>
      </c>
    </row>
    <row r="27" spans="1:3" ht="24" customHeight="1" x14ac:dyDescent="0.3">
      <c r="A27" s="76">
        <f t="shared" si="1"/>
        <v>4</v>
      </c>
      <c r="B27" s="29" t="s">
        <v>9</v>
      </c>
      <c r="C27" s="109">
        <v>1</v>
      </c>
    </row>
    <row r="28" spans="1:3" ht="37.5" x14ac:dyDescent="0.3">
      <c r="A28" s="76">
        <f t="shared" si="1"/>
        <v>5</v>
      </c>
      <c r="B28" s="31" t="s">
        <v>36</v>
      </c>
      <c r="C28" s="109">
        <v>1</v>
      </c>
    </row>
    <row r="29" spans="1:3" ht="18.75" x14ac:dyDescent="0.3">
      <c r="A29" s="76">
        <f t="shared" si="1"/>
        <v>6</v>
      </c>
      <c r="B29" s="31" t="s">
        <v>10</v>
      </c>
      <c r="C29" s="109">
        <v>3</v>
      </c>
    </row>
    <row r="30" spans="1:3" ht="18.75" x14ac:dyDescent="0.3">
      <c r="A30" s="76">
        <f t="shared" si="1"/>
        <v>7</v>
      </c>
      <c r="B30" s="29" t="s">
        <v>6</v>
      </c>
      <c r="C30" s="109">
        <v>1</v>
      </c>
    </row>
    <row r="31" spans="1:3" ht="18.75" x14ac:dyDescent="0.3">
      <c r="A31" s="76">
        <f t="shared" si="1"/>
        <v>8</v>
      </c>
      <c r="B31" s="29" t="s">
        <v>8</v>
      </c>
      <c r="C31" s="109">
        <v>1</v>
      </c>
    </row>
    <row r="32" spans="1:3" ht="18.75" x14ac:dyDescent="0.3">
      <c r="A32" s="12"/>
      <c r="B32" s="113" t="s">
        <v>20</v>
      </c>
      <c r="C32" s="80">
        <f>SUM(C24:C31)</f>
        <v>11.25</v>
      </c>
    </row>
    <row r="33" spans="1:8" ht="18.75" x14ac:dyDescent="0.3">
      <c r="A33" s="27"/>
      <c r="B33" s="32" t="s">
        <v>32</v>
      </c>
      <c r="C33" s="80">
        <f>C17+C22+C32</f>
        <v>38.17</v>
      </c>
      <c r="F33" s="91"/>
      <c r="G33" s="91"/>
      <c r="H33" s="91"/>
    </row>
    <row r="36" spans="1:8" ht="18.75" x14ac:dyDescent="0.3">
      <c r="B36" s="168" t="s">
        <v>163</v>
      </c>
      <c r="C36" s="168"/>
    </row>
  </sheetData>
  <mergeCells count="3">
    <mergeCell ref="A8:C8"/>
    <mergeCell ref="A18:C18"/>
    <mergeCell ref="A23:C23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view="pageBreakPreview" zoomScale="60" zoomScaleNormal="100" workbookViewId="0">
      <selection activeCell="B40" sqref="B40:C40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ht="6.75" customHeight="1" x14ac:dyDescent="0.25">
      <c r="A1" s="21"/>
      <c r="B1" s="21"/>
      <c r="C1" s="21"/>
      <c r="D1" s="21"/>
      <c r="E1" s="21"/>
      <c r="F1" s="21"/>
    </row>
    <row r="2" spans="1:6" x14ac:dyDescent="0.25">
      <c r="A2" s="21"/>
      <c r="B2" s="21"/>
      <c r="C2" s="90" t="s">
        <v>152</v>
      </c>
      <c r="D2" s="21"/>
      <c r="E2" s="21"/>
      <c r="F2" s="21"/>
    </row>
    <row r="3" spans="1:6" ht="62.25" customHeight="1" x14ac:dyDescent="0.25">
      <c r="A3" s="21"/>
      <c r="B3" s="21"/>
      <c r="C3" s="98" t="s">
        <v>162</v>
      </c>
      <c r="D3" s="21"/>
      <c r="E3" s="21"/>
      <c r="F3" s="21"/>
    </row>
    <row r="4" spans="1:6" ht="18.75" x14ac:dyDescent="0.3">
      <c r="A4" s="23" t="s">
        <v>90</v>
      </c>
      <c r="B4" s="23"/>
      <c r="C4" s="23"/>
      <c r="D4" s="21"/>
      <c r="E4" s="22"/>
      <c r="F4" s="21"/>
    </row>
    <row r="5" spans="1:6" ht="18.75" x14ac:dyDescent="0.3">
      <c r="A5" s="23"/>
      <c r="B5" s="23" t="s">
        <v>94</v>
      </c>
      <c r="C5" s="23"/>
      <c r="D5" s="21"/>
      <c r="E5" s="21"/>
      <c r="F5" s="21"/>
    </row>
    <row r="6" spans="1:6" ht="6" customHeight="1" x14ac:dyDescent="0.3">
      <c r="A6" s="23"/>
      <c r="B6" s="23"/>
      <c r="C6" s="23"/>
      <c r="D6" s="21"/>
      <c r="E6" s="21"/>
      <c r="F6" s="21"/>
    </row>
    <row r="7" spans="1:6" ht="37.5" customHeight="1" x14ac:dyDescent="0.3">
      <c r="A7" s="24" t="s">
        <v>95</v>
      </c>
      <c r="B7" s="25" t="s">
        <v>11</v>
      </c>
      <c r="C7" s="26" t="s">
        <v>12</v>
      </c>
      <c r="D7" s="21"/>
      <c r="E7" s="21"/>
      <c r="F7" s="21"/>
    </row>
    <row r="8" spans="1:6" ht="18" customHeight="1" x14ac:dyDescent="0.25">
      <c r="A8" s="170" t="s">
        <v>51</v>
      </c>
      <c r="B8" s="171"/>
      <c r="C8" s="171"/>
      <c r="D8" s="21"/>
      <c r="E8" s="21"/>
      <c r="F8" s="21"/>
    </row>
    <row r="9" spans="1:6" ht="18.75" x14ac:dyDescent="0.3">
      <c r="A9" s="12">
        <v>1</v>
      </c>
      <c r="B9" s="13" t="s">
        <v>15</v>
      </c>
      <c r="C9" s="14">
        <v>1</v>
      </c>
    </row>
    <row r="10" spans="1:6" ht="18.75" x14ac:dyDescent="0.3">
      <c r="A10" s="15">
        <f>A9+1</f>
        <v>2</v>
      </c>
      <c r="B10" s="13" t="s">
        <v>16</v>
      </c>
      <c r="C10" s="14">
        <v>2</v>
      </c>
    </row>
    <row r="11" spans="1:6" ht="18.75" x14ac:dyDescent="0.3">
      <c r="A11" s="15">
        <f t="shared" ref="A11:A16" si="0">A10+1</f>
        <v>3</v>
      </c>
      <c r="B11" s="13" t="s">
        <v>17</v>
      </c>
      <c r="C11" s="14">
        <v>1</v>
      </c>
    </row>
    <row r="12" spans="1:6" ht="18.75" x14ac:dyDescent="0.3">
      <c r="A12" s="15">
        <f t="shared" si="0"/>
        <v>4</v>
      </c>
      <c r="B12" s="16" t="s">
        <v>18</v>
      </c>
      <c r="C12" s="88">
        <v>0.75</v>
      </c>
    </row>
    <row r="13" spans="1:6" ht="18.75" x14ac:dyDescent="0.3">
      <c r="A13" s="15">
        <f t="shared" si="0"/>
        <v>5</v>
      </c>
      <c r="B13" s="17" t="s">
        <v>33</v>
      </c>
      <c r="C13" s="18">
        <v>49.6</v>
      </c>
    </row>
    <row r="14" spans="1:6" ht="18.75" x14ac:dyDescent="0.3">
      <c r="A14" s="15">
        <f t="shared" si="0"/>
        <v>6</v>
      </c>
      <c r="B14" s="17" t="s">
        <v>34</v>
      </c>
      <c r="C14" s="88">
        <v>0.12</v>
      </c>
      <c r="E14" s="1"/>
    </row>
    <row r="15" spans="1:6" ht="24.75" customHeight="1" x14ac:dyDescent="0.3">
      <c r="A15" s="15">
        <f t="shared" si="0"/>
        <v>7</v>
      </c>
      <c r="B15" s="19" t="s">
        <v>122</v>
      </c>
      <c r="C15" s="89">
        <v>1</v>
      </c>
    </row>
    <row r="16" spans="1:6" ht="18.75" x14ac:dyDescent="0.3">
      <c r="A16" s="15">
        <f t="shared" si="0"/>
        <v>8</v>
      </c>
      <c r="B16" s="19" t="s">
        <v>19</v>
      </c>
      <c r="C16" s="20">
        <v>4</v>
      </c>
    </row>
    <row r="17" spans="1:3" ht="18.75" x14ac:dyDescent="0.3">
      <c r="A17" s="128"/>
      <c r="B17" s="111" t="s">
        <v>20</v>
      </c>
      <c r="C17" s="112">
        <f>SUM(C9:C16)</f>
        <v>59.47</v>
      </c>
    </row>
    <row r="18" spans="1:3" ht="15.75" x14ac:dyDescent="0.25">
      <c r="A18" s="182" t="s">
        <v>21</v>
      </c>
      <c r="B18" s="183"/>
      <c r="C18" s="183"/>
    </row>
    <row r="19" spans="1:3" ht="21" customHeight="1" x14ac:dyDescent="0.3">
      <c r="A19" s="12">
        <v>1</v>
      </c>
      <c r="B19" s="17" t="s">
        <v>22</v>
      </c>
      <c r="C19" s="12">
        <v>1</v>
      </c>
    </row>
    <row r="20" spans="1:3" ht="18.75" x14ac:dyDescent="0.3">
      <c r="A20" s="12">
        <v>2</v>
      </c>
      <c r="B20" s="17" t="s">
        <v>5</v>
      </c>
      <c r="C20" s="14">
        <v>1</v>
      </c>
    </row>
    <row r="21" spans="1:3" ht="18.75" x14ac:dyDescent="0.3">
      <c r="A21" s="12">
        <v>3</v>
      </c>
      <c r="B21" s="17" t="s">
        <v>24</v>
      </c>
      <c r="C21" s="12">
        <v>1</v>
      </c>
    </row>
    <row r="22" spans="1:3" ht="18.75" x14ac:dyDescent="0.3">
      <c r="A22" s="12">
        <v>4</v>
      </c>
      <c r="B22" s="17" t="s">
        <v>37</v>
      </c>
      <c r="C22" s="12">
        <v>1</v>
      </c>
    </row>
    <row r="23" spans="1:3" ht="18.75" x14ac:dyDescent="0.3">
      <c r="A23" s="12">
        <v>5</v>
      </c>
      <c r="B23" s="17" t="s">
        <v>38</v>
      </c>
      <c r="C23" s="12">
        <v>1</v>
      </c>
    </row>
    <row r="24" spans="1:3" ht="17.25" customHeight="1" x14ac:dyDescent="0.25">
      <c r="A24" s="79"/>
      <c r="B24" s="139" t="s">
        <v>20</v>
      </c>
      <c r="C24" s="128">
        <f>SUM(C19:C23)</f>
        <v>5</v>
      </c>
    </row>
    <row r="25" spans="1:3" ht="15" customHeight="1" x14ac:dyDescent="0.25">
      <c r="A25" s="184" t="s">
        <v>25</v>
      </c>
      <c r="B25" s="185"/>
      <c r="C25" s="185"/>
    </row>
    <row r="26" spans="1:3" ht="18.75" x14ac:dyDescent="0.3">
      <c r="A26" s="12">
        <v>1</v>
      </c>
      <c r="B26" s="17" t="s">
        <v>61</v>
      </c>
      <c r="C26" s="12">
        <v>1</v>
      </c>
    </row>
    <row r="27" spans="1:3" ht="19.5" customHeight="1" x14ac:dyDescent="0.3">
      <c r="A27" s="76">
        <f>1+A26</f>
        <v>2</v>
      </c>
      <c r="B27" s="13" t="s">
        <v>79</v>
      </c>
      <c r="C27" s="12">
        <v>1</v>
      </c>
    </row>
    <row r="28" spans="1:3" ht="36" customHeight="1" x14ac:dyDescent="0.3">
      <c r="A28" s="76">
        <f t="shared" ref="A28:A35" si="1">1+A27</f>
        <v>3</v>
      </c>
      <c r="B28" s="13" t="s">
        <v>27</v>
      </c>
      <c r="C28" s="12">
        <v>1</v>
      </c>
    </row>
    <row r="29" spans="1:3" ht="21.75" customHeight="1" x14ac:dyDescent="0.25">
      <c r="A29" s="76">
        <f t="shared" si="1"/>
        <v>4</v>
      </c>
      <c r="B29" s="77" t="s">
        <v>28</v>
      </c>
      <c r="C29" s="12">
        <v>10.5</v>
      </c>
    </row>
    <row r="30" spans="1:3" ht="36.75" customHeight="1" x14ac:dyDescent="0.25">
      <c r="A30" s="76">
        <f t="shared" si="1"/>
        <v>5</v>
      </c>
      <c r="B30" s="77" t="s">
        <v>30</v>
      </c>
      <c r="C30" s="12">
        <v>1</v>
      </c>
    </row>
    <row r="31" spans="1:3" ht="18.75" x14ac:dyDescent="0.3">
      <c r="A31" s="76">
        <f t="shared" si="1"/>
        <v>6</v>
      </c>
      <c r="B31" s="17" t="s">
        <v>92</v>
      </c>
      <c r="C31" s="12">
        <v>1.5</v>
      </c>
    </row>
    <row r="32" spans="1:3" ht="18.75" x14ac:dyDescent="0.3">
      <c r="A32" s="76">
        <f t="shared" si="1"/>
        <v>7</v>
      </c>
      <c r="B32" s="17" t="s">
        <v>89</v>
      </c>
      <c r="C32" s="12">
        <v>0.5</v>
      </c>
    </row>
    <row r="33" spans="1:8" ht="18.75" x14ac:dyDescent="0.3">
      <c r="A33" s="76">
        <f t="shared" si="1"/>
        <v>8</v>
      </c>
      <c r="B33" s="17" t="s">
        <v>29</v>
      </c>
      <c r="C33" s="12">
        <v>1</v>
      </c>
    </row>
    <row r="34" spans="1:8" ht="18.75" x14ac:dyDescent="0.3">
      <c r="A34" s="76">
        <f t="shared" si="1"/>
        <v>9</v>
      </c>
      <c r="B34" s="17" t="s">
        <v>9</v>
      </c>
      <c r="C34" s="12">
        <v>2</v>
      </c>
    </row>
    <row r="35" spans="1:8" ht="18.75" x14ac:dyDescent="0.3">
      <c r="A35" s="76">
        <f t="shared" si="1"/>
        <v>10</v>
      </c>
      <c r="B35" s="17" t="s">
        <v>8</v>
      </c>
      <c r="C35" s="12">
        <v>1</v>
      </c>
    </row>
    <row r="36" spans="1:8" ht="18.75" x14ac:dyDescent="0.3">
      <c r="A36" s="79"/>
      <c r="B36" s="32" t="s">
        <v>20</v>
      </c>
      <c r="C36" s="80">
        <f>SUM(C26:C35)</f>
        <v>20.5</v>
      </c>
    </row>
    <row r="37" spans="1:8" ht="18.75" x14ac:dyDescent="0.3">
      <c r="A37" s="81"/>
      <c r="B37" s="32" t="s">
        <v>32</v>
      </c>
      <c r="C37" s="80">
        <f>C17+C24+C36</f>
        <v>84.97</v>
      </c>
      <c r="F37" s="91"/>
      <c r="G37" s="91"/>
      <c r="H37" s="91"/>
    </row>
    <row r="40" spans="1:8" ht="18.75" x14ac:dyDescent="0.3">
      <c r="B40" s="168" t="s">
        <v>163</v>
      </c>
      <c r="C40" s="168"/>
    </row>
  </sheetData>
  <mergeCells count="3">
    <mergeCell ref="A8:C8"/>
    <mergeCell ref="A18:C18"/>
    <mergeCell ref="A25:C25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"/>
  <sheetViews>
    <sheetView view="pageBreakPreview" zoomScale="60" zoomScaleNormal="100" workbookViewId="0">
      <selection activeCell="B37" sqref="B37:C37"/>
    </sheetView>
  </sheetViews>
  <sheetFormatPr defaultRowHeight="15" x14ac:dyDescent="0.25"/>
  <cols>
    <col min="1" max="1" width="12.85546875" customWidth="1"/>
    <col min="2" max="2" width="45.140625" customWidth="1"/>
    <col min="3" max="3" width="27.7109375" customWidth="1"/>
  </cols>
  <sheetData>
    <row r="1" spans="1:6" x14ac:dyDescent="0.25">
      <c r="A1" s="21"/>
      <c r="B1" s="21"/>
      <c r="C1" s="21"/>
      <c r="D1" s="21"/>
      <c r="E1" s="21"/>
      <c r="F1" s="21"/>
    </row>
    <row r="2" spans="1:6" x14ac:dyDescent="0.25">
      <c r="A2" s="21"/>
      <c r="B2" s="21"/>
      <c r="C2" s="90" t="s">
        <v>149</v>
      </c>
      <c r="D2" s="21"/>
      <c r="E2" s="21"/>
      <c r="F2" s="21"/>
    </row>
    <row r="3" spans="1:6" ht="60.75" customHeight="1" x14ac:dyDescent="0.25">
      <c r="A3" s="21"/>
      <c r="B3" s="21"/>
      <c r="C3" s="98" t="s">
        <v>162</v>
      </c>
      <c r="D3" s="21"/>
      <c r="E3" s="21"/>
      <c r="F3" s="21"/>
    </row>
    <row r="4" spans="1:6" ht="18.75" x14ac:dyDescent="0.3">
      <c r="A4" s="23" t="s">
        <v>90</v>
      </c>
      <c r="B4" s="23"/>
      <c r="C4" s="23"/>
      <c r="D4" s="21"/>
      <c r="E4" s="22"/>
      <c r="F4" s="21"/>
    </row>
    <row r="5" spans="1:6" ht="18.75" x14ac:dyDescent="0.3">
      <c r="A5" s="23"/>
      <c r="B5" s="23" t="s">
        <v>91</v>
      </c>
      <c r="C5" s="23"/>
      <c r="D5" s="21"/>
      <c r="E5" s="21"/>
      <c r="F5" s="21"/>
    </row>
    <row r="6" spans="1:6" ht="11.25" customHeight="1" x14ac:dyDescent="0.3">
      <c r="A6" s="23"/>
      <c r="B6" s="23"/>
      <c r="C6" s="23"/>
      <c r="D6" s="21"/>
      <c r="E6" s="21"/>
      <c r="F6" s="21"/>
    </row>
    <row r="7" spans="1:6" ht="33.75" customHeight="1" x14ac:dyDescent="0.3">
      <c r="A7" s="24" t="s">
        <v>95</v>
      </c>
      <c r="B7" s="25" t="s">
        <v>11</v>
      </c>
      <c r="C7" s="26" t="s">
        <v>12</v>
      </c>
      <c r="D7" s="21"/>
      <c r="E7" s="21"/>
      <c r="F7" s="21"/>
    </row>
    <row r="8" spans="1:6" ht="18" customHeight="1" x14ac:dyDescent="0.25">
      <c r="A8" s="170" t="s">
        <v>51</v>
      </c>
      <c r="B8" s="171"/>
      <c r="C8" s="171"/>
      <c r="D8" s="21"/>
      <c r="E8" s="21"/>
      <c r="F8" s="138"/>
    </row>
    <row r="9" spans="1:6" ht="18.75" x14ac:dyDescent="0.3">
      <c r="A9" s="12">
        <v>1</v>
      </c>
      <c r="B9" s="13" t="s">
        <v>15</v>
      </c>
      <c r="C9" s="14">
        <v>1</v>
      </c>
    </row>
    <row r="10" spans="1:6" ht="18.75" x14ac:dyDescent="0.3">
      <c r="A10" s="15">
        <f>A9+1</f>
        <v>2</v>
      </c>
      <c r="B10" s="13" t="s">
        <v>16</v>
      </c>
      <c r="C10" s="14">
        <v>2</v>
      </c>
    </row>
    <row r="11" spans="1:6" ht="18.75" x14ac:dyDescent="0.3">
      <c r="A11" s="15">
        <f t="shared" ref="A11:A16" si="0">A10+1</f>
        <v>3</v>
      </c>
      <c r="B11" s="13" t="s">
        <v>17</v>
      </c>
      <c r="C11" s="14">
        <v>1</v>
      </c>
    </row>
    <row r="12" spans="1:6" ht="18.75" x14ac:dyDescent="0.3">
      <c r="A12" s="15">
        <f t="shared" si="0"/>
        <v>4</v>
      </c>
      <c r="B12" s="16" t="s">
        <v>18</v>
      </c>
      <c r="C12" s="18">
        <v>0.5</v>
      </c>
    </row>
    <row r="13" spans="1:6" ht="18.75" x14ac:dyDescent="0.3">
      <c r="A13" s="15">
        <f t="shared" si="0"/>
        <v>5</v>
      </c>
      <c r="B13" s="17" t="s">
        <v>33</v>
      </c>
      <c r="C13" s="18">
        <v>46.7</v>
      </c>
    </row>
    <row r="14" spans="1:6" ht="18.75" x14ac:dyDescent="0.3">
      <c r="A14" s="15">
        <f t="shared" si="0"/>
        <v>6</v>
      </c>
      <c r="B14" s="17" t="s">
        <v>34</v>
      </c>
      <c r="C14" s="18">
        <v>0.3</v>
      </c>
      <c r="E14" s="1"/>
    </row>
    <row r="15" spans="1:6" ht="17.25" customHeight="1" x14ac:dyDescent="0.3">
      <c r="A15" s="15">
        <f t="shared" si="0"/>
        <v>7</v>
      </c>
      <c r="B15" s="19" t="s">
        <v>122</v>
      </c>
      <c r="C15" s="89">
        <v>1</v>
      </c>
    </row>
    <row r="16" spans="1:6" ht="18.75" x14ac:dyDescent="0.3">
      <c r="A16" s="15">
        <f t="shared" si="0"/>
        <v>8</v>
      </c>
      <c r="B16" s="19" t="s">
        <v>19</v>
      </c>
      <c r="C16" s="20">
        <v>7</v>
      </c>
    </row>
    <row r="17" spans="1:3" ht="18.75" x14ac:dyDescent="0.3">
      <c r="A17" s="128"/>
      <c r="B17" s="111" t="s">
        <v>20</v>
      </c>
      <c r="C17" s="114">
        <f>SUM(C9:C16)</f>
        <v>59.5</v>
      </c>
    </row>
    <row r="18" spans="1:3" ht="18.75" customHeight="1" x14ac:dyDescent="0.25">
      <c r="A18" s="186" t="s">
        <v>21</v>
      </c>
      <c r="B18" s="187"/>
      <c r="C18" s="187"/>
    </row>
    <row r="19" spans="1:3" ht="18.75" customHeight="1" x14ac:dyDescent="0.3">
      <c r="A19" s="108">
        <v>1</v>
      </c>
      <c r="B19" s="17" t="s">
        <v>37</v>
      </c>
      <c r="C19" s="12">
        <v>1</v>
      </c>
    </row>
    <row r="20" spans="1:3" ht="18.75" customHeight="1" x14ac:dyDescent="0.3">
      <c r="A20" s="108">
        <f>A19+1</f>
        <v>2</v>
      </c>
      <c r="B20" s="17" t="s">
        <v>38</v>
      </c>
      <c r="C20" s="12">
        <v>1</v>
      </c>
    </row>
    <row r="21" spans="1:3" ht="21" customHeight="1" x14ac:dyDescent="0.3">
      <c r="A21" s="108">
        <f t="shared" ref="A21:A23" si="1">A20+1</f>
        <v>3</v>
      </c>
      <c r="B21" s="17" t="s">
        <v>22</v>
      </c>
      <c r="C21" s="12">
        <v>1</v>
      </c>
    </row>
    <row r="22" spans="1:3" ht="18.75" x14ac:dyDescent="0.3">
      <c r="A22" s="108">
        <f t="shared" si="1"/>
        <v>4</v>
      </c>
      <c r="B22" s="17" t="s">
        <v>5</v>
      </c>
      <c r="C22" s="14">
        <v>1</v>
      </c>
    </row>
    <row r="23" spans="1:3" ht="18.75" x14ac:dyDescent="0.3">
      <c r="A23" s="108">
        <f t="shared" si="1"/>
        <v>5</v>
      </c>
      <c r="B23" s="17" t="s">
        <v>24</v>
      </c>
      <c r="C23" s="12">
        <v>1</v>
      </c>
    </row>
    <row r="24" spans="1:3" ht="17.25" customHeight="1" x14ac:dyDescent="0.3">
      <c r="A24" s="79"/>
      <c r="B24" s="32" t="s">
        <v>20</v>
      </c>
      <c r="C24" s="128">
        <f>SUM(C19:C23)</f>
        <v>5</v>
      </c>
    </row>
    <row r="25" spans="1:3" ht="17.25" customHeight="1" x14ac:dyDescent="0.25">
      <c r="A25" s="188" t="s">
        <v>25</v>
      </c>
      <c r="B25" s="189"/>
      <c r="C25" s="189"/>
    </row>
    <row r="26" spans="1:3" ht="17.25" customHeight="1" x14ac:dyDescent="0.3">
      <c r="A26" s="129">
        <v>1</v>
      </c>
      <c r="B26" s="17" t="s">
        <v>61</v>
      </c>
      <c r="C26" s="12">
        <v>1</v>
      </c>
    </row>
    <row r="27" spans="1:3" ht="17.25" customHeight="1" x14ac:dyDescent="0.3">
      <c r="A27" s="129">
        <f>A26+1</f>
        <v>2</v>
      </c>
      <c r="B27" s="13" t="s">
        <v>79</v>
      </c>
      <c r="C27" s="12">
        <v>0.5</v>
      </c>
    </row>
    <row r="28" spans="1:3" ht="24.75" customHeight="1" x14ac:dyDescent="0.25">
      <c r="A28" s="129">
        <f t="shared" ref="A28:A33" si="2">A27+1</f>
        <v>3</v>
      </c>
      <c r="B28" s="77" t="s">
        <v>28</v>
      </c>
      <c r="C28" s="12">
        <v>9</v>
      </c>
    </row>
    <row r="29" spans="1:3" ht="37.5" customHeight="1" x14ac:dyDescent="0.25">
      <c r="A29" s="129">
        <f t="shared" si="2"/>
        <v>4</v>
      </c>
      <c r="B29" s="77" t="s">
        <v>30</v>
      </c>
      <c r="C29" s="12">
        <v>1.5</v>
      </c>
    </row>
    <row r="30" spans="1:3" ht="18.75" x14ac:dyDescent="0.25">
      <c r="A30" s="129">
        <f t="shared" si="2"/>
        <v>5</v>
      </c>
      <c r="B30" s="78" t="s">
        <v>31</v>
      </c>
      <c r="C30" s="12">
        <v>1</v>
      </c>
    </row>
    <row r="31" spans="1:3" ht="18.75" x14ac:dyDescent="0.25">
      <c r="A31" s="129">
        <f t="shared" si="2"/>
        <v>6</v>
      </c>
      <c r="B31" s="78" t="s">
        <v>10</v>
      </c>
      <c r="C31" s="12">
        <v>5</v>
      </c>
    </row>
    <row r="32" spans="1:3" ht="18.75" x14ac:dyDescent="0.3">
      <c r="A32" s="129">
        <f t="shared" si="2"/>
        <v>7</v>
      </c>
      <c r="B32" s="17" t="s">
        <v>92</v>
      </c>
      <c r="C32" s="12">
        <v>1</v>
      </c>
    </row>
    <row r="33" spans="1:3" ht="18.75" x14ac:dyDescent="0.3">
      <c r="A33" s="129">
        <f t="shared" si="2"/>
        <v>8</v>
      </c>
      <c r="B33" s="17" t="s">
        <v>89</v>
      </c>
      <c r="C33" s="12">
        <v>1</v>
      </c>
    </row>
    <row r="34" spans="1:3" ht="18.75" x14ac:dyDescent="0.3">
      <c r="A34" s="79"/>
      <c r="B34" s="32" t="s">
        <v>20</v>
      </c>
      <c r="C34" s="96">
        <f>SUM(C26:C33)</f>
        <v>20</v>
      </c>
    </row>
    <row r="35" spans="1:3" ht="21" customHeight="1" x14ac:dyDescent="0.3">
      <c r="A35" s="81"/>
      <c r="B35" s="32" t="s">
        <v>32</v>
      </c>
      <c r="C35" s="93">
        <f>C17+C24+C34</f>
        <v>84.5</v>
      </c>
    </row>
    <row r="37" spans="1:3" ht="18.75" x14ac:dyDescent="0.3">
      <c r="B37" s="168" t="s">
        <v>163</v>
      </c>
      <c r="C37" s="168"/>
    </row>
  </sheetData>
  <mergeCells count="3">
    <mergeCell ref="A8:C8"/>
    <mergeCell ref="A18:C18"/>
    <mergeCell ref="A25:C25"/>
  </mergeCell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3"/>
  <sheetViews>
    <sheetView view="pageBreakPreview" topLeftCell="A4" zoomScale="60" zoomScaleNormal="100" workbookViewId="0">
      <selection activeCell="B53" sqref="B53:C53"/>
    </sheetView>
  </sheetViews>
  <sheetFormatPr defaultRowHeight="15" x14ac:dyDescent="0.25"/>
  <cols>
    <col min="1" max="1" width="11.140625" customWidth="1"/>
    <col min="2" max="2" width="54.140625" customWidth="1"/>
    <col min="3" max="3" width="37.42578125" customWidth="1"/>
  </cols>
  <sheetData>
    <row r="1" spans="1:4" ht="9" customHeight="1" x14ac:dyDescent="0.25"/>
    <row r="2" spans="1:4" x14ac:dyDescent="0.25">
      <c r="C2" s="90" t="s">
        <v>153</v>
      </c>
    </row>
    <row r="3" spans="1:4" ht="46.5" customHeight="1" x14ac:dyDescent="0.25">
      <c r="C3" s="98" t="s">
        <v>162</v>
      </c>
    </row>
    <row r="4" spans="1:4" ht="19.5" customHeight="1" x14ac:dyDescent="0.3">
      <c r="A4" s="196" t="s">
        <v>124</v>
      </c>
      <c r="B4" s="196"/>
      <c r="C4" s="196"/>
      <c r="D4" s="21"/>
    </row>
    <row r="5" spans="1:4" ht="5.25" customHeight="1" x14ac:dyDescent="0.3">
      <c r="B5" s="4"/>
    </row>
    <row r="6" spans="1:4" ht="18.75" x14ac:dyDescent="0.3">
      <c r="A6" s="24" t="s">
        <v>95</v>
      </c>
      <c r="B6" s="25" t="s">
        <v>11</v>
      </c>
      <c r="C6" s="24" t="s">
        <v>12</v>
      </c>
    </row>
    <row r="7" spans="1:4" ht="18.75" x14ac:dyDescent="0.3">
      <c r="A7" s="190" t="s">
        <v>51</v>
      </c>
      <c r="B7" s="191"/>
      <c r="C7" s="192"/>
    </row>
    <row r="8" spans="1:4" ht="21.75" customHeight="1" x14ac:dyDescent="0.3">
      <c r="A8" s="40">
        <v>1</v>
      </c>
      <c r="B8" s="56" t="s">
        <v>15</v>
      </c>
      <c r="C8" s="40">
        <v>1</v>
      </c>
    </row>
    <row r="9" spans="1:4" ht="19.5" customHeight="1" x14ac:dyDescent="0.3">
      <c r="A9" s="40">
        <f>A8+1</f>
        <v>2</v>
      </c>
      <c r="B9" s="64" t="s">
        <v>83</v>
      </c>
      <c r="C9" s="40">
        <v>2</v>
      </c>
    </row>
    <row r="10" spans="1:4" ht="20.25" customHeight="1" x14ac:dyDescent="0.3">
      <c r="A10" s="40">
        <f t="shared" ref="A10:A18" si="0">A9+1</f>
        <v>3</v>
      </c>
      <c r="B10" s="64" t="s">
        <v>57</v>
      </c>
      <c r="C10" s="40">
        <v>1</v>
      </c>
    </row>
    <row r="11" spans="1:4" ht="18.75" x14ac:dyDescent="0.3">
      <c r="A11" s="40">
        <f t="shared" si="0"/>
        <v>4</v>
      </c>
      <c r="B11" s="64" t="s">
        <v>85</v>
      </c>
      <c r="C11" s="40">
        <v>1</v>
      </c>
    </row>
    <row r="12" spans="1:4" ht="18.75" x14ac:dyDescent="0.3">
      <c r="A12" s="40">
        <f t="shared" si="0"/>
        <v>5</v>
      </c>
      <c r="B12" s="64" t="s">
        <v>84</v>
      </c>
      <c r="C12" s="40">
        <v>4.5</v>
      </c>
    </row>
    <row r="13" spans="1:4" ht="18.75" x14ac:dyDescent="0.3">
      <c r="A13" s="40">
        <f t="shared" si="0"/>
        <v>6</v>
      </c>
      <c r="B13" s="64" t="s">
        <v>58</v>
      </c>
      <c r="C13" s="40">
        <v>71.7</v>
      </c>
    </row>
    <row r="14" spans="1:4" ht="18.75" x14ac:dyDescent="0.3">
      <c r="A14" s="40">
        <f t="shared" si="0"/>
        <v>7</v>
      </c>
      <c r="B14" s="64" t="s">
        <v>82</v>
      </c>
      <c r="C14" s="40">
        <v>0.5</v>
      </c>
    </row>
    <row r="15" spans="1:4" ht="18.75" x14ac:dyDescent="0.3">
      <c r="A15" s="40">
        <f t="shared" si="0"/>
        <v>8</v>
      </c>
      <c r="B15" s="64" t="s">
        <v>34</v>
      </c>
      <c r="C15" s="40">
        <v>2.5</v>
      </c>
    </row>
    <row r="16" spans="1:4" ht="18.75" x14ac:dyDescent="0.3">
      <c r="A16" s="40">
        <f t="shared" si="0"/>
        <v>9</v>
      </c>
      <c r="B16" s="64" t="s">
        <v>18</v>
      </c>
      <c r="C16" s="40">
        <v>1</v>
      </c>
    </row>
    <row r="17" spans="1:3" ht="18.75" x14ac:dyDescent="0.3">
      <c r="A17" s="40">
        <f t="shared" si="0"/>
        <v>10</v>
      </c>
      <c r="B17" s="56" t="s">
        <v>55</v>
      </c>
      <c r="C17" s="40">
        <v>1</v>
      </c>
    </row>
    <row r="18" spans="1:3" ht="22.5" customHeight="1" x14ac:dyDescent="0.3">
      <c r="A18" s="40">
        <f t="shared" si="0"/>
        <v>11</v>
      </c>
      <c r="B18" s="64" t="s">
        <v>130</v>
      </c>
      <c r="C18" s="40">
        <v>9</v>
      </c>
    </row>
    <row r="19" spans="1:3" ht="18.75" x14ac:dyDescent="0.3">
      <c r="A19" s="125"/>
      <c r="B19" s="68" t="s">
        <v>20</v>
      </c>
      <c r="C19" s="125">
        <f>SUM(C8:C18)</f>
        <v>95.2</v>
      </c>
    </row>
    <row r="20" spans="1:3" ht="15.75" customHeight="1" x14ac:dyDescent="0.3">
      <c r="A20" s="193" t="s">
        <v>52</v>
      </c>
      <c r="B20" s="194"/>
      <c r="C20" s="195"/>
    </row>
    <row r="21" spans="1:3" ht="17.25" customHeight="1" x14ac:dyDescent="0.3">
      <c r="A21" s="40">
        <v>1</v>
      </c>
      <c r="B21" s="64" t="s">
        <v>59</v>
      </c>
      <c r="C21" s="40">
        <v>1</v>
      </c>
    </row>
    <row r="22" spans="1:3" ht="18.75" x14ac:dyDescent="0.3">
      <c r="A22" s="40">
        <f>A21+1</f>
        <v>2</v>
      </c>
      <c r="B22" s="64" t="s">
        <v>60</v>
      </c>
      <c r="C22" s="40">
        <v>1</v>
      </c>
    </row>
    <row r="23" spans="1:3" ht="18.75" x14ac:dyDescent="0.3">
      <c r="A23" s="40">
        <f t="shared" ref="A23:A48" si="1">A22+1</f>
        <v>3</v>
      </c>
      <c r="B23" s="64" t="s">
        <v>37</v>
      </c>
      <c r="C23" s="40">
        <v>1</v>
      </c>
    </row>
    <row r="24" spans="1:3" ht="18.75" x14ac:dyDescent="0.3">
      <c r="A24" s="40">
        <f t="shared" si="1"/>
        <v>4</v>
      </c>
      <c r="B24" s="64" t="s">
        <v>38</v>
      </c>
      <c r="C24" s="40">
        <v>2</v>
      </c>
    </row>
    <row r="25" spans="1:3" ht="18.75" x14ac:dyDescent="0.3">
      <c r="A25" s="40">
        <f t="shared" si="1"/>
        <v>5</v>
      </c>
      <c r="B25" s="64" t="s">
        <v>23</v>
      </c>
      <c r="C25" s="40">
        <v>1</v>
      </c>
    </row>
    <row r="26" spans="1:3" ht="18.75" x14ac:dyDescent="0.3">
      <c r="A26" s="125"/>
      <c r="B26" s="68" t="s">
        <v>20</v>
      </c>
      <c r="C26" s="125">
        <f>SUM(C21:C25)</f>
        <v>6</v>
      </c>
    </row>
    <row r="27" spans="1:3" ht="18.75" x14ac:dyDescent="0.3">
      <c r="A27" s="193" t="s">
        <v>41</v>
      </c>
      <c r="B27" s="194"/>
      <c r="C27" s="195"/>
    </row>
    <row r="28" spans="1:3" ht="18.75" x14ac:dyDescent="0.3">
      <c r="A28" s="40">
        <v>1</v>
      </c>
      <c r="B28" s="64" t="s">
        <v>61</v>
      </c>
      <c r="C28" s="40">
        <v>1</v>
      </c>
    </row>
    <row r="29" spans="1:3" ht="18.75" x14ac:dyDescent="0.3">
      <c r="A29" s="40">
        <f t="shared" si="1"/>
        <v>2</v>
      </c>
      <c r="B29" s="64" t="s">
        <v>56</v>
      </c>
      <c r="C29" s="40">
        <v>1</v>
      </c>
    </row>
    <row r="30" spans="1:3" ht="18.75" x14ac:dyDescent="0.3">
      <c r="A30" s="40">
        <f t="shared" si="1"/>
        <v>3</v>
      </c>
      <c r="B30" s="64" t="s">
        <v>62</v>
      </c>
      <c r="C30" s="40">
        <v>1.5</v>
      </c>
    </row>
    <row r="31" spans="1:3" ht="18.75" x14ac:dyDescent="0.3">
      <c r="A31" s="40">
        <f t="shared" si="1"/>
        <v>4</v>
      </c>
      <c r="B31" s="64" t="s">
        <v>9</v>
      </c>
      <c r="C31" s="40">
        <v>2</v>
      </c>
    </row>
    <row r="32" spans="1:3" ht="20.25" customHeight="1" x14ac:dyDescent="0.3">
      <c r="A32" s="40">
        <f t="shared" si="1"/>
        <v>5</v>
      </c>
      <c r="B32" s="64" t="s">
        <v>7</v>
      </c>
      <c r="C32" s="40">
        <v>17.5</v>
      </c>
    </row>
    <row r="33" spans="1:3" ht="18.75" x14ac:dyDescent="0.3">
      <c r="A33" s="40">
        <f t="shared" si="1"/>
        <v>6</v>
      </c>
      <c r="B33" s="64" t="s">
        <v>63</v>
      </c>
      <c r="C33" s="40">
        <v>1</v>
      </c>
    </row>
    <row r="34" spans="1:3" ht="36" customHeight="1" x14ac:dyDescent="0.3">
      <c r="A34" s="40">
        <f t="shared" si="1"/>
        <v>7</v>
      </c>
      <c r="B34" s="64" t="s">
        <v>64</v>
      </c>
      <c r="C34" s="40">
        <v>1</v>
      </c>
    </row>
    <row r="35" spans="1:3" ht="36.75" customHeight="1" x14ac:dyDescent="0.3">
      <c r="A35" s="40">
        <f t="shared" si="1"/>
        <v>8</v>
      </c>
      <c r="B35" s="64" t="s">
        <v>65</v>
      </c>
      <c r="C35" s="40">
        <v>1</v>
      </c>
    </row>
    <row r="36" spans="1:3" ht="39.75" customHeight="1" x14ac:dyDescent="0.3">
      <c r="A36" s="40">
        <f t="shared" si="1"/>
        <v>9</v>
      </c>
      <c r="B36" s="64" t="s">
        <v>66</v>
      </c>
      <c r="C36" s="40">
        <v>1</v>
      </c>
    </row>
    <row r="37" spans="1:3" ht="18.75" x14ac:dyDescent="0.3">
      <c r="A37" s="40">
        <f t="shared" si="1"/>
        <v>10</v>
      </c>
      <c r="B37" s="64" t="s">
        <v>128</v>
      </c>
      <c r="C37" s="40">
        <v>1</v>
      </c>
    </row>
    <row r="38" spans="1:3" ht="18.75" x14ac:dyDescent="0.3">
      <c r="A38" s="40">
        <f t="shared" si="1"/>
        <v>11</v>
      </c>
      <c r="B38" s="64" t="s">
        <v>39</v>
      </c>
      <c r="C38" s="40">
        <v>1</v>
      </c>
    </row>
    <row r="39" spans="1:3" ht="18.75" x14ac:dyDescent="0.3">
      <c r="A39" s="40">
        <f t="shared" si="1"/>
        <v>12</v>
      </c>
      <c r="B39" s="64" t="s">
        <v>67</v>
      </c>
      <c r="C39" s="40">
        <v>0.5</v>
      </c>
    </row>
    <row r="40" spans="1:3" ht="18.75" x14ac:dyDescent="0.3">
      <c r="A40" s="40">
        <f t="shared" si="1"/>
        <v>13</v>
      </c>
      <c r="B40" s="64" t="s">
        <v>24</v>
      </c>
      <c r="C40" s="40">
        <v>1</v>
      </c>
    </row>
    <row r="41" spans="1:3" ht="37.5" customHeight="1" x14ac:dyDescent="0.3">
      <c r="A41" s="40">
        <f t="shared" si="1"/>
        <v>14</v>
      </c>
      <c r="B41" s="64" t="s">
        <v>96</v>
      </c>
      <c r="C41" s="40">
        <v>1</v>
      </c>
    </row>
    <row r="42" spans="1:3" ht="18.75" x14ac:dyDescent="0.3">
      <c r="A42" s="40">
        <f t="shared" si="1"/>
        <v>15</v>
      </c>
      <c r="B42" s="64" t="s">
        <v>68</v>
      </c>
      <c r="C42" s="40">
        <v>1</v>
      </c>
    </row>
    <row r="43" spans="1:3" ht="18.75" x14ac:dyDescent="0.3">
      <c r="A43" s="40">
        <f t="shared" si="1"/>
        <v>16</v>
      </c>
      <c r="B43" s="64" t="s">
        <v>69</v>
      </c>
      <c r="C43" s="40">
        <v>1</v>
      </c>
    </row>
    <row r="44" spans="1:3" ht="18.75" x14ac:dyDescent="0.3">
      <c r="A44" s="40">
        <f t="shared" si="1"/>
        <v>17</v>
      </c>
      <c r="B44" s="64" t="s">
        <v>70</v>
      </c>
      <c r="C44" s="40">
        <v>1</v>
      </c>
    </row>
    <row r="45" spans="1:3" ht="18.75" x14ac:dyDescent="0.3">
      <c r="A45" s="40">
        <f t="shared" si="1"/>
        <v>18</v>
      </c>
      <c r="B45" s="64" t="s">
        <v>6</v>
      </c>
      <c r="C45" s="40">
        <v>2</v>
      </c>
    </row>
    <row r="46" spans="1:3" ht="18.75" x14ac:dyDescent="0.3">
      <c r="A46" s="40">
        <f t="shared" si="1"/>
        <v>19</v>
      </c>
      <c r="B46" s="64" t="s">
        <v>71</v>
      </c>
      <c r="C46" s="40">
        <v>1.5</v>
      </c>
    </row>
    <row r="47" spans="1:3" ht="18.75" x14ac:dyDescent="0.3">
      <c r="A47" s="40">
        <f t="shared" si="1"/>
        <v>20</v>
      </c>
      <c r="B47" s="64" t="s">
        <v>72</v>
      </c>
      <c r="C47" s="40">
        <v>5</v>
      </c>
    </row>
    <row r="48" spans="1:3" ht="18.75" x14ac:dyDescent="0.3">
      <c r="A48" s="40">
        <f t="shared" si="1"/>
        <v>21</v>
      </c>
      <c r="B48" s="64" t="s">
        <v>8</v>
      </c>
      <c r="C48" s="40">
        <v>1</v>
      </c>
    </row>
    <row r="49" spans="1:3" ht="19.5" thickBot="1" x14ac:dyDescent="0.35">
      <c r="A49" s="125"/>
      <c r="B49" s="68" t="s">
        <v>73</v>
      </c>
      <c r="C49" s="125">
        <f>SUM(C28:C48)</f>
        <v>44</v>
      </c>
    </row>
    <row r="50" spans="1:3" ht="19.5" thickBot="1" x14ac:dyDescent="0.35">
      <c r="A50" s="60"/>
      <c r="B50" s="61" t="s">
        <v>0</v>
      </c>
      <c r="C50" s="62">
        <f>C19+C26+C49</f>
        <v>145.19999999999999</v>
      </c>
    </row>
    <row r="53" spans="1:3" ht="18.75" x14ac:dyDescent="0.3">
      <c r="B53" s="168" t="s">
        <v>163</v>
      </c>
      <c r="C53" s="168"/>
    </row>
  </sheetData>
  <mergeCells count="4">
    <mergeCell ref="A7:C7"/>
    <mergeCell ref="A20:C20"/>
    <mergeCell ref="A4:C4"/>
    <mergeCell ref="A27:C27"/>
  </mergeCells>
  <pageMargins left="0.70866141732283472" right="0.70866141732283472" top="0.74803149606299213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22</vt:i4>
      </vt:variant>
      <vt:variant>
        <vt:lpstr>Іменовані діапазони</vt:lpstr>
      </vt:variant>
      <vt:variant>
        <vt:i4>3</vt:i4>
      </vt:variant>
    </vt:vector>
  </HeadingPairs>
  <TitlesOfParts>
    <vt:vector size="25" baseType="lpstr">
      <vt:lpstr>Степашки</vt:lpstr>
      <vt:lpstr>Карбівка</vt:lpstr>
      <vt:lpstr>Губник</vt:lpstr>
      <vt:lpstr>Бондурі</vt:lpstr>
      <vt:lpstr>ЗЗСО №4</vt:lpstr>
      <vt:lpstr>ЗЗСО №2</vt:lpstr>
      <vt:lpstr>ЗЗСО №6</vt:lpstr>
      <vt:lpstr>ЗЗСО №1</vt:lpstr>
      <vt:lpstr>Ліцей №7</vt:lpstr>
      <vt:lpstr>ЗДО №7</vt:lpstr>
      <vt:lpstr>ЗДО №5</vt:lpstr>
      <vt:lpstr>ЗДО №4</vt:lpstr>
      <vt:lpstr>ЗДО №2</vt:lpstr>
      <vt:lpstr>ЗДО Чечелівка</vt:lpstr>
      <vt:lpstr>ЗДО Харпачка</vt:lpstr>
      <vt:lpstr>ЗДО Лад. Хутори</vt:lpstr>
      <vt:lpstr>ЗДО Кущинці</vt:lpstr>
      <vt:lpstr>ЗДО Кіблич</vt:lpstr>
      <vt:lpstr>ЗДО Жерденівка</vt:lpstr>
      <vt:lpstr>ЗДО  Куна</vt:lpstr>
      <vt:lpstr>ЗДО Губник</vt:lpstr>
      <vt:lpstr>ЗДО Зятківці</vt:lpstr>
      <vt:lpstr>'ЗДО №2'!Область_друку</vt:lpstr>
      <vt:lpstr>'ЗДО №4'!Область_друку</vt:lpstr>
      <vt:lpstr>'ЗДО №7'!Область_друку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2025-08-18T06:49:33Z</dcterms:modified>
</cp:coreProperties>
</file>