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8_{891776C1-75BC-4220-9C3F-6CD2F4A9E786}" xr6:coauthVersionLast="45" xr6:coauthVersionMax="45" xr10:uidLastSave="{00000000-0000-0000-0000-000000000000}"/>
  <bookViews>
    <workbookView xWindow="-120" yWindow="-120" windowWidth="29040" windowHeight="15840" firstSheet="32" activeTab="44" xr2:uid="{00000000-000D-0000-FFFF-FFFF00000000}"/>
  </bookViews>
  <sheets>
    <sheet name="апарат" sheetId="46" r:id="rId1"/>
    <sheet name="ЗДО №1" sheetId="45" r:id="rId2"/>
    <sheet name="ЗДО №2" sheetId="47" r:id="rId3"/>
    <sheet name="ЗДО №3" sheetId="48" r:id="rId4"/>
    <sheet name="ЗДО №4" sheetId="49" r:id="rId5"/>
    <sheet name="ЗДО №5" sheetId="50" r:id="rId6"/>
    <sheet name="ЗДО №7" sheetId="51" r:id="rId7"/>
    <sheet name="Губник ЗДО" sheetId="52" r:id="rId8"/>
    <sheet name="Зятківці ЗДО" sheetId="53" r:id="rId9"/>
    <sheet name="Жерденівка ЗДО" sheetId="54" r:id="rId10"/>
    <sheet name="Куна ЗДО" sheetId="55" r:id="rId11"/>
    <sheet name="Кіблич ЗДО" sheetId="56" r:id="rId12"/>
    <sheet name="Кущинці ЗДО" sheetId="57" r:id="rId13"/>
    <sheet name="Лад,Хутори ЗДО" sheetId="58" r:id="rId14"/>
    <sheet name="Харпачка ЗДО" sheetId="59" r:id="rId15"/>
    <sheet name="Чечелівка ЗДО" sheetId="60" r:id="rId16"/>
    <sheet name="ЗЗСО №6" sheetId="44" r:id="rId17"/>
    <sheet name="ЗЗСО с. Гунча" sheetId="43" r:id="rId18"/>
    <sheet name="ЗЗСО - ДНЗ с.Бондурі" sheetId="42" r:id="rId19"/>
    <sheet name="ЗЗСО с.Ярмолинці" sheetId="41" r:id="rId20"/>
    <sheet name="ЗЗСО с.Лад.Хутори" sheetId="40" r:id="rId21"/>
    <sheet name="ЗЗСО с.Жерденівка" sheetId="39" r:id="rId22"/>
    <sheet name="ЗЗСО с.Чечелівка" sheetId="37" r:id="rId23"/>
    <sheet name="ЗЗСО с.Харпачка" sheetId="36" r:id="rId24"/>
    <sheet name="ЗЗСО с.Степашки" sheetId="35" r:id="rId25"/>
    <sheet name="ЗЗСО с.Кущинці" sheetId="34" r:id="rId26"/>
    <sheet name="ЗЗСО с.Куна" sheetId="33" r:id="rId27"/>
    <sheet name="ЗЗСО с.Кисляк" sheetId="32" r:id="rId28"/>
    <sheet name="ЗЗСО с.Кіблич" sheetId="31" r:id="rId29"/>
    <sheet name="ЗЗСО с.Карбівка" sheetId="30" r:id="rId30"/>
    <sheet name="ЗЗСО с.Зятківці" sheetId="29" r:id="rId31"/>
    <sheet name="ЗЗСОР с.Губник" sheetId="28" r:id="rId32"/>
    <sheet name="ЗЗСО с.Бубнівка" sheetId="27" r:id="rId33"/>
    <sheet name="ЗЗСО №5" sheetId="24" r:id="rId34"/>
    <sheet name="ЗЗСО №4" sheetId="23" r:id="rId35"/>
    <sheet name="ЗЗСО №3" sheetId="22" r:id="rId36"/>
    <sheet name="ЗЗСО №2" sheetId="21" r:id="rId37"/>
    <sheet name="ЗЗСО №1" sheetId="19" r:id="rId38"/>
    <sheet name="Ліцей №7" sheetId="16" r:id="rId39"/>
    <sheet name="Будинок школярів" sheetId="62" r:id="rId40"/>
    <sheet name="СЮТ" sheetId="63" r:id="rId41"/>
    <sheet name="ЦПРПП" sheetId="64" r:id="rId42"/>
    <sheet name="ІРЦ" sheetId="65" r:id="rId43"/>
    <sheet name="КУ ЦБОЗО" sheetId="66" r:id="rId44"/>
    <sheet name="Лист1" sheetId="67" r:id="rId4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" i="28" l="1"/>
  <c r="A25" i="33"/>
  <c r="A26" i="33" s="1"/>
  <c r="A27" i="33" s="1"/>
  <c r="A28" i="33" s="1"/>
  <c r="A29" i="33" s="1"/>
  <c r="A30" i="33" s="1"/>
  <c r="A31" i="33" s="1"/>
  <c r="A32" i="33" s="1"/>
  <c r="A24" i="33"/>
  <c r="C11" i="66"/>
  <c r="A9" i="66"/>
  <c r="A10" i="66" s="1"/>
  <c r="C11" i="65"/>
  <c r="A7" i="65"/>
  <c r="A8" i="65" s="1"/>
  <c r="A9" i="65" s="1"/>
  <c r="A10" i="65" s="1"/>
  <c r="C11" i="64"/>
  <c r="A7" i="64"/>
  <c r="A8" i="64" s="1"/>
  <c r="A9" i="64" s="1"/>
  <c r="A10" i="64" s="1"/>
  <c r="C19" i="63"/>
  <c r="A16" i="63"/>
  <c r="A17" i="63" s="1"/>
  <c r="A18" i="63" s="1"/>
  <c r="C10" i="63"/>
  <c r="C20" i="63" s="1"/>
  <c r="A8" i="63"/>
  <c r="A9" i="63" s="1"/>
  <c r="C21" i="62"/>
  <c r="A18" i="62"/>
  <c r="A19" i="62" s="1"/>
  <c r="A20" i="62" s="1"/>
  <c r="C12" i="62"/>
  <c r="A8" i="62"/>
  <c r="A9" i="62" s="1"/>
  <c r="A10" i="62" s="1"/>
  <c r="A11" i="62" s="1"/>
  <c r="C22" i="62" l="1"/>
  <c r="C22" i="44" l="1"/>
  <c r="A18" i="44"/>
  <c r="A14" i="52"/>
  <c r="A8" i="46"/>
  <c r="C13" i="60" l="1"/>
  <c r="C21" i="60"/>
  <c r="A16" i="60"/>
  <c r="A17" i="60" s="1"/>
  <c r="A18" i="60" s="1"/>
  <c r="A19" i="60" s="1"/>
  <c r="A20" i="60" s="1"/>
  <c r="C8" i="60"/>
  <c r="C9" i="60" s="1"/>
  <c r="C22" i="60" s="1"/>
  <c r="A8" i="60"/>
  <c r="C17" i="59"/>
  <c r="A15" i="59"/>
  <c r="A16" i="59" s="1"/>
  <c r="C12" i="59"/>
  <c r="C8" i="59"/>
  <c r="C9" i="59" s="1"/>
  <c r="A8" i="59"/>
  <c r="C14" i="58"/>
  <c r="C22" i="58"/>
  <c r="A17" i="58"/>
  <c r="A18" i="58" s="1"/>
  <c r="A19" i="58" s="1"/>
  <c r="A20" i="58" s="1"/>
  <c r="A21" i="58" s="1"/>
  <c r="C9" i="58"/>
  <c r="C10" i="58" s="1"/>
  <c r="A9" i="58"/>
  <c r="C18" i="57"/>
  <c r="A15" i="57"/>
  <c r="A16" i="57" s="1"/>
  <c r="A17" i="57" s="1"/>
  <c r="C12" i="57"/>
  <c r="C8" i="57"/>
  <c r="C9" i="57" s="1"/>
  <c r="A8" i="57"/>
  <c r="C16" i="56"/>
  <c r="C22" i="56" s="1"/>
  <c r="A16" i="56"/>
  <c r="A17" i="56" s="1"/>
  <c r="A18" i="56" s="1"/>
  <c r="A19" i="56" s="1"/>
  <c r="A20" i="56" s="1"/>
  <c r="A21" i="56" s="1"/>
  <c r="C13" i="56"/>
  <c r="C8" i="56"/>
  <c r="C9" i="56" s="1"/>
  <c r="A8" i="56"/>
  <c r="C13" i="55"/>
  <c r="C20" i="55"/>
  <c r="A16" i="55"/>
  <c r="A17" i="55" s="1"/>
  <c r="A18" i="55" s="1"/>
  <c r="A19" i="55" s="1"/>
  <c r="C8" i="55"/>
  <c r="C9" i="55" s="1"/>
  <c r="A8" i="55"/>
  <c r="C13" i="54"/>
  <c r="C20" i="54"/>
  <c r="A16" i="54"/>
  <c r="A17" i="54" s="1"/>
  <c r="A18" i="54" s="1"/>
  <c r="A19" i="54" s="1"/>
  <c r="C8" i="54"/>
  <c r="C9" i="54" s="1"/>
  <c r="A8" i="54"/>
  <c r="C20" i="53"/>
  <c r="A16" i="53"/>
  <c r="A17" i="53" s="1"/>
  <c r="A18" i="53" s="1"/>
  <c r="A19" i="53" s="1"/>
  <c r="C13" i="53"/>
  <c r="A12" i="53"/>
  <c r="C8" i="53"/>
  <c r="C9" i="53" s="1"/>
  <c r="A8" i="53"/>
  <c r="C16" i="52"/>
  <c r="C26" i="52"/>
  <c r="A19" i="52"/>
  <c r="A20" i="52" s="1"/>
  <c r="A21" i="52" s="1"/>
  <c r="A22" i="52" s="1"/>
  <c r="A23" i="52" s="1"/>
  <c r="A24" i="52" s="1"/>
  <c r="A25" i="52" s="1"/>
  <c r="A15" i="52"/>
  <c r="C8" i="52"/>
  <c r="C11" i="52" s="1"/>
  <c r="A8" i="52"/>
  <c r="A9" i="52" s="1"/>
  <c r="A10" i="52" s="1"/>
  <c r="C18" i="59" l="1"/>
  <c r="C23" i="56"/>
  <c r="C23" i="58"/>
  <c r="C19" i="57"/>
  <c r="C21" i="55"/>
  <c r="C21" i="54"/>
  <c r="C21" i="53"/>
  <c r="C27" i="52"/>
  <c r="C17" i="48" l="1"/>
  <c r="A15" i="48"/>
  <c r="A11" i="48"/>
  <c r="A29" i="50" l="1"/>
  <c r="A30" i="50" s="1"/>
  <c r="A31" i="50" s="1"/>
  <c r="A32" i="50" s="1"/>
  <c r="A33" i="50" s="1"/>
  <c r="A34" i="50" s="1"/>
  <c r="A35" i="50" s="1"/>
  <c r="A36" i="50" s="1"/>
  <c r="A37" i="50" s="1"/>
  <c r="A38" i="50" s="1"/>
  <c r="A39" i="50" s="1"/>
  <c r="A40" i="50" s="1"/>
  <c r="A41" i="50" s="1"/>
  <c r="C29" i="50"/>
  <c r="C42" i="50" s="1"/>
  <c r="C26" i="50"/>
  <c r="A21" i="50"/>
  <c r="A22" i="50" s="1"/>
  <c r="A23" i="50" s="1"/>
  <c r="A24" i="50" s="1"/>
  <c r="A25" i="50" s="1"/>
  <c r="C16" i="50"/>
  <c r="C14" i="50"/>
  <c r="C12" i="50"/>
  <c r="C11" i="50"/>
  <c r="A9" i="50"/>
  <c r="A10" i="50" s="1"/>
  <c r="A11" i="50" s="1"/>
  <c r="A12" i="50" s="1"/>
  <c r="A13" i="50" s="1"/>
  <c r="A14" i="50" s="1"/>
  <c r="A15" i="50" s="1"/>
  <c r="A16" i="50" s="1"/>
  <c r="C17" i="50" l="1"/>
  <c r="C43" i="50" s="1"/>
  <c r="C30" i="51" l="1"/>
  <c r="C27" i="51"/>
  <c r="C38" i="51" s="1"/>
  <c r="A27" i="51"/>
  <c r="A28" i="51" s="1"/>
  <c r="A29" i="51" s="1"/>
  <c r="A30" i="51" s="1"/>
  <c r="A31" i="51" s="1"/>
  <c r="A32" i="51" s="1"/>
  <c r="A33" i="51" s="1"/>
  <c r="A34" i="51" s="1"/>
  <c r="A35" i="51" s="1"/>
  <c r="A36" i="51" s="1"/>
  <c r="A37" i="51" s="1"/>
  <c r="C24" i="51"/>
  <c r="C13" i="51"/>
  <c r="C9" i="51"/>
  <c r="C16" i="51" s="1"/>
  <c r="C39" i="51" s="1"/>
  <c r="A8" i="51"/>
  <c r="A9" i="51" s="1"/>
  <c r="A10" i="51" s="1"/>
  <c r="A11" i="51" s="1"/>
  <c r="A12" i="51" s="1"/>
  <c r="A13" i="51" s="1"/>
  <c r="A14" i="51" s="1"/>
  <c r="C27" i="49"/>
  <c r="C39" i="49" s="1"/>
  <c r="A27" i="49"/>
  <c r="A28" i="49" s="1"/>
  <c r="A29" i="49" s="1"/>
  <c r="A30" i="49" s="1"/>
  <c r="A31" i="49" s="1"/>
  <c r="A32" i="49" s="1"/>
  <c r="A33" i="49" s="1"/>
  <c r="A34" i="49" s="1"/>
  <c r="A35" i="49" s="1"/>
  <c r="A36" i="49" s="1"/>
  <c r="A37" i="49" s="1"/>
  <c r="A38" i="49" s="1"/>
  <c r="C24" i="49"/>
  <c r="A20" i="49"/>
  <c r="A21" i="49" s="1"/>
  <c r="C15" i="49"/>
  <c r="C14" i="49"/>
  <c r="C12" i="49"/>
  <c r="C9" i="49"/>
  <c r="C8" i="49"/>
  <c r="A8" i="49"/>
  <c r="A9" i="49" s="1"/>
  <c r="A10" i="49" s="1"/>
  <c r="A11" i="49" s="1"/>
  <c r="A12" i="49" s="1"/>
  <c r="A13" i="49" s="1"/>
  <c r="A14" i="49" s="1"/>
  <c r="A15" i="49" s="1"/>
  <c r="C39" i="47"/>
  <c r="A27" i="47"/>
  <c r="A28" i="47" s="1"/>
  <c r="A29" i="47" s="1"/>
  <c r="A30" i="47" s="1"/>
  <c r="A31" i="47" s="1"/>
  <c r="A32" i="47" s="1"/>
  <c r="A33" i="47" s="1"/>
  <c r="A34" i="47" s="1"/>
  <c r="A35" i="47" s="1"/>
  <c r="A36" i="47" s="1"/>
  <c r="A37" i="47" s="1"/>
  <c r="A38" i="47" s="1"/>
  <c r="C24" i="47"/>
  <c r="A19" i="47"/>
  <c r="A20" i="47" s="1"/>
  <c r="A21" i="47" s="1"/>
  <c r="A22" i="47" s="1"/>
  <c r="A23" i="47" s="1"/>
  <c r="C16" i="47"/>
  <c r="C40" i="47" s="1"/>
  <c r="A8" i="47"/>
  <c r="A9" i="47" s="1"/>
  <c r="A10" i="47" s="1"/>
  <c r="A11" i="47" s="1"/>
  <c r="A12" i="47" s="1"/>
  <c r="A13" i="47" s="1"/>
  <c r="A14" i="47" s="1"/>
  <c r="C16" i="49" l="1"/>
  <c r="C40" i="49" s="1"/>
  <c r="C32" i="45"/>
  <c r="A21" i="45"/>
  <c r="A22" i="45" s="1"/>
  <c r="A23" i="45" s="1"/>
  <c r="A24" i="45" s="1"/>
  <c r="A25" i="45" s="1"/>
  <c r="A26" i="45" s="1"/>
  <c r="A27" i="45" s="1"/>
  <c r="A28" i="45" s="1"/>
  <c r="A29" i="45" s="1"/>
  <c r="A30" i="45" s="1"/>
  <c r="A31" i="45" s="1"/>
  <c r="C18" i="45"/>
  <c r="A16" i="45"/>
  <c r="A17" i="45" s="1"/>
  <c r="C13" i="45"/>
  <c r="C33" i="45" s="1"/>
  <c r="A11" i="45"/>
  <c r="A12" i="45" s="1"/>
  <c r="C21" i="22" l="1"/>
  <c r="C21" i="33"/>
  <c r="C19" i="42"/>
  <c r="C34" i="44"/>
  <c r="A25" i="44"/>
  <c r="A26" i="44" s="1"/>
  <c r="A27" i="44" s="1"/>
  <c r="A28" i="44" s="1"/>
  <c r="A29" i="44" s="1"/>
  <c r="A30" i="44" s="1"/>
  <c r="A31" i="44" s="1"/>
  <c r="A32" i="44" s="1"/>
  <c r="A33" i="44" s="1"/>
  <c r="A19" i="44"/>
  <c r="A20" i="44" s="1"/>
  <c r="A21" i="44" s="1"/>
  <c r="C15" i="44"/>
  <c r="A8" i="44"/>
  <c r="A9" i="44" s="1"/>
  <c r="A10" i="44" s="1"/>
  <c r="A11" i="44" s="1"/>
  <c r="A12" i="44" s="1"/>
  <c r="A13" i="44" s="1"/>
  <c r="A14" i="44" s="1"/>
  <c r="C35" i="44" l="1"/>
  <c r="C30" i="43"/>
  <c r="A22" i="43"/>
  <c r="A23" i="43" s="1"/>
  <c r="A24" i="43" s="1"/>
  <c r="A25" i="43" s="1"/>
  <c r="A26" i="43" s="1"/>
  <c r="A27" i="43" s="1"/>
  <c r="A28" i="43" s="1"/>
  <c r="A29" i="43" s="1"/>
  <c r="C19" i="43"/>
  <c r="A18" i="43"/>
  <c r="C12" i="43"/>
  <c r="C31" i="43" s="1"/>
  <c r="A8" i="43"/>
  <c r="A9" i="43" s="1"/>
  <c r="A10" i="43" s="1"/>
  <c r="A11" i="43" s="1"/>
  <c r="C37" i="42"/>
  <c r="A33" i="42"/>
  <c r="A34" i="42" s="1"/>
  <c r="A35" i="42" s="1"/>
  <c r="A36" i="42" s="1"/>
  <c r="C30" i="42"/>
  <c r="A22" i="42"/>
  <c r="A23" i="42" s="1"/>
  <c r="A24" i="42" s="1"/>
  <c r="A25" i="42" s="1"/>
  <c r="A26" i="42" s="1"/>
  <c r="A27" i="42" s="1"/>
  <c r="A28" i="42" s="1"/>
  <c r="A29" i="42" s="1"/>
  <c r="A17" i="42"/>
  <c r="A18" i="42" s="1"/>
  <c r="C13" i="42"/>
  <c r="A9" i="42"/>
  <c r="A10" i="42" s="1"/>
  <c r="A11" i="42" s="1"/>
  <c r="A12" i="42" s="1"/>
  <c r="C38" i="42" l="1"/>
  <c r="C34" i="41"/>
  <c r="A29" i="41"/>
  <c r="A30" i="41" s="1"/>
  <c r="A31" i="41" s="1"/>
  <c r="A32" i="41" s="1"/>
  <c r="A33" i="41" s="1"/>
  <c r="C26" i="41"/>
  <c r="A20" i="41"/>
  <c r="A21" i="41" s="1"/>
  <c r="A22" i="41" s="1"/>
  <c r="A23" i="41" s="1"/>
  <c r="A24" i="41" s="1"/>
  <c r="C17" i="41"/>
  <c r="A16" i="41"/>
  <c r="C13" i="41"/>
  <c r="C35" i="41" s="1"/>
  <c r="A9" i="41"/>
  <c r="A10" i="41" s="1"/>
  <c r="A11" i="41" s="1"/>
  <c r="A12" i="41" s="1"/>
  <c r="C14" i="28" l="1"/>
  <c r="C34" i="35"/>
  <c r="C17" i="21"/>
  <c r="C33" i="33"/>
  <c r="A9" i="40" l="1"/>
  <c r="A10" i="40" s="1"/>
  <c r="A11" i="40" s="1"/>
  <c r="C23" i="40"/>
  <c r="A18" i="40"/>
  <c r="A19" i="40" s="1"/>
  <c r="A20" i="40" s="1"/>
  <c r="A21" i="40" s="1"/>
  <c r="A22" i="40" s="1"/>
  <c r="C15" i="40"/>
  <c r="C12" i="40"/>
  <c r="C15" i="39"/>
  <c r="A9" i="39"/>
  <c r="A10" i="39" s="1"/>
  <c r="A11" i="39" s="1"/>
  <c r="C24" i="39"/>
  <c r="A18" i="39"/>
  <c r="A19" i="39" s="1"/>
  <c r="A20" i="39" s="1"/>
  <c r="A21" i="39" s="1"/>
  <c r="A22" i="39" s="1"/>
  <c r="A23" i="39" s="1"/>
  <c r="C12" i="39"/>
  <c r="C16" i="37"/>
  <c r="C32" i="37"/>
  <c r="A24" i="37"/>
  <c r="A25" i="37" s="1"/>
  <c r="A26" i="37" s="1"/>
  <c r="A27" i="37" s="1"/>
  <c r="A28" i="37" s="1"/>
  <c r="A29" i="37" s="1"/>
  <c r="A30" i="37" s="1"/>
  <c r="A31" i="37" s="1"/>
  <c r="C21" i="37"/>
  <c r="A19" i="37"/>
  <c r="A20" i="37" s="1"/>
  <c r="A10" i="37"/>
  <c r="A11" i="37" s="1"/>
  <c r="A12" i="37" s="1"/>
  <c r="A13" i="37" s="1"/>
  <c r="A14" i="37" s="1"/>
  <c r="A15" i="37" s="1"/>
  <c r="C26" i="36"/>
  <c r="A19" i="36"/>
  <c r="A20" i="36" s="1"/>
  <c r="A21" i="36" s="1"/>
  <c r="A22" i="36" s="1"/>
  <c r="A23" i="36" s="1"/>
  <c r="A24" i="36" s="1"/>
  <c r="A25" i="36" s="1"/>
  <c r="C16" i="36"/>
  <c r="A15" i="36"/>
  <c r="C12" i="36"/>
  <c r="C27" i="36" s="1"/>
  <c r="A9" i="36"/>
  <c r="A10" i="36" s="1"/>
  <c r="A11" i="36" s="1"/>
  <c r="C15" i="35"/>
  <c r="A27" i="35"/>
  <c r="A28" i="35" s="1"/>
  <c r="A29" i="35" s="1"/>
  <c r="A30" i="35" s="1"/>
  <c r="A31" i="35" s="1"/>
  <c r="A32" i="35" s="1"/>
  <c r="A33" i="35" s="1"/>
  <c r="C24" i="35"/>
  <c r="A18" i="35"/>
  <c r="A19" i="35" s="1"/>
  <c r="A20" i="35" s="1"/>
  <c r="A21" i="35" s="1"/>
  <c r="A22" i="35" s="1"/>
  <c r="A23" i="35" s="1"/>
  <c r="A14" i="35"/>
  <c r="C11" i="35"/>
  <c r="A8" i="35"/>
  <c r="A9" i="35" s="1"/>
  <c r="A10" i="35" s="1"/>
  <c r="C18" i="34"/>
  <c r="C28" i="34"/>
  <c r="A21" i="34"/>
  <c r="A22" i="34" s="1"/>
  <c r="A23" i="34" s="1"/>
  <c r="A24" i="34" s="1"/>
  <c r="A25" i="34" s="1"/>
  <c r="A26" i="34" s="1"/>
  <c r="A27" i="34" s="1"/>
  <c r="A17" i="34"/>
  <c r="C14" i="34"/>
  <c r="C29" i="34" s="1"/>
  <c r="A10" i="34"/>
  <c r="A11" i="34" s="1"/>
  <c r="A12" i="34" s="1"/>
  <c r="A13" i="34" s="1"/>
  <c r="A19" i="33"/>
  <c r="A20" i="33" s="1"/>
  <c r="C15" i="33"/>
  <c r="A10" i="33"/>
  <c r="A11" i="33" s="1"/>
  <c r="A12" i="33" s="1"/>
  <c r="A13" i="33" s="1"/>
  <c r="A14" i="33" s="1"/>
  <c r="C30" i="32"/>
  <c r="C12" i="32"/>
  <c r="A22" i="32"/>
  <c r="A23" i="32" s="1"/>
  <c r="A24" i="32" s="1"/>
  <c r="A25" i="32" s="1"/>
  <c r="A26" i="32" s="1"/>
  <c r="A27" i="32" s="1"/>
  <c r="A28" i="32" s="1"/>
  <c r="A29" i="32" s="1"/>
  <c r="C19" i="32"/>
  <c r="A18" i="32"/>
  <c r="C15" i="32"/>
  <c r="A9" i="32"/>
  <c r="A10" i="32" s="1"/>
  <c r="A11" i="32" s="1"/>
  <c r="C31" i="31"/>
  <c r="C15" i="31"/>
  <c r="A23" i="31"/>
  <c r="A24" i="31" s="1"/>
  <c r="A25" i="31" s="1"/>
  <c r="A26" i="31" s="1"/>
  <c r="A27" i="31" s="1"/>
  <c r="A28" i="31" s="1"/>
  <c r="A29" i="31" s="1"/>
  <c r="A30" i="31" s="1"/>
  <c r="C20" i="31"/>
  <c r="A18" i="31"/>
  <c r="A19" i="31" s="1"/>
  <c r="A10" i="31"/>
  <c r="A11" i="31" s="1"/>
  <c r="A12" i="31" s="1"/>
  <c r="A13" i="31" s="1"/>
  <c r="A14" i="31" s="1"/>
  <c r="C38" i="30"/>
  <c r="C28" i="30"/>
  <c r="C14" i="30"/>
  <c r="A22" i="30"/>
  <c r="A23" i="30" s="1"/>
  <c r="A24" i="30" s="1"/>
  <c r="A25" i="30" s="1"/>
  <c r="A26" i="30" s="1"/>
  <c r="A27" i="30" s="1"/>
  <c r="A31" i="30" s="1"/>
  <c r="A32" i="30" s="1"/>
  <c r="A33" i="30" s="1"/>
  <c r="A34" i="30" s="1"/>
  <c r="A35" i="30" s="1"/>
  <c r="A36" i="30" s="1"/>
  <c r="A37" i="30" s="1"/>
  <c r="C19" i="30"/>
  <c r="A17" i="30"/>
  <c r="A18" i="30" s="1"/>
  <c r="A9" i="30"/>
  <c r="A10" i="30" s="1"/>
  <c r="A11" i="30" s="1"/>
  <c r="A12" i="30" s="1"/>
  <c r="A13" i="30" s="1"/>
  <c r="C29" i="29"/>
  <c r="C18" i="29"/>
  <c r="C14" i="29"/>
  <c r="A21" i="29"/>
  <c r="A22" i="29" s="1"/>
  <c r="A23" i="29" s="1"/>
  <c r="A24" i="29" s="1"/>
  <c r="A25" i="29" s="1"/>
  <c r="A26" i="29" s="1"/>
  <c r="A27" i="29" s="1"/>
  <c r="A28" i="29" s="1"/>
  <c r="A17" i="29"/>
  <c r="A10" i="29"/>
  <c r="A11" i="29" s="1"/>
  <c r="A12" i="29" s="1"/>
  <c r="A13" i="29" s="1"/>
  <c r="C30" i="29" l="1"/>
  <c r="C32" i="31"/>
  <c r="C33" i="37"/>
  <c r="C31" i="32"/>
  <c r="C24" i="40"/>
  <c r="C39" i="30"/>
  <c r="C35" i="35"/>
  <c r="C34" i="33"/>
  <c r="C25" i="39"/>
  <c r="C28" i="28"/>
  <c r="A22" i="28"/>
  <c r="A23" i="28" s="1"/>
  <c r="A24" i="28" s="1"/>
  <c r="A25" i="28" s="1"/>
  <c r="A26" i="28" s="1"/>
  <c r="A27" i="28" s="1"/>
  <c r="A17" i="28"/>
  <c r="A18" i="28" s="1"/>
  <c r="A10" i="28"/>
  <c r="A11" i="28" s="1"/>
  <c r="A12" i="28" s="1"/>
  <c r="C19" i="27"/>
  <c r="C15" i="27"/>
  <c r="C28" i="27"/>
  <c r="A22" i="27"/>
  <c r="A23" i="27" s="1"/>
  <c r="A24" i="27" s="1"/>
  <c r="A25" i="27" s="1"/>
  <c r="A26" i="27" s="1"/>
  <c r="A27" i="27" s="1"/>
  <c r="A18" i="27"/>
  <c r="C12" i="27"/>
  <c r="A9" i="27"/>
  <c r="A10" i="27" s="1"/>
  <c r="A11" i="27" s="1"/>
  <c r="C46" i="16"/>
  <c r="C23" i="16"/>
  <c r="A7" i="16"/>
  <c r="A8" i="16" s="1"/>
  <c r="A9" i="16" s="1"/>
  <c r="A10" i="16" s="1"/>
  <c r="A11" i="16" s="1"/>
  <c r="A12" i="16" s="1"/>
  <c r="A13" i="16" s="1"/>
  <c r="A14" i="16" s="1"/>
  <c r="A15" i="16" s="1"/>
  <c r="C29" i="27" l="1"/>
  <c r="C29" i="28"/>
  <c r="A23" i="24"/>
  <c r="A24" i="24" s="1"/>
  <c r="A25" i="24" s="1"/>
  <c r="A26" i="24" s="1"/>
  <c r="A27" i="24" s="1"/>
  <c r="A28" i="24" s="1"/>
  <c r="A29" i="24" s="1"/>
  <c r="A30" i="24" s="1"/>
  <c r="A31" i="24" s="1"/>
  <c r="A18" i="24"/>
  <c r="A19" i="24" s="1"/>
  <c r="C32" i="24"/>
  <c r="C20" i="24"/>
  <c r="C15" i="24"/>
  <c r="A8" i="24"/>
  <c r="A9" i="24" s="1"/>
  <c r="A10" i="24" s="1"/>
  <c r="A11" i="24" s="1"/>
  <c r="A12" i="24" s="1"/>
  <c r="A13" i="24" s="1"/>
  <c r="A14" i="24" s="1"/>
  <c r="C35" i="23"/>
  <c r="A25" i="23"/>
  <c r="A26" i="23" s="1"/>
  <c r="A27" i="23" s="1"/>
  <c r="A28" i="23" s="1"/>
  <c r="A29" i="23" s="1"/>
  <c r="A30" i="23" s="1"/>
  <c r="A31" i="23" s="1"/>
  <c r="A32" i="23" s="1"/>
  <c r="A33" i="23" s="1"/>
  <c r="A34" i="23" s="1"/>
  <c r="C22" i="23"/>
  <c r="A20" i="23"/>
  <c r="A21" i="23" s="1"/>
  <c r="C17" i="23"/>
  <c r="A10" i="23"/>
  <c r="A11" i="23" s="1"/>
  <c r="A12" i="23" s="1"/>
  <c r="A13" i="23" s="1"/>
  <c r="A14" i="23" s="1"/>
  <c r="A15" i="23" s="1"/>
  <c r="A16" i="23" s="1"/>
  <c r="C32" i="22"/>
  <c r="A24" i="22"/>
  <c r="A25" i="22" s="1"/>
  <c r="A26" i="22" s="1"/>
  <c r="A27" i="22" s="1"/>
  <c r="A28" i="22" s="1"/>
  <c r="A29" i="22" s="1"/>
  <c r="A30" i="22" s="1"/>
  <c r="A31" i="22" s="1"/>
  <c r="C15" i="22"/>
  <c r="A9" i="22"/>
  <c r="A10" i="22" s="1"/>
  <c r="A11" i="22" s="1"/>
  <c r="A12" i="22" s="1"/>
  <c r="A13" i="22" s="1"/>
  <c r="A14" i="22" s="1"/>
  <c r="C32" i="21"/>
  <c r="A25" i="21"/>
  <c r="A26" i="21" s="1"/>
  <c r="A27" i="21" s="1"/>
  <c r="A28" i="21" s="1"/>
  <c r="A29" i="21" s="1"/>
  <c r="A30" i="21" s="1"/>
  <c r="A31" i="21" s="1"/>
  <c r="C22" i="21"/>
  <c r="A10" i="21"/>
  <c r="A11" i="21" s="1"/>
  <c r="A12" i="21" s="1"/>
  <c r="A13" i="21" s="1"/>
  <c r="A14" i="21" s="1"/>
  <c r="A15" i="21" s="1"/>
  <c r="A16" i="21" s="1"/>
  <c r="C32" i="19"/>
  <c r="C22" i="19"/>
  <c r="A25" i="19"/>
  <c r="A26" i="19" s="1"/>
  <c r="A27" i="19" s="1"/>
  <c r="A28" i="19" s="1"/>
  <c r="A29" i="19" s="1"/>
  <c r="A30" i="19" s="1"/>
  <c r="A31" i="19" s="1"/>
  <c r="A18" i="19"/>
  <c r="A19" i="19" s="1"/>
  <c r="A20" i="19" s="1"/>
  <c r="A21" i="19" s="1"/>
  <c r="C15" i="19"/>
  <c r="A8" i="19"/>
  <c r="A9" i="19" s="1"/>
  <c r="A10" i="19" s="1"/>
  <c r="A11" i="19" s="1"/>
  <c r="A12" i="19" s="1"/>
  <c r="A13" i="19" s="1"/>
  <c r="A14" i="19" s="1"/>
  <c r="A19" i="16"/>
  <c r="A20" i="16" s="1"/>
  <c r="A21" i="16" s="1"/>
  <c r="A22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C16" i="16"/>
  <c r="C47" i="16" s="1"/>
  <c r="C33" i="22" l="1"/>
  <c r="C36" i="23"/>
  <c r="C33" i="21"/>
  <c r="C33" i="24"/>
  <c r="C33" i="19" l="1"/>
</calcChain>
</file>

<file path=xl/sharedStrings.xml><?xml version="1.0" encoding="utf-8"?>
<sst xmlns="http://schemas.openxmlformats.org/spreadsheetml/2006/main" count="1319" uniqueCount="253">
  <si>
    <t>Всього</t>
  </si>
  <si>
    <t xml:space="preserve">Вихователь </t>
  </si>
  <si>
    <t xml:space="preserve">Сестра медична </t>
  </si>
  <si>
    <t>Завідувач господарства</t>
  </si>
  <si>
    <t>Кухар</t>
  </si>
  <si>
    <t>Прибиральник службових приміщень</t>
  </si>
  <si>
    <t>Двірник</t>
  </si>
  <si>
    <t>Сторож</t>
  </si>
  <si>
    <t>Оператор котельні (сезонний)</t>
  </si>
  <si>
    <t>Назва посади</t>
  </si>
  <si>
    <t>Кількість штатних одиниць</t>
  </si>
  <si>
    <t>Директор</t>
  </si>
  <si>
    <t>Заступник директора</t>
  </si>
  <si>
    <t>Педагог-організатор</t>
  </si>
  <si>
    <t>Практичний психолог</t>
  </si>
  <si>
    <t>Асистент вчителя</t>
  </si>
  <si>
    <t>Разом</t>
  </si>
  <si>
    <t>СПЕЦІАЛІСТИ</t>
  </si>
  <si>
    <t>Завідувач бібліотеки</t>
  </si>
  <si>
    <t>Бібліотекар</t>
  </si>
  <si>
    <t>Сестра медична</t>
  </si>
  <si>
    <t>АДМІНІСТРАТИВНО-ТЕХНІЧНИЙ ПЕРСОНАЛ</t>
  </si>
  <si>
    <t>Помічник вихователя</t>
  </si>
  <si>
    <t>Водій автотранспортних засобів (автобуса)</t>
  </si>
  <si>
    <t>Прибиральник службових  приміщень</t>
  </si>
  <si>
    <t>Гардеробник</t>
  </si>
  <si>
    <t xml:space="preserve">Робітник з комплексного обслуговування й ремонту будівель </t>
  </si>
  <si>
    <t>Опалювач (постійний)</t>
  </si>
  <si>
    <t>Машиніст (кочегар) котельні (постійний)</t>
  </si>
  <si>
    <t>Оператор котельні (постійний)</t>
  </si>
  <si>
    <t>ВСЬОГО</t>
  </si>
  <si>
    <t xml:space="preserve">Вчитель </t>
  </si>
  <si>
    <t>Керівник гуртка</t>
  </si>
  <si>
    <t>Робітник з комплексного обслуговування й ремонту будівель</t>
  </si>
  <si>
    <t>Головний бухгалтер</t>
  </si>
  <si>
    <t>Бухгалтер</t>
  </si>
  <si>
    <t>Комірник</t>
  </si>
  <si>
    <t>Адміністративно-технічний персонал</t>
  </si>
  <si>
    <t>Педагогічні працівники</t>
  </si>
  <si>
    <t>Спеціалісти</t>
  </si>
  <si>
    <t>Педагог соціальний</t>
  </si>
  <si>
    <t>Оператор комп'ютерного набору</t>
  </si>
  <si>
    <t>Заступник директора з виховної роботи</t>
  </si>
  <si>
    <t>Вчитель</t>
  </si>
  <si>
    <t>Заступник директора з господарської роботи</t>
  </si>
  <si>
    <t>Фахівець з охорони праці</t>
  </si>
  <si>
    <t>Секретар</t>
  </si>
  <si>
    <t>Лаборант</t>
  </si>
  <si>
    <t>Гардеробниця</t>
  </si>
  <si>
    <t>Робітник з комплексного обслуговування й ремонту будівель  (столяр)</t>
  </si>
  <si>
    <t>Робітник з комплексного обслуговування й ремонту будівель  (сантехнік)</t>
  </si>
  <si>
    <t>Робітник з комплексного обслуговування й ремонту будівель (електрик)</t>
  </si>
  <si>
    <t>Лікар - педіатр</t>
  </si>
  <si>
    <t>Водій автотранспортних засобів</t>
  </si>
  <si>
    <t>Оператор газової котельні постійний</t>
  </si>
  <si>
    <t>Технік по обслуговуванню</t>
  </si>
  <si>
    <t>Підсобний робітник</t>
  </si>
  <si>
    <t>Оператор газової котельні сезонний</t>
  </si>
  <si>
    <t xml:space="preserve">Разом </t>
  </si>
  <si>
    <t xml:space="preserve">Лаборант </t>
  </si>
  <si>
    <t>Заступник директора з навчальної роботи</t>
  </si>
  <si>
    <t xml:space="preserve">Вихователь ГПД </t>
  </si>
  <si>
    <t>Педагог - організатор</t>
  </si>
  <si>
    <t>Міський голова                                  Анатолій ГУК</t>
  </si>
  <si>
    <t>Підсобний робітник кухні</t>
  </si>
  <si>
    <t xml:space="preserve">Структура та штатна чисельність закладу  загальної середньої освіти </t>
  </si>
  <si>
    <t>І-ІІІ ступенів №1 м. Гайсин Гайсинської міської ради</t>
  </si>
  <si>
    <t xml:space="preserve">Кухар </t>
  </si>
  <si>
    <t>Міський голова                                              Анатолій ГУК</t>
  </si>
  <si>
    <t>№ з/п</t>
  </si>
  <si>
    <t>Машиніст із прання та ремонту спецодягу (білизни)</t>
  </si>
  <si>
    <t>І-ІІІ ступенів №2 м. Гайсин Гайсинської міської ради</t>
  </si>
  <si>
    <t>Лаборант (освіта)</t>
  </si>
  <si>
    <t>І-ІІІ ступенів №3 м. Гайсин Гайсинської міської ради</t>
  </si>
  <si>
    <t>Підсобний робітник (кухня)</t>
  </si>
  <si>
    <t>І-ІІІ ступенів №4 м. Гайсин Гайсинської міської ради</t>
  </si>
  <si>
    <t>І-ІІІ ступенів №5 м. Гайсин Гайсинської міської ради</t>
  </si>
  <si>
    <t>ПЕДАГОГІЧНІ ПРАЦІВНИКИ , ОПЛАТА ПРАЦІ ЯКИХ ФІНАНСУЄТЬСЯ ЗА РАХУНОК КОШТІВ МІСЬКОЇ ТЕРИТОРІАЛЬНОЇ ГРОМАДИ</t>
  </si>
  <si>
    <t>Структура та штатна чисельність закладу загальної середньої освіти І-ІІІ ступенів с. Бубнівка Гайсинської міської ради</t>
  </si>
  <si>
    <t>Вихователь ГКПД</t>
  </si>
  <si>
    <t>І-ІІІ ступенів с. Губник Гайсинської міської ради</t>
  </si>
  <si>
    <t xml:space="preserve">І-ІІІ ступенів  імені Г. Т. Танцюри с. Зятківці Гайсинської міської  ради </t>
  </si>
  <si>
    <t>Кухар (1-4 класи)</t>
  </si>
  <si>
    <t>Кухар (5-11 класи)</t>
  </si>
  <si>
    <t>Структура та штатна чисельність закладу загальної середньої освіти  І-ІІІ ступенів с. Карбівка Гайсинської міської ради</t>
  </si>
  <si>
    <t>ДОШКІЛЬНИЙ ПІДРОЗДІЛ</t>
  </si>
  <si>
    <t>Вихователь групи подовженого дня</t>
  </si>
  <si>
    <t>І-ІІІ ступенів с. Кіблич Гайсинської міської ради</t>
  </si>
  <si>
    <t>Структура та штатна чисельність закладу загальної середньої освіти І-ІІІ ступенів с. Кисляк Гайсинської міської ради</t>
  </si>
  <si>
    <t>І-ІІІ ступенів с. Куна Гайсинської міської ради</t>
  </si>
  <si>
    <t>І-ІІІ ступенів с. Кущинці Гайсинської міської ради</t>
  </si>
  <si>
    <t>Структура та штатна чисельність закладу загальної середньої освіти  І-ІІІ ступенів с. Степашки Гайсинської міської ради</t>
  </si>
  <si>
    <t>Структура та штатна чисельність закладу загальної середньої освіти І-ІІІ ступенів с. Харпачка  Гайсинської міської ради</t>
  </si>
  <si>
    <t>І-ІІІ ступенів с. Чечелівка  Гайсинської міської ради</t>
  </si>
  <si>
    <t>Водій автотранспортних засобів(автобуса)</t>
  </si>
  <si>
    <t>Структура та штатна чисельність закладу загальної середньої освіти І-ІІ ступенів с. Жерденівка  Гайсинської міської ради</t>
  </si>
  <si>
    <t>Структура та штатна чисельність закладу загальної середньої освіти І-ІІ ступенів с. Ладижинські Хутори Гайсинської міської ради</t>
  </si>
  <si>
    <t xml:space="preserve">Вихователь групи подовженого дня </t>
  </si>
  <si>
    <t>Структура та штатна чисельність  Ліцею №7  м. Гайсин  Гайсинської міської ради</t>
  </si>
  <si>
    <t>Міський голова                                                                        Анатолій ГУК</t>
  </si>
  <si>
    <t>Машиніст (кочегар) котельні (сезонний)</t>
  </si>
  <si>
    <t>Каштелянтка</t>
  </si>
  <si>
    <r>
      <t>Машиніст (кочегар) котельні (сезонний</t>
    </r>
    <r>
      <rPr>
        <sz val="14"/>
        <rFont val="Times New Roman"/>
        <family val="1"/>
        <charset val="204"/>
      </rPr>
      <t>)</t>
    </r>
  </si>
  <si>
    <r>
      <t>Оператор котельні (сезонний</t>
    </r>
    <r>
      <rPr>
        <sz val="14"/>
        <rFont val="Times New Roman"/>
        <family val="1"/>
        <charset val="204"/>
      </rPr>
      <t>)</t>
    </r>
  </si>
  <si>
    <t>Опалювач (сезонний)</t>
  </si>
  <si>
    <r>
      <t>Опалювач (сезонний</t>
    </r>
    <r>
      <rPr>
        <sz val="14"/>
        <rFont val="Times New Roman"/>
        <family val="1"/>
        <charset val="204"/>
      </rPr>
      <t>)</t>
    </r>
  </si>
  <si>
    <t xml:space="preserve">Асистент вчителя </t>
  </si>
  <si>
    <t>Машиніст із прання та ремонту спецодягу</t>
  </si>
  <si>
    <t>Додаток № 21</t>
  </si>
  <si>
    <t>Додаток № 17</t>
  </si>
  <si>
    <t>Додаток № 16</t>
  </si>
  <si>
    <t>Додаток № 15</t>
  </si>
  <si>
    <t>Додаток № 14</t>
  </si>
  <si>
    <t>Додаток № 13</t>
  </si>
  <si>
    <t>Додаток № 12</t>
  </si>
  <si>
    <t>Додаток № 11</t>
  </si>
  <si>
    <t>Додаток № 10</t>
  </si>
  <si>
    <t>Додаток № 5</t>
  </si>
  <si>
    <t>Структура та штатна чисельність закладу загальної середньої освіти І-ІІ ступенів с. Ярмолинці Гайсинської міської ради</t>
  </si>
  <si>
    <t xml:space="preserve">Підсобний робітник </t>
  </si>
  <si>
    <t>Завідувач дошкільного підрозділу</t>
  </si>
  <si>
    <t>Вихователь</t>
  </si>
  <si>
    <t xml:space="preserve">Помічник вихователя </t>
  </si>
  <si>
    <t>Міський голова</t>
  </si>
  <si>
    <t>Анатолій ГУК</t>
  </si>
  <si>
    <t>Оператор котельні (сезонний*)</t>
  </si>
  <si>
    <t xml:space="preserve">Машиніст із прання та ремонту спецодягу </t>
  </si>
  <si>
    <t>Міський голова                                         Анатолій ГУК</t>
  </si>
  <si>
    <t>Додаток №20</t>
  </si>
  <si>
    <t>Структура та штатна чисельність закладу загальної середньої освіти І-ІІ ступенів с. Гунча  Гайсинської міської ради</t>
  </si>
  <si>
    <t>Педагогічні працівники,оплата праці яких фінансується за рахунок коштів міської територіальної громади</t>
  </si>
  <si>
    <t>Вихователь групи короткотривалого перебування дітей</t>
  </si>
  <si>
    <t>Водій автотранспортних засобів  (автобуса)</t>
  </si>
  <si>
    <t>Додаток  №2</t>
  </si>
  <si>
    <t xml:space="preserve">Структура та штатна чисельність закладу дошкільної освіти №1 "Пролісок" м. Гайсин Гайсинської міської ради </t>
  </si>
  <si>
    <t xml:space="preserve">Директор </t>
  </si>
  <si>
    <t>Вихователь -методист</t>
  </si>
  <si>
    <t>Сестра медична старша</t>
  </si>
  <si>
    <t xml:space="preserve">Сестра медична з дієтичного харчування </t>
  </si>
  <si>
    <t>Адміністративно - технічний персонал</t>
  </si>
  <si>
    <t>Робітник з комплексного обслуговування й ремонту  будівель</t>
  </si>
  <si>
    <t>Каштелянка</t>
  </si>
  <si>
    <t>Слюсар - електромонтер</t>
  </si>
  <si>
    <t>Міський голова                              Анатолій ГУК</t>
  </si>
  <si>
    <t>Структура та штатна чисельність закладу дошкільної освіти ясла - садок  №2 "Дзвіночок"   Гайсинської міської ради</t>
  </si>
  <si>
    <t xml:space="preserve">Вихователь - методист </t>
  </si>
  <si>
    <t>Керівник музичний</t>
  </si>
  <si>
    <t xml:space="preserve">Практичний психолог  </t>
  </si>
  <si>
    <t xml:space="preserve">Інструктор з фізкультури </t>
  </si>
  <si>
    <t>Асистент вихователя</t>
  </si>
  <si>
    <t>Вчилель - логопед</t>
  </si>
  <si>
    <t>Діловод</t>
  </si>
  <si>
    <t>Фахівець з публічних закупівель</t>
  </si>
  <si>
    <t>Заступник директора  з господарської роботи</t>
  </si>
  <si>
    <t>Шеф - кухар</t>
  </si>
  <si>
    <t>Робітник з комплексного обслуговування й ремонту  будинків</t>
  </si>
  <si>
    <t>Каштелян</t>
  </si>
  <si>
    <t>Слюсар -електромонтер</t>
  </si>
  <si>
    <t>Інструктор з фізкультури</t>
  </si>
  <si>
    <t>Шеф -кухар</t>
  </si>
  <si>
    <t>Структура та штатна чисельність закладу дошкільної освіти ясла - садок №4 "Зірочка" Гайсинської міської ради</t>
  </si>
  <si>
    <t>Асистент вихоавателя</t>
  </si>
  <si>
    <t xml:space="preserve">Помічник вихователя  </t>
  </si>
  <si>
    <t>Всього по ЗДО</t>
  </si>
  <si>
    <t>Структура та штатна чисельність закладу дошкільної освіти ясла - садок № 7 "Берізка" Гайсинської міської ради</t>
  </si>
  <si>
    <t>Додаток № 1</t>
  </si>
  <si>
    <t>Директор ЗДО</t>
  </si>
  <si>
    <t>Вихователь інклюзивної групи</t>
  </si>
  <si>
    <t xml:space="preserve">Асистент вихователя </t>
  </si>
  <si>
    <t>Вчитель - логопед</t>
  </si>
  <si>
    <t>Помічник вихователя інклюзивної групи</t>
  </si>
  <si>
    <t xml:space="preserve">Всього </t>
  </si>
  <si>
    <t>Структура та штатна чисельність закладу дошкільної освіти    № 5 "Факел" м. Гайсин Гайсинської міської ради</t>
  </si>
  <si>
    <t>Додаток №4</t>
  </si>
  <si>
    <t xml:space="preserve">Структура та штатна чисельність закладу дошкільної освіти №3 "Теремок" м. Гайсин Гайсинської міської ради </t>
  </si>
  <si>
    <t>Структура та штатна чисельність закладу дошкільної освіти "Котигорошко" с. Губник Гайсинської міської ради</t>
  </si>
  <si>
    <t xml:space="preserve">Спеціалісти </t>
  </si>
  <si>
    <t>Структура та штатна чисельність закладу дошкільної освіти " Веселка " с.Зятківці Гайсинської міської ради</t>
  </si>
  <si>
    <t>Додаток № 6</t>
  </si>
  <si>
    <t>Структура та штатна чисельність закладу дошкільної освіти "Капітошка "с. Жерденівка Гайсинської міської ради</t>
  </si>
  <si>
    <t>Оператор котельні ( сезонний )</t>
  </si>
  <si>
    <t>Додаток № 9</t>
  </si>
  <si>
    <t xml:space="preserve">Структура та штатна чисельність закладу дошкільної освіти "Вербиченька" с. Куна Гайсинської міської ради </t>
  </si>
  <si>
    <t>Оператор котельні</t>
  </si>
  <si>
    <t>Додаток № 8</t>
  </si>
  <si>
    <t>Структура та штатна чисельність закладу дошкільної освіти "Сонечко" с.Кіблич Гайсинської міської ради</t>
  </si>
  <si>
    <t>Структура та штатна чисельність закладу дошкільної освіти " Ромашка " с. Кущинці Гайсинської міської ради</t>
  </si>
  <si>
    <t>Структура та штатна чисельність закладу дошкільної освіти " Пролісок " с.Ладижинські Хутори Гайсинської міської ради</t>
  </si>
  <si>
    <t>Машиніст (кочегар) котельні ( сезонний )</t>
  </si>
  <si>
    <t>Структура та штатна чисельність закладу дошкільної освіти "Дзвіночок " с. Харпачка Гайсинської міської ради</t>
  </si>
  <si>
    <t>Структура та штатна чисельність закладу дошкільної освіти "Веснянка" с.Чечелівка Гайсинської міської ради</t>
  </si>
  <si>
    <t>Апарат управління</t>
  </si>
  <si>
    <t>Начальник відділу</t>
  </si>
  <si>
    <t>Головний спеціаліст</t>
  </si>
  <si>
    <t>Спеціаліст</t>
  </si>
  <si>
    <t>Водій</t>
  </si>
  <si>
    <t>Робітник з  благоустрою</t>
  </si>
  <si>
    <t>Завідувач сектору</t>
  </si>
  <si>
    <t xml:space="preserve">Структура та штатна чисельність апарату управління відділу освіти Гайсинської міської ради </t>
  </si>
  <si>
    <t>Сектор обліку та звітності</t>
  </si>
  <si>
    <t>Додаток №3</t>
  </si>
  <si>
    <t>Додаток №7</t>
  </si>
  <si>
    <t>Структура та штатна чисельність закладу  загальної середньої освіти  І-ІІІ ступенів №6 м. Гайсин Гайсинської міської ради</t>
  </si>
  <si>
    <t>Структура та  штатна чисельність закладу позашкільної освіти Гайсинський міський Будинок школярів та молоді Гайсинської міської ради</t>
  </si>
  <si>
    <t>Методист</t>
  </si>
  <si>
    <t>Культорганізатор</t>
  </si>
  <si>
    <t>Акомпаніатор</t>
  </si>
  <si>
    <t>Міський голова                                               Анатолій ГУК</t>
  </si>
  <si>
    <t>Структура та  штатна чисельність Гайсинської  міської станції юних техніків</t>
  </si>
  <si>
    <t>Додаток № 44</t>
  </si>
  <si>
    <t>Консультант</t>
  </si>
  <si>
    <t>Психолог</t>
  </si>
  <si>
    <t xml:space="preserve">Структура та штатна чисельність Комунальної установи "Центр професійного розвитку педагогічних працівників  Гайсинської міської ради" </t>
  </si>
  <si>
    <t>Директор інклюзивно - ресурсного центру</t>
  </si>
  <si>
    <t>Сестра медична (брат медичний)</t>
  </si>
  <si>
    <t>Міський голова                                                        Анатолій ГУК</t>
  </si>
  <si>
    <t>Структура та штатна чисельність Комунальної установи "Інклюзивно - ресурсний центр  Гайсинської міської ради"</t>
  </si>
  <si>
    <t xml:space="preserve">Фахівець (консультант) інклюзивно - ресурсного центру </t>
  </si>
  <si>
    <t>Структура та штатна чисельність комунальної установи "Централізована бухгалтерія з обслуговування закладів освіти" Гайсинської міської ради</t>
  </si>
  <si>
    <t>Міський голова                                     Анатолій ГУК</t>
  </si>
  <si>
    <t>Додаток №23</t>
  </si>
  <si>
    <t>Додаток №36</t>
  </si>
  <si>
    <t>Додаток №24</t>
  </si>
  <si>
    <t>Додаток № 39</t>
  </si>
  <si>
    <t>Додаток №38</t>
  </si>
  <si>
    <t>Додаток № 37</t>
  </si>
  <si>
    <t>Додаток № 35</t>
  </si>
  <si>
    <t>Додаток №34</t>
  </si>
  <si>
    <t>Додаток № 33</t>
  </si>
  <si>
    <t>Додаток №32</t>
  </si>
  <si>
    <t>Додаток №31</t>
  </si>
  <si>
    <t>Додаток № 30</t>
  </si>
  <si>
    <t>Додаток № 29</t>
  </si>
  <si>
    <t>Додаток № 28</t>
  </si>
  <si>
    <t>Додаток №27</t>
  </si>
  <si>
    <t>Додаток №26</t>
  </si>
  <si>
    <t>Додаток № 25</t>
  </si>
  <si>
    <t>Додаток № 22</t>
  </si>
  <si>
    <t>Додаток №19</t>
  </si>
  <si>
    <t>Додаток №18</t>
  </si>
  <si>
    <t>Міський голова                                          Анатолій ГУК</t>
  </si>
  <si>
    <t>Міський голова                                             Анатолій ГУК</t>
  </si>
  <si>
    <t>Додаток №40</t>
  </si>
  <si>
    <t>Додаток № 41</t>
  </si>
  <si>
    <t>Додаток №42</t>
  </si>
  <si>
    <t>Додаток № 43</t>
  </si>
  <si>
    <t>Структура та штатна чисельність закладу загальної середньої освіти: середня загальноосвітня школа І-ІІІ ступенів - дошкільний навчальний заклад с.Бондурі Гайсинської міської ради</t>
  </si>
  <si>
    <t>до рішення 93 сесії  Гайсинської міської ради 8 скликання   від  24.12.2025 р.  № 30</t>
  </si>
  <si>
    <t>до рішення 93 сесії  Гайсинської міської ради 8 скликання   від  24.12.2025 р.  №30</t>
  </si>
  <si>
    <t>до рішення 93 сесії  Гайсинської міської ради 8 скликання   від  24.12.2025 р. №30</t>
  </si>
  <si>
    <t xml:space="preserve">до рішення 93 сесії  Гайсинської міської ради 8 скликання   від  24.12.2025 р.  №30 </t>
  </si>
  <si>
    <t>до рішення 93 сесії  Гайсинської міської ради 8 скликання  від  24.12.2025 р.  №30</t>
  </si>
  <si>
    <t xml:space="preserve">до рішення 93 сесії  Гайсинської міської ради 8 скликання  від  24.12.2025 р.  №30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</si>
</sst>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indexed="8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8" fillId="0" borderId="0" xfId="0" applyFont="1"/>
    <xf numFmtId="0" fontId="6" fillId="0" borderId="0" xfId="0" applyFont="1" applyAlignme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11" fillId="0" borderId="5" xfId="0" applyFont="1" applyFill="1" applyBorder="1" applyAlignment="1">
      <alignment horizontal="center"/>
    </xf>
    <xf numFmtId="0" fontId="11" fillId="0" borderId="6" xfId="0" applyFont="1" applyFill="1" applyBorder="1"/>
    <xf numFmtId="0" fontId="11" fillId="0" borderId="6" xfId="0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164" fontId="10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9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wrapText="1"/>
    </xf>
    <xf numFmtId="2" fontId="10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164" fontId="10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/>
    </xf>
    <xf numFmtId="0" fontId="6" fillId="0" borderId="0" xfId="0" applyFont="1"/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/>
    <xf numFmtId="0" fontId="10" fillId="0" borderId="1" xfId="0" applyFont="1" applyFill="1" applyBorder="1"/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0" fontId="13" fillId="0" borderId="0" xfId="0" applyFont="1"/>
    <xf numFmtId="0" fontId="8" fillId="0" borderId="0" xfId="0" applyFont="1" applyFill="1"/>
    <xf numFmtId="2" fontId="0" fillId="0" borderId="0" xfId="0" applyNumberFormat="1"/>
    <xf numFmtId="0" fontId="1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wrapText="1"/>
    </xf>
    <xf numFmtId="0" fontId="14" fillId="0" borderId="10" xfId="0" applyFont="1" applyBorder="1" applyAlignment="1">
      <alignment horizontal="center"/>
    </xf>
    <xf numFmtId="0" fontId="11" fillId="0" borderId="10" xfId="0" applyFont="1" applyBorder="1" applyAlignment="1">
      <alignment wrapText="1"/>
    </xf>
    <xf numFmtId="0" fontId="11" fillId="0" borderId="10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1" fillId="0" borderId="6" xfId="0" applyFont="1" applyBorder="1" applyAlignment="1">
      <alignment wrapText="1"/>
    </xf>
    <xf numFmtId="0" fontId="11" fillId="0" borderId="6" xfId="0" applyFont="1" applyBorder="1" applyAlignment="1">
      <alignment horizontal="center"/>
    </xf>
    <xf numFmtId="0" fontId="4" fillId="3" borderId="1" xfId="0" applyFont="1" applyFill="1" applyBorder="1"/>
    <xf numFmtId="0" fontId="4" fillId="0" borderId="1" xfId="0" applyFont="1" applyBorder="1"/>
    <xf numFmtId="0" fontId="4" fillId="2" borderId="1" xfId="0" applyFont="1" applyFill="1" applyBorder="1" applyAlignment="1">
      <alignment horizontal="left"/>
    </xf>
    <xf numFmtId="0" fontId="4" fillId="0" borderId="14" xfId="0" applyFont="1" applyBorder="1"/>
    <xf numFmtId="0" fontId="4" fillId="0" borderId="14" xfId="0" applyFont="1" applyBorder="1" applyAlignment="1">
      <alignment horizontal="center"/>
    </xf>
    <xf numFmtId="0" fontId="11" fillId="0" borderId="14" xfId="0" applyFont="1" applyBorder="1"/>
    <xf numFmtId="0" fontId="11" fillId="0" borderId="14" xfId="0" applyFont="1" applyBorder="1" applyAlignment="1">
      <alignment horizontal="center"/>
    </xf>
    <xf numFmtId="0" fontId="4" fillId="2" borderId="14" xfId="0" applyFont="1" applyFill="1" applyBorder="1" applyAlignment="1">
      <alignment wrapText="1"/>
    </xf>
    <xf numFmtId="0" fontId="4" fillId="0" borderId="14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10" xfId="0" applyFont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11" fillId="0" borderId="10" xfId="0" applyFont="1" applyBorder="1"/>
    <xf numFmtId="0" fontId="4" fillId="0" borderId="5" xfId="0" applyFont="1" applyFill="1" applyBorder="1" applyAlignment="1">
      <alignment horizontal="center"/>
    </xf>
    <xf numFmtId="2" fontId="11" fillId="0" borderId="6" xfId="0" applyNumberFormat="1" applyFont="1" applyBorder="1" applyAlignment="1">
      <alignment horizontal="center"/>
    </xf>
    <xf numFmtId="0" fontId="7" fillId="0" borderId="0" xfId="0" applyFont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3" fillId="0" borderId="10" xfId="0" applyFont="1" applyBorder="1"/>
    <xf numFmtId="0" fontId="3" fillId="0" borderId="10" xfId="0" applyFont="1" applyFill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/>
    <xf numFmtId="0" fontId="6" fillId="0" borderId="18" xfId="0" applyFont="1" applyBorder="1" applyAlignment="1">
      <alignment horizontal="center"/>
    </xf>
    <xf numFmtId="0" fontId="11" fillId="0" borderId="13" xfId="0" applyFont="1" applyBorder="1"/>
    <xf numFmtId="0" fontId="11" fillId="0" borderId="13" xfId="0" applyFont="1" applyBorder="1" applyAlignment="1">
      <alignment horizontal="center"/>
    </xf>
    <xf numFmtId="0" fontId="5" fillId="0" borderId="14" xfId="0" applyFont="1" applyBorder="1"/>
    <xf numFmtId="0" fontId="7" fillId="0" borderId="14" xfId="0" applyFont="1" applyBorder="1" applyAlignment="1">
      <alignment horizontal="center"/>
    </xf>
    <xf numFmtId="0" fontId="5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6" fillId="0" borderId="14" xfId="0" applyFont="1" applyBorder="1"/>
    <xf numFmtId="0" fontId="6" fillId="0" borderId="14" xfId="0" applyFont="1" applyBorder="1" applyAlignment="1">
      <alignment horizontal="center"/>
    </xf>
    <xf numFmtId="0" fontId="4" fillId="0" borderId="1" xfId="0" applyFont="1" applyFill="1" applyBorder="1"/>
    <xf numFmtId="0" fontId="4" fillId="0" borderId="14" xfId="0" applyFont="1" applyFill="1" applyBorder="1"/>
    <xf numFmtId="0" fontId="4" fillId="0" borderId="14" xfId="0" applyFont="1" applyFill="1" applyBorder="1" applyAlignment="1">
      <alignment horizontal="center"/>
    </xf>
    <xf numFmtId="0" fontId="11" fillId="0" borderId="19" xfId="0" applyFont="1" applyFill="1" applyBorder="1" applyAlignment="1">
      <alignment horizontal="center"/>
    </xf>
    <xf numFmtId="0" fontId="11" fillId="0" borderId="20" xfId="0" applyFont="1" applyFill="1" applyBorder="1"/>
    <xf numFmtId="0" fontId="11" fillId="0" borderId="20" xfId="0" applyFont="1" applyFill="1" applyBorder="1" applyAlignment="1">
      <alignment horizontal="center"/>
    </xf>
    <xf numFmtId="0" fontId="4" fillId="0" borderId="14" xfId="0" applyFont="1" applyFill="1" applyBorder="1" applyAlignment="1">
      <alignment wrapText="1"/>
    </xf>
    <xf numFmtId="0" fontId="4" fillId="0" borderId="10" xfId="0" applyFont="1" applyFill="1" applyBorder="1" applyAlignment="1">
      <alignment wrapText="1"/>
    </xf>
    <xf numFmtId="0" fontId="4" fillId="0" borderId="10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11" fillId="0" borderId="13" xfId="0" applyFont="1" applyFill="1" applyBorder="1"/>
    <xf numFmtId="2" fontId="11" fillId="0" borderId="13" xfId="0" applyNumberFormat="1" applyFont="1" applyFill="1" applyBorder="1" applyAlignment="1">
      <alignment horizontal="center" wrapText="1"/>
    </xf>
    <xf numFmtId="0" fontId="4" fillId="2" borderId="1" xfId="0" applyFont="1" applyFill="1" applyBorder="1"/>
    <xf numFmtId="0" fontId="11" fillId="2" borderId="1" xfId="0" applyFont="1" applyFill="1" applyBorder="1"/>
    <xf numFmtId="2" fontId="11" fillId="2" borderId="1" xfId="0" applyNumberFormat="1" applyFont="1" applyFill="1" applyBorder="1" applyAlignment="1">
      <alignment horizontal="center"/>
    </xf>
    <xf numFmtId="0" fontId="6" fillId="0" borderId="14" xfId="0" applyFont="1" applyBorder="1" applyAlignment="1">
      <alignment wrapText="1"/>
    </xf>
    <xf numFmtId="0" fontId="6" fillId="0" borderId="14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11" fillId="2" borderId="23" xfId="0" applyFont="1" applyFill="1" applyBorder="1"/>
    <xf numFmtId="2" fontId="11" fillId="2" borderId="20" xfId="0" applyNumberFormat="1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/>
    </xf>
    <xf numFmtId="0" fontId="19" fillId="2" borderId="0" xfId="0" applyFont="1" applyFill="1" applyBorder="1"/>
    <xf numFmtId="0" fontId="6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6" fillId="0" borderId="0" xfId="0" applyFont="1" applyAlignment="1">
      <alignment wrapText="1"/>
    </xf>
    <xf numFmtId="0" fontId="11" fillId="3" borderId="14" xfId="0" applyFont="1" applyFill="1" applyBorder="1"/>
    <xf numFmtId="0" fontId="11" fillId="0" borderId="14" xfId="0" applyFont="1" applyBorder="1" applyAlignment="1">
      <alignment wrapText="1"/>
    </xf>
    <xf numFmtId="164" fontId="11" fillId="0" borderId="6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0" fontId="6" fillId="0" borderId="25" xfId="0" applyFont="1" applyBorder="1"/>
    <xf numFmtId="164" fontId="11" fillId="0" borderId="1" xfId="0" applyNumberFormat="1" applyFont="1" applyFill="1" applyBorder="1" applyAlignment="1">
      <alignment horizontal="center"/>
    </xf>
    <xf numFmtId="0" fontId="4" fillId="0" borderId="18" xfId="0" applyFont="1" applyBorder="1"/>
    <xf numFmtId="0" fontId="4" fillId="0" borderId="13" xfId="0" applyFont="1" applyBorder="1"/>
    <xf numFmtId="2" fontId="11" fillId="0" borderId="13" xfId="0" applyNumberFormat="1" applyFont="1" applyBorder="1" applyAlignment="1">
      <alignment horizontal="center"/>
    </xf>
    <xf numFmtId="0" fontId="7" fillId="0" borderId="0" xfId="0" applyFont="1" applyAlignment="1"/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64" fontId="11" fillId="0" borderId="13" xfId="0" applyNumberFormat="1" applyFont="1" applyBorder="1" applyAlignment="1">
      <alignment horizontal="center"/>
    </xf>
    <xf numFmtId="2" fontId="11" fillId="0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 wrapText="1"/>
    </xf>
    <xf numFmtId="4" fontId="11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165" fontId="11" fillId="0" borderId="1" xfId="0" applyNumberFormat="1" applyFont="1" applyBorder="1" applyAlignment="1">
      <alignment horizontal="center"/>
    </xf>
    <xf numFmtId="0" fontId="6" fillId="0" borderId="10" xfId="0" applyFont="1" applyBorder="1"/>
    <xf numFmtId="0" fontId="6" fillId="0" borderId="10" xfId="0" applyFont="1" applyBorder="1" applyAlignment="1">
      <alignment horizontal="center"/>
    </xf>
    <xf numFmtId="1" fontId="11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left" wrapText="1"/>
    </xf>
    <xf numFmtId="164" fontId="10" fillId="0" borderId="1" xfId="0" applyNumberFormat="1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20" fillId="0" borderId="0" xfId="0" applyFont="1"/>
    <xf numFmtId="0" fontId="3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2" fontId="10" fillId="0" borderId="0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left" wrapText="1"/>
    </xf>
    <xf numFmtId="0" fontId="13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4" fillId="0" borderId="7" xfId="0" applyFont="1" applyBorder="1" applyAlignment="1">
      <alignment horizontal="center" textRotation="90"/>
    </xf>
    <xf numFmtId="0" fontId="4" fillId="0" borderId="9" xfId="0" applyFont="1" applyBorder="1" applyAlignment="1">
      <alignment horizontal="center" textRotation="90"/>
    </xf>
    <xf numFmtId="0" fontId="4" fillId="0" borderId="11" xfId="0" applyFont="1" applyBorder="1" applyAlignment="1">
      <alignment horizontal="center" textRotation="90"/>
    </xf>
    <xf numFmtId="0" fontId="4" fillId="0" borderId="12" xfId="0" applyFont="1" applyBorder="1" applyAlignment="1">
      <alignment horizontal="center" textRotation="90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wrapText="1"/>
    </xf>
    <xf numFmtId="0" fontId="6" fillId="0" borderId="10" xfId="0" applyFont="1" applyBorder="1" applyAlignment="1"/>
    <xf numFmtId="0" fontId="6" fillId="0" borderId="13" xfId="0" applyFont="1" applyBorder="1" applyAlignment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24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6" fillId="0" borderId="0" xfId="0" applyFont="1" applyBorder="1" applyAlignment="1">
      <alignment horizontal="left" wrapText="1"/>
    </xf>
    <xf numFmtId="0" fontId="11" fillId="0" borderId="2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0" fontId="10" fillId="0" borderId="4" xfId="0" applyFont="1" applyFill="1" applyBorder="1" applyAlignment="1">
      <alignment horizont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8" fillId="0" borderId="0" xfId="0" applyFont="1" applyAlignment="1">
      <alignment horizontal="left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3"/>
  <sheetViews>
    <sheetView workbookViewId="0">
      <selection activeCell="C3" sqref="C3"/>
    </sheetView>
  </sheetViews>
  <sheetFormatPr defaultRowHeight="15" x14ac:dyDescent="0.25"/>
  <cols>
    <col min="2" max="2" width="27.7109375" customWidth="1"/>
    <col min="3" max="3" width="26.85546875" customWidth="1"/>
    <col min="4" max="4" width="7.28515625" customWidth="1"/>
  </cols>
  <sheetData>
    <row r="2" spans="1:8" x14ac:dyDescent="0.25">
      <c r="C2" s="39" t="s">
        <v>165</v>
      </c>
    </row>
    <row r="3" spans="1:8" ht="61.5" customHeight="1" x14ac:dyDescent="0.25">
      <c r="C3" s="43" t="s">
        <v>250</v>
      </c>
      <c r="D3" s="43"/>
    </row>
    <row r="4" spans="1:8" ht="39" customHeight="1" x14ac:dyDescent="0.3">
      <c r="A4" s="202" t="s">
        <v>198</v>
      </c>
      <c r="B4" s="202"/>
      <c r="C4" s="202"/>
      <c r="D4" s="157"/>
      <c r="E4" s="157"/>
      <c r="F4" s="14"/>
      <c r="G4" s="14"/>
      <c r="H4" s="14"/>
    </row>
    <row r="5" spans="1:8" ht="37.5" x14ac:dyDescent="0.3">
      <c r="A5" s="15" t="s">
        <v>69</v>
      </c>
      <c r="B5" s="16" t="s">
        <v>9</v>
      </c>
      <c r="C5" s="17" t="s">
        <v>10</v>
      </c>
    </row>
    <row r="6" spans="1:8" ht="18.75" x14ac:dyDescent="0.3">
      <c r="A6" s="196" t="s">
        <v>191</v>
      </c>
      <c r="B6" s="197"/>
      <c r="C6" s="198"/>
    </row>
    <row r="7" spans="1:8" ht="18.75" x14ac:dyDescent="0.3">
      <c r="A7" s="182">
        <v>1</v>
      </c>
      <c r="B7" s="8" t="s">
        <v>192</v>
      </c>
      <c r="C7" s="18">
        <v>1</v>
      </c>
    </row>
    <row r="8" spans="1:8" ht="18.75" x14ac:dyDescent="0.3">
      <c r="A8" s="182">
        <f>A7+1</f>
        <v>2</v>
      </c>
      <c r="B8" s="19" t="s">
        <v>193</v>
      </c>
      <c r="C8" s="18">
        <v>4</v>
      </c>
    </row>
    <row r="9" spans="1:8" ht="18.75" x14ac:dyDescent="0.3">
      <c r="A9" s="182">
        <v>3</v>
      </c>
      <c r="B9" s="19" t="s">
        <v>194</v>
      </c>
      <c r="C9" s="18">
        <v>1</v>
      </c>
    </row>
    <row r="10" spans="1:8" ht="18.75" x14ac:dyDescent="0.3">
      <c r="A10" s="182">
        <v>4</v>
      </c>
      <c r="B10" s="19" t="s">
        <v>195</v>
      </c>
      <c r="C10" s="18">
        <v>1</v>
      </c>
    </row>
    <row r="11" spans="1:8" ht="18.75" x14ac:dyDescent="0.3">
      <c r="A11" s="182">
        <v>5</v>
      </c>
      <c r="B11" s="19" t="s">
        <v>7</v>
      </c>
      <c r="C11" s="18">
        <v>2</v>
      </c>
    </row>
    <row r="12" spans="1:8" ht="37.5" x14ac:dyDescent="0.3">
      <c r="A12" s="182">
        <v>6</v>
      </c>
      <c r="B12" s="19" t="s">
        <v>5</v>
      </c>
      <c r="C12" s="18">
        <v>0.5</v>
      </c>
    </row>
    <row r="13" spans="1:8" ht="37.5" x14ac:dyDescent="0.3">
      <c r="A13" s="182">
        <v>7</v>
      </c>
      <c r="B13" s="19" t="s">
        <v>196</v>
      </c>
      <c r="C13" s="18">
        <v>1</v>
      </c>
    </row>
    <row r="14" spans="1:8" ht="18.75" x14ac:dyDescent="0.3">
      <c r="A14" s="182"/>
      <c r="B14" s="19" t="s">
        <v>16</v>
      </c>
      <c r="C14" s="18">
        <v>10.5</v>
      </c>
    </row>
    <row r="15" spans="1:8" ht="18.75" x14ac:dyDescent="0.25">
      <c r="A15" s="199" t="s">
        <v>199</v>
      </c>
      <c r="B15" s="200"/>
      <c r="C15" s="201"/>
    </row>
    <row r="16" spans="1:8" ht="18.75" x14ac:dyDescent="0.3">
      <c r="A16" s="182">
        <v>1</v>
      </c>
      <c r="B16" s="19" t="s">
        <v>197</v>
      </c>
      <c r="C16" s="18">
        <v>1</v>
      </c>
    </row>
    <row r="17" spans="1:4" ht="18.75" x14ac:dyDescent="0.3">
      <c r="A17" s="182">
        <v>2</v>
      </c>
      <c r="B17" s="19" t="s">
        <v>193</v>
      </c>
      <c r="C17" s="18">
        <v>2</v>
      </c>
    </row>
    <row r="18" spans="1:4" ht="18.75" x14ac:dyDescent="0.3">
      <c r="A18" s="182"/>
      <c r="B18" s="19" t="s">
        <v>58</v>
      </c>
      <c r="C18" s="18">
        <v>3</v>
      </c>
    </row>
    <row r="19" spans="1:4" ht="18.75" x14ac:dyDescent="0.3">
      <c r="A19" s="182"/>
      <c r="B19" s="19" t="s">
        <v>0</v>
      </c>
      <c r="C19" s="18">
        <v>13.5</v>
      </c>
    </row>
    <row r="23" spans="1:4" ht="15.75" x14ac:dyDescent="0.25">
      <c r="A23" s="203" t="s">
        <v>241</v>
      </c>
      <c r="B23" s="203"/>
      <c r="C23" s="203"/>
      <c r="D23" s="203"/>
    </row>
  </sheetData>
  <mergeCells count="4">
    <mergeCell ref="A6:C6"/>
    <mergeCell ref="A15:C15"/>
    <mergeCell ref="A4:C4"/>
    <mergeCell ref="A23:D23"/>
  </mergeCell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D24"/>
  <sheetViews>
    <sheetView workbookViewId="0">
      <selection activeCell="C3" sqref="C3"/>
    </sheetView>
  </sheetViews>
  <sheetFormatPr defaultRowHeight="15" x14ac:dyDescent="0.25"/>
  <cols>
    <col min="2" max="2" width="40" customWidth="1"/>
    <col min="3" max="3" width="27.42578125" customWidth="1"/>
  </cols>
  <sheetData>
    <row r="2" spans="1:3" x14ac:dyDescent="0.25">
      <c r="C2" s="39" t="s">
        <v>181</v>
      </c>
    </row>
    <row r="3" spans="1:3" ht="60" x14ac:dyDescent="0.25">
      <c r="C3" s="43" t="s">
        <v>247</v>
      </c>
    </row>
    <row r="4" spans="1:3" ht="52.5" customHeight="1" x14ac:dyDescent="0.3">
      <c r="A4" s="228" t="s">
        <v>179</v>
      </c>
      <c r="B4" s="228"/>
      <c r="C4" s="228"/>
    </row>
    <row r="5" spans="1:3" ht="37.5" x14ac:dyDescent="0.3">
      <c r="A5" s="15" t="s">
        <v>69</v>
      </c>
      <c r="B5" s="16" t="s">
        <v>9</v>
      </c>
      <c r="C5" s="17" t="s">
        <v>10</v>
      </c>
    </row>
    <row r="6" spans="1:3" ht="18.75" x14ac:dyDescent="0.3">
      <c r="A6" s="221" t="s">
        <v>38</v>
      </c>
      <c r="B6" s="222"/>
      <c r="C6" s="223"/>
    </row>
    <row r="7" spans="1:3" ht="18.75" x14ac:dyDescent="0.3">
      <c r="A7" s="87">
        <v>1</v>
      </c>
      <c r="B7" s="86" t="s">
        <v>135</v>
      </c>
      <c r="C7" s="87">
        <v>1</v>
      </c>
    </row>
    <row r="8" spans="1:3" ht="18.75" x14ac:dyDescent="0.3">
      <c r="A8" s="87">
        <f>A7+1</f>
        <v>2</v>
      </c>
      <c r="B8" s="86" t="s">
        <v>1</v>
      </c>
      <c r="C8" s="87">
        <f>1+0.8</f>
        <v>1.8</v>
      </c>
    </row>
    <row r="9" spans="1:3" ht="18.75" x14ac:dyDescent="0.3">
      <c r="A9" s="240" t="s">
        <v>16</v>
      </c>
      <c r="B9" s="241"/>
      <c r="C9" s="89">
        <f>SUM(C7:C8)</f>
        <v>2.8</v>
      </c>
    </row>
    <row r="10" spans="1:3" ht="18.75" x14ac:dyDescent="0.3">
      <c r="A10" s="204" t="s">
        <v>176</v>
      </c>
      <c r="B10" s="205"/>
      <c r="C10" s="206"/>
    </row>
    <row r="11" spans="1:3" ht="18.75" x14ac:dyDescent="0.3">
      <c r="A11" s="175">
        <v>1</v>
      </c>
      <c r="B11" s="176" t="s">
        <v>34</v>
      </c>
      <c r="C11" s="177">
        <v>0.5</v>
      </c>
    </row>
    <row r="12" spans="1:3" ht="18.75" x14ac:dyDescent="0.3">
      <c r="A12" s="87">
        <v>2</v>
      </c>
      <c r="B12" s="86" t="s">
        <v>2</v>
      </c>
      <c r="C12" s="87">
        <v>0.25</v>
      </c>
    </row>
    <row r="13" spans="1:3" ht="18.75" x14ac:dyDescent="0.3">
      <c r="A13" s="204" t="s">
        <v>16</v>
      </c>
      <c r="B13" s="206"/>
      <c r="C13" s="174">
        <f>C12+C11</f>
        <v>0.75</v>
      </c>
    </row>
    <row r="14" spans="1:3" ht="18.75" x14ac:dyDescent="0.3">
      <c r="A14" s="204" t="s">
        <v>37</v>
      </c>
      <c r="B14" s="205"/>
      <c r="C14" s="206"/>
    </row>
    <row r="15" spans="1:3" ht="18.75" x14ac:dyDescent="0.3">
      <c r="A15" s="87">
        <v>1</v>
      </c>
      <c r="B15" s="86" t="s">
        <v>122</v>
      </c>
      <c r="C15" s="87">
        <v>1</v>
      </c>
    </row>
    <row r="16" spans="1:3" ht="18.75" x14ac:dyDescent="0.3">
      <c r="A16" s="87">
        <f>A15+1</f>
        <v>2</v>
      </c>
      <c r="B16" s="99" t="s">
        <v>4</v>
      </c>
      <c r="C16" s="87">
        <v>1</v>
      </c>
    </row>
    <row r="17" spans="1:4" ht="37.5" x14ac:dyDescent="0.3">
      <c r="A17" s="87">
        <f t="shared" ref="A17:A19" si="0">A16+1</f>
        <v>3</v>
      </c>
      <c r="B17" s="86" t="s">
        <v>107</v>
      </c>
      <c r="C17" s="87">
        <v>0.25</v>
      </c>
    </row>
    <row r="18" spans="1:4" ht="18.75" x14ac:dyDescent="0.3">
      <c r="A18" s="87">
        <f t="shared" si="0"/>
        <v>4</v>
      </c>
      <c r="B18" s="99" t="s">
        <v>7</v>
      </c>
      <c r="C18" s="87">
        <v>0.5</v>
      </c>
    </row>
    <row r="19" spans="1:4" ht="21.75" customHeight="1" x14ac:dyDescent="0.3">
      <c r="A19" s="87">
        <f t="shared" si="0"/>
        <v>5</v>
      </c>
      <c r="B19" s="86" t="s">
        <v>180</v>
      </c>
      <c r="C19" s="87">
        <v>1</v>
      </c>
    </row>
    <row r="20" spans="1:4" ht="18.75" x14ac:dyDescent="0.3">
      <c r="A20" s="204" t="s">
        <v>16</v>
      </c>
      <c r="B20" s="206"/>
      <c r="C20" s="172">
        <f>SUM(C15:C19)</f>
        <v>3.75</v>
      </c>
    </row>
    <row r="21" spans="1:4" ht="19.5" thickBot="1" x14ac:dyDescent="0.35">
      <c r="A21" s="165"/>
      <c r="B21" s="166" t="s">
        <v>171</v>
      </c>
      <c r="C21" s="171">
        <f>C9+C13+C20</f>
        <v>7.3</v>
      </c>
    </row>
    <row r="24" spans="1:4" ht="18.75" x14ac:dyDescent="0.3">
      <c r="A24" s="227" t="s">
        <v>127</v>
      </c>
      <c r="B24" s="227"/>
      <c r="C24" s="227"/>
      <c r="D24" s="227"/>
    </row>
  </sheetData>
  <mergeCells count="8">
    <mergeCell ref="A20:B20"/>
    <mergeCell ref="A24:D24"/>
    <mergeCell ref="A4:C4"/>
    <mergeCell ref="A6:C6"/>
    <mergeCell ref="A9:B9"/>
    <mergeCell ref="A10:C10"/>
    <mergeCell ref="A13:B13"/>
    <mergeCell ref="A14:C1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24"/>
  <sheetViews>
    <sheetView workbookViewId="0">
      <selection activeCell="H7" sqref="H7"/>
    </sheetView>
  </sheetViews>
  <sheetFormatPr defaultRowHeight="15" x14ac:dyDescent="0.25"/>
  <cols>
    <col min="1" max="1" width="11.85546875" customWidth="1"/>
    <col min="2" max="2" width="34.7109375" customWidth="1"/>
    <col min="3" max="3" width="28" customWidth="1"/>
  </cols>
  <sheetData>
    <row r="2" spans="1:3" x14ac:dyDescent="0.25">
      <c r="C2" s="39" t="s">
        <v>114</v>
      </c>
    </row>
    <row r="3" spans="1:3" ht="61.5" customHeight="1" x14ac:dyDescent="0.25">
      <c r="C3" s="43" t="s">
        <v>250</v>
      </c>
    </row>
    <row r="4" spans="1:3" ht="54" customHeight="1" x14ac:dyDescent="0.3">
      <c r="A4" s="228" t="s">
        <v>182</v>
      </c>
      <c r="B4" s="228"/>
      <c r="C4" s="228"/>
    </row>
    <row r="5" spans="1:3" ht="37.5" x14ac:dyDescent="0.3">
      <c r="A5" s="15" t="s">
        <v>69</v>
      </c>
      <c r="B5" s="16" t="s">
        <v>9</v>
      </c>
      <c r="C5" s="17" t="s">
        <v>10</v>
      </c>
    </row>
    <row r="6" spans="1:3" ht="18.75" x14ac:dyDescent="0.3">
      <c r="A6" s="221" t="s">
        <v>38</v>
      </c>
      <c r="B6" s="222"/>
      <c r="C6" s="223"/>
    </row>
    <row r="7" spans="1:3" ht="18.75" x14ac:dyDescent="0.3">
      <c r="A7" s="87">
        <v>1</v>
      </c>
      <c r="B7" s="86" t="s">
        <v>135</v>
      </c>
      <c r="C7" s="87">
        <v>1</v>
      </c>
    </row>
    <row r="8" spans="1:3" ht="18.75" x14ac:dyDescent="0.3">
      <c r="A8" s="87">
        <f>A7+1</f>
        <v>2</v>
      </c>
      <c r="B8" s="86" t="s">
        <v>1</v>
      </c>
      <c r="C8" s="87">
        <f>3+0.6</f>
        <v>3.6</v>
      </c>
    </row>
    <row r="9" spans="1:3" ht="18.75" x14ac:dyDescent="0.3">
      <c r="A9" s="240" t="s">
        <v>16</v>
      </c>
      <c r="B9" s="241"/>
      <c r="C9" s="89">
        <f>SUM(C7:C8)</f>
        <v>4.5999999999999996</v>
      </c>
    </row>
    <row r="10" spans="1:3" ht="18.75" x14ac:dyDescent="0.3">
      <c r="A10" s="204" t="s">
        <v>176</v>
      </c>
      <c r="B10" s="205"/>
      <c r="C10" s="206"/>
    </row>
    <row r="11" spans="1:3" ht="18.75" x14ac:dyDescent="0.3">
      <c r="A11" s="175">
        <v>1</v>
      </c>
      <c r="B11" s="176" t="s">
        <v>34</v>
      </c>
      <c r="C11" s="177">
        <v>0.5</v>
      </c>
    </row>
    <row r="12" spans="1:3" ht="18.75" x14ac:dyDescent="0.3">
      <c r="A12" s="87">
        <v>2</v>
      </c>
      <c r="B12" s="86" t="s">
        <v>2</v>
      </c>
      <c r="C12" s="87">
        <v>0.5</v>
      </c>
    </row>
    <row r="13" spans="1:3" ht="18.75" x14ac:dyDescent="0.3">
      <c r="A13" s="204" t="s">
        <v>16</v>
      </c>
      <c r="B13" s="206"/>
      <c r="C13" s="178">
        <f>C12+C11</f>
        <v>1</v>
      </c>
    </row>
    <row r="14" spans="1:3" ht="18.75" x14ac:dyDescent="0.3">
      <c r="A14" s="204" t="s">
        <v>37</v>
      </c>
      <c r="B14" s="205"/>
      <c r="C14" s="206"/>
    </row>
    <row r="15" spans="1:3" ht="18.75" x14ac:dyDescent="0.3">
      <c r="A15" s="87">
        <v>1</v>
      </c>
      <c r="B15" s="114" t="s">
        <v>122</v>
      </c>
      <c r="C15" s="16">
        <v>2</v>
      </c>
    </row>
    <row r="16" spans="1:3" ht="18.75" x14ac:dyDescent="0.3">
      <c r="A16" s="87">
        <f>A15+1</f>
        <v>2</v>
      </c>
      <c r="B16" s="15" t="s">
        <v>4</v>
      </c>
      <c r="C16" s="16">
        <v>1</v>
      </c>
    </row>
    <row r="17" spans="1:5" ht="37.5" x14ac:dyDescent="0.3">
      <c r="A17" s="87">
        <f t="shared" ref="A17:A19" si="0">A16+1</f>
        <v>3</v>
      </c>
      <c r="B17" s="114" t="s">
        <v>126</v>
      </c>
      <c r="C17" s="16">
        <v>0.5</v>
      </c>
    </row>
    <row r="18" spans="1:5" ht="18.75" x14ac:dyDescent="0.3">
      <c r="A18" s="87">
        <f t="shared" si="0"/>
        <v>4</v>
      </c>
      <c r="B18" s="15" t="s">
        <v>7</v>
      </c>
      <c r="C18" s="16">
        <v>1</v>
      </c>
    </row>
    <row r="19" spans="1:5" ht="18.75" x14ac:dyDescent="0.3">
      <c r="A19" s="87">
        <f t="shared" si="0"/>
        <v>5</v>
      </c>
      <c r="B19" s="179" t="s">
        <v>183</v>
      </c>
      <c r="C19" s="180">
        <v>1</v>
      </c>
    </row>
    <row r="20" spans="1:5" ht="18.75" x14ac:dyDescent="0.3">
      <c r="A20" s="204" t="s">
        <v>16</v>
      </c>
      <c r="B20" s="206"/>
      <c r="C20" s="164">
        <f>SUM(C15:C19)</f>
        <v>5.5</v>
      </c>
    </row>
    <row r="21" spans="1:5" ht="19.5" thickBot="1" x14ac:dyDescent="0.35">
      <c r="A21" s="165"/>
      <c r="B21" s="166" t="s">
        <v>171</v>
      </c>
      <c r="C21" s="171">
        <f>C9+C13+C20</f>
        <v>11.1</v>
      </c>
    </row>
    <row r="24" spans="1:5" ht="18.75" x14ac:dyDescent="0.3">
      <c r="A24" s="227" t="s">
        <v>63</v>
      </c>
      <c r="B24" s="227"/>
      <c r="C24" s="227"/>
      <c r="D24" s="227"/>
      <c r="E24" s="227"/>
    </row>
  </sheetData>
  <mergeCells count="8">
    <mergeCell ref="A20:B20"/>
    <mergeCell ref="A24:E24"/>
    <mergeCell ref="A4:C4"/>
    <mergeCell ref="A6:C6"/>
    <mergeCell ref="A9:B9"/>
    <mergeCell ref="A10:C10"/>
    <mergeCell ref="A13:B13"/>
    <mergeCell ref="A14:C1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D26"/>
  <sheetViews>
    <sheetView workbookViewId="0">
      <selection activeCell="H8" sqref="H8"/>
    </sheetView>
  </sheetViews>
  <sheetFormatPr defaultRowHeight="15" x14ac:dyDescent="0.25"/>
  <cols>
    <col min="1" max="1" width="8" customWidth="1"/>
    <col min="2" max="2" width="35.5703125" customWidth="1"/>
    <col min="3" max="3" width="27.7109375" customWidth="1"/>
  </cols>
  <sheetData>
    <row r="2" spans="1:3" x14ac:dyDescent="0.25">
      <c r="C2" s="39" t="s">
        <v>115</v>
      </c>
    </row>
    <row r="3" spans="1:3" ht="62.25" customHeight="1" x14ac:dyDescent="0.25">
      <c r="C3" s="43" t="s">
        <v>250</v>
      </c>
    </row>
    <row r="4" spans="1:3" ht="41.25" customHeight="1" x14ac:dyDescent="0.3">
      <c r="A4" s="228" t="s">
        <v>185</v>
      </c>
      <c r="B4" s="228"/>
      <c r="C4" s="228"/>
    </row>
    <row r="5" spans="1:3" ht="37.5" x14ac:dyDescent="0.3">
      <c r="A5" s="15" t="s">
        <v>69</v>
      </c>
      <c r="B5" s="16" t="s">
        <v>9</v>
      </c>
      <c r="C5" s="17" t="s">
        <v>10</v>
      </c>
    </row>
    <row r="6" spans="1:3" ht="18.75" x14ac:dyDescent="0.3">
      <c r="A6" s="221" t="s">
        <v>38</v>
      </c>
      <c r="B6" s="222"/>
      <c r="C6" s="223"/>
    </row>
    <row r="7" spans="1:3" ht="18.75" x14ac:dyDescent="0.3">
      <c r="A7" s="87">
        <v>1</v>
      </c>
      <c r="B7" s="86" t="s">
        <v>135</v>
      </c>
      <c r="C7" s="87">
        <v>1</v>
      </c>
    </row>
    <row r="8" spans="1:3" ht="18.75" x14ac:dyDescent="0.3">
      <c r="A8" s="87">
        <f>A7+1</f>
        <v>2</v>
      </c>
      <c r="B8" s="86" t="s">
        <v>1</v>
      </c>
      <c r="C8" s="87">
        <f>2+1.6</f>
        <v>3.6</v>
      </c>
    </row>
    <row r="9" spans="1:3" ht="18.75" x14ac:dyDescent="0.3">
      <c r="A9" s="240" t="s">
        <v>16</v>
      </c>
      <c r="B9" s="241"/>
      <c r="C9" s="89">
        <f>SUM(C7:C8)</f>
        <v>4.5999999999999996</v>
      </c>
    </row>
    <row r="10" spans="1:3" ht="18.75" x14ac:dyDescent="0.3">
      <c r="A10" s="204" t="s">
        <v>176</v>
      </c>
      <c r="B10" s="205"/>
      <c r="C10" s="206"/>
    </row>
    <row r="11" spans="1:3" ht="23.25" customHeight="1" x14ac:dyDescent="0.3">
      <c r="A11" s="87">
        <v>1</v>
      </c>
      <c r="B11" s="86" t="s">
        <v>2</v>
      </c>
      <c r="C11" s="87">
        <v>0.5</v>
      </c>
    </row>
    <row r="12" spans="1:3" ht="24" customHeight="1" x14ac:dyDescent="0.3">
      <c r="A12" s="87">
        <v>2</v>
      </c>
      <c r="B12" s="86" t="s">
        <v>3</v>
      </c>
      <c r="C12" s="87">
        <v>0.5</v>
      </c>
    </row>
    <row r="13" spans="1:3" ht="18.75" x14ac:dyDescent="0.3">
      <c r="A13" s="204" t="s">
        <v>16</v>
      </c>
      <c r="B13" s="206"/>
      <c r="C13" s="162">
        <f>C11+C12</f>
        <v>1</v>
      </c>
    </row>
    <row r="14" spans="1:3" ht="18.75" x14ac:dyDescent="0.3">
      <c r="A14" s="204" t="s">
        <v>37</v>
      </c>
      <c r="B14" s="205"/>
      <c r="C14" s="206"/>
    </row>
    <row r="15" spans="1:3" ht="21.75" customHeight="1" x14ac:dyDescent="0.3">
      <c r="A15" s="87">
        <v>1</v>
      </c>
      <c r="B15" s="114" t="s">
        <v>122</v>
      </c>
      <c r="C15" s="16">
        <v>2</v>
      </c>
    </row>
    <row r="16" spans="1:3" ht="36" customHeight="1" x14ac:dyDescent="0.3">
      <c r="A16" s="87">
        <f>A15+1</f>
        <v>2</v>
      </c>
      <c r="B16" s="114" t="s">
        <v>126</v>
      </c>
      <c r="C16" s="16">
        <f>0.25+0.25</f>
        <v>0.5</v>
      </c>
    </row>
    <row r="17" spans="1:4" ht="18.75" x14ac:dyDescent="0.3">
      <c r="A17" s="87">
        <f t="shared" ref="A17:A21" si="0">A16+1</f>
        <v>3</v>
      </c>
      <c r="B17" s="15" t="s">
        <v>4</v>
      </c>
      <c r="C17" s="16">
        <v>1</v>
      </c>
    </row>
    <row r="18" spans="1:4" ht="18.75" x14ac:dyDescent="0.3">
      <c r="A18" s="87">
        <f t="shared" si="0"/>
        <v>4</v>
      </c>
      <c r="B18" s="15" t="s">
        <v>56</v>
      </c>
      <c r="C18" s="16">
        <v>0.5</v>
      </c>
    </row>
    <row r="19" spans="1:4" ht="37.5" x14ac:dyDescent="0.3">
      <c r="A19" s="87">
        <f t="shared" si="0"/>
        <v>5</v>
      </c>
      <c r="B19" s="114" t="s">
        <v>5</v>
      </c>
      <c r="C19" s="16">
        <v>0.5</v>
      </c>
    </row>
    <row r="20" spans="1:4" ht="18.75" x14ac:dyDescent="0.3">
      <c r="A20" s="87">
        <f t="shared" si="0"/>
        <v>6</v>
      </c>
      <c r="B20" s="15" t="s">
        <v>7</v>
      </c>
      <c r="C20" s="16">
        <v>1</v>
      </c>
    </row>
    <row r="21" spans="1:4" ht="37.5" x14ac:dyDescent="0.3">
      <c r="A21" s="87">
        <f t="shared" si="0"/>
        <v>7</v>
      </c>
      <c r="B21" s="146" t="s">
        <v>100</v>
      </c>
      <c r="C21" s="130">
        <v>2</v>
      </c>
    </row>
    <row r="22" spans="1:4" ht="18.75" x14ac:dyDescent="0.3">
      <c r="A22" s="204" t="s">
        <v>16</v>
      </c>
      <c r="B22" s="206"/>
      <c r="C22" s="164">
        <f>SUM(C15:C21)</f>
        <v>7.5</v>
      </c>
    </row>
    <row r="23" spans="1:4" ht="19.5" thickBot="1" x14ac:dyDescent="0.35">
      <c r="A23" s="165"/>
      <c r="B23" s="121" t="s">
        <v>171</v>
      </c>
      <c r="C23" s="171">
        <f>C9+C13+C22</f>
        <v>13.1</v>
      </c>
    </row>
    <row r="26" spans="1:4" ht="18.75" x14ac:dyDescent="0.3">
      <c r="A26" s="227" t="s">
        <v>127</v>
      </c>
      <c r="B26" s="227"/>
      <c r="C26" s="227"/>
      <c r="D26" s="227"/>
    </row>
  </sheetData>
  <mergeCells count="8">
    <mergeCell ref="A22:B22"/>
    <mergeCell ref="A26:D26"/>
    <mergeCell ref="A4:C4"/>
    <mergeCell ref="A6:C6"/>
    <mergeCell ref="A9:B9"/>
    <mergeCell ref="A10:C10"/>
    <mergeCell ref="A13:B13"/>
    <mergeCell ref="A14:C1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D22"/>
  <sheetViews>
    <sheetView workbookViewId="0">
      <selection activeCell="G5" sqref="G5"/>
    </sheetView>
  </sheetViews>
  <sheetFormatPr defaultRowHeight="15" x14ac:dyDescent="0.25"/>
  <cols>
    <col min="1" max="1" width="9.28515625" customWidth="1"/>
    <col min="2" max="2" width="34.85546875" customWidth="1"/>
    <col min="3" max="3" width="26.85546875" customWidth="1"/>
  </cols>
  <sheetData>
    <row r="2" spans="1:3" x14ac:dyDescent="0.25">
      <c r="C2" s="39" t="s">
        <v>113</v>
      </c>
    </row>
    <row r="3" spans="1:3" ht="60" customHeight="1" x14ac:dyDescent="0.25">
      <c r="C3" s="43" t="s">
        <v>250</v>
      </c>
    </row>
    <row r="4" spans="1:3" ht="36" customHeight="1" x14ac:dyDescent="0.3">
      <c r="A4" s="228" t="s">
        <v>186</v>
      </c>
      <c r="B4" s="228"/>
      <c r="C4" s="228"/>
    </row>
    <row r="5" spans="1:3" ht="37.5" x14ac:dyDescent="0.3">
      <c r="A5" s="15" t="s">
        <v>69</v>
      </c>
      <c r="B5" s="16" t="s">
        <v>9</v>
      </c>
      <c r="C5" s="17" t="s">
        <v>10</v>
      </c>
    </row>
    <row r="6" spans="1:3" ht="18.75" x14ac:dyDescent="0.3">
      <c r="A6" s="221" t="s">
        <v>38</v>
      </c>
      <c r="B6" s="222"/>
      <c r="C6" s="223"/>
    </row>
    <row r="7" spans="1:3" ht="18.75" x14ac:dyDescent="0.3">
      <c r="A7" s="87">
        <v>1</v>
      </c>
      <c r="B7" s="86" t="s">
        <v>135</v>
      </c>
      <c r="C7" s="87">
        <v>1</v>
      </c>
    </row>
    <row r="8" spans="1:3" ht="18.75" x14ac:dyDescent="0.3">
      <c r="A8" s="87">
        <f>A7+1</f>
        <v>2</v>
      </c>
      <c r="B8" s="86" t="s">
        <v>1</v>
      </c>
      <c r="C8" s="87">
        <f>1+0.8</f>
        <v>1.8</v>
      </c>
    </row>
    <row r="9" spans="1:3" ht="18.75" x14ac:dyDescent="0.3">
      <c r="A9" s="240" t="s">
        <v>16</v>
      </c>
      <c r="B9" s="241"/>
      <c r="C9" s="89">
        <f>SUM(C7:C8)</f>
        <v>2.8</v>
      </c>
    </row>
    <row r="10" spans="1:3" ht="18.75" x14ac:dyDescent="0.3">
      <c r="A10" s="204" t="s">
        <v>176</v>
      </c>
      <c r="B10" s="205"/>
      <c r="C10" s="206"/>
    </row>
    <row r="11" spans="1:3" ht="18.75" x14ac:dyDescent="0.3">
      <c r="A11" s="87">
        <v>1</v>
      </c>
      <c r="B11" s="86" t="s">
        <v>2</v>
      </c>
      <c r="C11" s="87">
        <v>0.25</v>
      </c>
    </row>
    <row r="12" spans="1:3" ht="18.75" x14ac:dyDescent="0.3">
      <c r="A12" s="204" t="s">
        <v>16</v>
      </c>
      <c r="B12" s="206"/>
      <c r="C12" s="174">
        <f>C11</f>
        <v>0.25</v>
      </c>
    </row>
    <row r="13" spans="1:3" ht="18.75" x14ac:dyDescent="0.3">
      <c r="A13" s="204" t="s">
        <v>37</v>
      </c>
      <c r="B13" s="205"/>
      <c r="C13" s="206"/>
    </row>
    <row r="14" spans="1:3" ht="18.75" x14ac:dyDescent="0.3">
      <c r="A14" s="87">
        <v>1</v>
      </c>
      <c r="B14" s="114" t="s">
        <v>122</v>
      </c>
      <c r="C14" s="17">
        <v>1</v>
      </c>
    </row>
    <row r="15" spans="1:3" ht="18.75" x14ac:dyDescent="0.3">
      <c r="A15" s="87">
        <f>A14+1</f>
        <v>2</v>
      </c>
      <c r="B15" s="15" t="s">
        <v>4</v>
      </c>
      <c r="C15" s="16">
        <v>1</v>
      </c>
    </row>
    <row r="16" spans="1:3" ht="18.75" x14ac:dyDescent="0.3">
      <c r="A16" s="87">
        <f t="shared" ref="A16:A17" si="0">A15+1</f>
        <v>3</v>
      </c>
      <c r="B16" s="15" t="s">
        <v>7</v>
      </c>
      <c r="C16" s="16">
        <v>0.5</v>
      </c>
    </row>
    <row r="17" spans="1:4" ht="18.75" x14ac:dyDescent="0.3">
      <c r="A17" s="87">
        <f t="shared" si="0"/>
        <v>4</v>
      </c>
      <c r="B17" s="114" t="s">
        <v>4</v>
      </c>
      <c r="C17" s="16">
        <v>2</v>
      </c>
    </row>
    <row r="18" spans="1:4" ht="18.75" x14ac:dyDescent="0.3">
      <c r="A18" s="204" t="s">
        <v>16</v>
      </c>
      <c r="B18" s="206"/>
      <c r="C18" s="172">
        <f>SUM(C14:C17)</f>
        <v>4.5</v>
      </c>
    </row>
    <row r="19" spans="1:4" ht="19.5" thickBot="1" x14ac:dyDescent="0.35">
      <c r="A19" s="165"/>
      <c r="B19" s="121" t="s">
        <v>171</v>
      </c>
      <c r="C19" s="167">
        <f>C9+C12+C18</f>
        <v>7.55</v>
      </c>
    </row>
    <row r="22" spans="1:4" ht="18.75" x14ac:dyDescent="0.3">
      <c r="A22" s="227" t="s">
        <v>127</v>
      </c>
      <c r="B22" s="227"/>
      <c r="C22" s="227"/>
      <c r="D22" s="227"/>
    </row>
  </sheetData>
  <mergeCells count="8">
    <mergeCell ref="A18:B18"/>
    <mergeCell ref="A22:D22"/>
    <mergeCell ref="A4:C4"/>
    <mergeCell ref="A6:C6"/>
    <mergeCell ref="A9:B9"/>
    <mergeCell ref="A10:C10"/>
    <mergeCell ref="A12:B12"/>
    <mergeCell ref="A13:C1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26"/>
  <sheetViews>
    <sheetView workbookViewId="0">
      <selection activeCell="C3" sqref="C3"/>
    </sheetView>
  </sheetViews>
  <sheetFormatPr defaultRowHeight="15" x14ac:dyDescent="0.25"/>
  <cols>
    <col min="2" max="2" width="35.140625" customWidth="1"/>
    <col min="3" max="3" width="29.140625" customWidth="1"/>
  </cols>
  <sheetData>
    <row r="2" spans="1:4" x14ac:dyDescent="0.25">
      <c r="C2" s="39" t="s">
        <v>112</v>
      </c>
    </row>
    <row r="3" spans="1:4" ht="60" customHeight="1" x14ac:dyDescent="0.25">
      <c r="C3" s="43" t="s">
        <v>250</v>
      </c>
    </row>
    <row r="4" spans="1:4" ht="53.25" customHeight="1" x14ac:dyDescent="0.3">
      <c r="A4" s="210" t="s">
        <v>187</v>
      </c>
      <c r="B4" s="210"/>
      <c r="C4" s="210"/>
      <c r="D4" s="210"/>
    </row>
    <row r="5" spans="1:4" ht="18.75" x14ac:dyDescent="0.3">
      <c r="A5" s="12"/>
      <c r="B5" s="69"/>
      <c r="C5" s="12"/>
    </row>
    <row r="6" spans="1:4" ht="37.5" x14ac:dyDescent="0.3">
      <c r="A6" s="15" t="s">
        <v>69</v>
      </c>
      <c r="B6" s="16" t="s">
        <v>9</v>
      </c>
      <c r="C6" s="17" t="s">
        <v>10</v>
      </c>
    </row>
    <row r="7" spans="1:4" ht="18.75" x14ac:dyDescent="0.3">
      <c r="A7" s="221" t="s">
        <v>38</v>
      </c>
      <c r="B7" s="222"/>
      <c r="C7" s="223"/>
    </row>
    <row r="8" spans="1:4" ht="18.75" x14ac:dyDescent="0.3">
      <c r="A8" s="87">
        <v>1</v>
      </c>
      <c r="B8" s="86" t="s">
        <v>135</v>
      </c>
      <c r="C8" s="87">
        <v>1</v>
      </c>
    </row>
    <row r="9" spans="1:4" ht="18.75" x14ac:dyDescent="0.3">
      <c r="A9" s="87">
        <f>A8+1</f>
        <v>2</v>
      </c>
      <c r="B9" s="86" t="s">
        <v>1</v>
      </c>
      <c r="C9" s="87">
        <f>1+0.8</f>
        <v>1.8</v>
      </c>
    </row>
    <row r="10" spans="1:4" ht="18.75" x14ac:dyDescent="0.3">
      <c r="A10" s="240" t="s">
        <v>16</v>
      </c>
      <c r="B10" s="241"/>
      <c r="C10" s="89">
        <f>SUM(C8:C9)</f>
        <v>2.8</v>
      </c>
    </row>
    <row r="11" spans="1:4" ht="18.75" x14ac:dyDescent="0.3">
      <c r="A11" s="204" t="s">
        <v>176</v>
      </c>
      <c r="B11" s="205"/>
      <c r="C11" s="206"/>
    </row>
    <row r="12" spans="1:4" ht="18.75" x14ac:dyDescent="0.3">
      <c r="A12" s="87">
        <v>1</v>
      </c>
      <c r="B12" s="169" t="s">
        <v>34</v>
      </c>
      <c r="C12" s="87">
        <v>0.5</v>
      </c>
    </row>
    <row r="13" spans="1:4" ht="18.75" x14ac:dyDescent="0.3">
      <c r="A13" s="87">
        <v>2</v>
      </c>
      <c r="B13" s="86" t="s">
        <v>2</v>
      </c>
      <c r="C13" s="87">
        <v>0.25</v>
      </c>
    </row>
    <row r="14" spans="1:4" ht="18.75" x14ac:dyDescent="0.3">
      <c r="A14" s="204" t="s">
        <v>16</v>
      </c>
      <c r="B14" s="206"/>
      <c r="C14" s="174">
        <f>C13+C12</f>
        <v>0.75</v>
      </c>
    </row>
    <row r="15" spans="1:4" ht="18.75" x14ac:dyDescent="0.3">
      <c r="A15" s="204" t="s">
        <v>37</v>
      </c>
      <c r="B15" s="205"/>
      <c r="C15" s="206"/>
    </row>
    <row r="16" spans="1:4" ht="18.75" x14ac:dyDescent="0.3">
      <c r="A16" s="87">
        <v>1</v>
      </c>
      <c r="B16" s="114" t="s">
        <v>122</v>
      </c>
      <c r="C16" s="16">
        <v>1</v>
      </c>
    </row>
    <row r="17" spans="1:5" ht="18.75" x14ac:dyDescent="0.3">
      <c r="A17" s="87">
        <f>A16+1</f>
        <v>2</v>
      </c>
      <c r="B17" s="15" t="s">
        <v>4</v>
      </c>
      <c r="C17" s="16">
        <v>1</v>
      </c>
    </row>
    <row r="18" spans="1:5" ht="18.75" x14ac:dyDescent="0.3">
      <c r="A18" s="87">
        <f t="shared" ref="A18:A21" si="0">A17+1</f>
        <v>3</v>
      </c>
      <c r="B18" s="15" t="s">
        <v>119</v>
      </c>
      <c r="C18" s="16">
        <v>0.25</v>
      </c>
    </row>
    <row r="19" spans="1:5" ht="37.5" x14ac:dyDescent="0.3">
      <c r="A19" s="87">
        <f t="shared" si="0"/>
        <v>4</v>
      </c>
      <c r="B19" s="114" t="s">
        <v>107</v>
      </c>
      <c r="C19" s="16">
        <v>0.25</v>
      </c>
    </row>
    <row r="20" spans="1:5" ht="18.75" x14ac:dyDescent="0.3">
      <c r="A20" s="87">
        <f t="shared" si="0"/>
        <v>5</v>
      </c>
      <c r="B20" s="15" t="s">
        <v>7</v>
      </c>
      <c r="C20" s="130">
        <v>0.5</v>
      </c>
    </row>
    <row r="21" spans="1:5" ht="37.5" x14ac:dyDescent="0.3">
      <c r="A21" s="87">
        <f t="shared" si="0"/>
        <v>6</v>
      </c>
      <c r="B21" s="114" t="s">
        <v>188</v>
      </c>
      <c r="C21" s="130">
        <v>2</v>
      </c>
    </row>
    <row r="22" spans="1:5" ht="18.75" x14ac:dyDescent="0.3">
      <c r="A22" s="204" t="s">
        <v>16</v>
      </c>
      <c r="B22" s="206"/>
      <c r="C22" s="181">
        <f>SUM(C16:C21)</f>
        <v>5</v>
      </c>
    </row>
    <row r="23" spans="1:5" ht="19.5" thickBot="1" x14ac:dyDescent="0.35">
      <c r="A23" s="165"/>
      <c r="B23" s="121" t="s">
        <v>171</v>
      </c>
      <c r="C23" s="167">
        <f>C10+C14+C22</f>
        <v>8.5500000000000007</v>
      </c>
    </row>
    <row r="26" spans="1:5" ht="18.75" x14ac:dyDescent="0.3">
      <c r="A26" s="227" t="s">
        <v>127</v>
      </c>
      <c r="B26" s="227"/>
      <c r="C26" s="227"/>
      <c r="D26" s="227"/>
      <c r="E26" s="227"/>
    </row>
  </sheetData>
  <mergeCells count="8">
    <mergeCell ref="A4:D4"/>
    <mergeCell ref="A22:B22"/>
    <mergeCell ref="A26:E26"/>
    <mergeCell ref="A7:C7"/>
    <mergeCell ref="A10:B10"/>
    <mergeCell ref="A11:C11"/>
    <mergeCell ref="A14:B14"/>
    <mergeCell ref="A15:C1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E21"/>
  <sheetViews>
    <sheetView workbookViewId="0">
      <selection activeCell="I12" sqref="I12"/>
    </sheetView>
  </sheetViews>
  <sheetFormatPr defaultRowHeight="15" x14ac:dyDescent="0.25"/>
  <cols>
    <col min="1" max="1" width="8" customWidth="1"/>
    <col min="2" max="2" width="34.5703125" customWidth="1"/>
    <col min="3" max="3" width="31" customWidth="1"/>
  </cols>
  <sheetData>
    <row r="2" spans="1:3" x14ac:dyDescent="0.25">
      <c r="C2" s="39" t="s">
        <v>111</v>
      </c>
    </row>
    <row r="3" spans="1:3" ht="62.25" customHeight="1" x14ac:dyDescent="0.25">
      <c r="C3" s="43" t="s">
        <v>252</v>
      </c>
    </row>
    <row r="4" spans="1:3" ht="60.75" customHeight="1" x14ac:dyDescent="0.3">
      <c r="A4" s="228" t="s">
        <v>189</v>
      </c>
      <c r="B4" s="228"/>
      <c r="C4" s="228"/>
    </row>
    <row r="5" spans="1:3" ht="52.5" customHeight="1" x14ac:dyDescent="0.3">
      <c r="A5" s="15" t="s">
        <v>69</v>
      </c>
      <c r="B5" s="16" t="s">
        <v>9</v>
      </c>
      <c r="C5" s="17" t="s">
        <v>10</v>
      </c>
    </row>
    <row r="6" spans="1:3" ht="18.75" x14ac:dyDescent="0.3">
      <c r="A6" s="221" t="s">
        <v>38</v>
      </c>
      <c r="B6" s="222"/>
      <c r="C6" s="223"/>
    </row>
    <row r="7" spans="1:3" ht="18.75" x14ac:dyDescent="0.3">
      <c r="A7" s="87">
        <v>1</v>
      </c>
      <c r="B7" s="86" t="s">
        <v>135</v>
      </c>
      <c r="C7" s="87">
        <v>1</v>
      </c>
    </row>
    <row r="8" spans="1:3" ht="18.75" x14ac:dyDescent="0.3">
      <c r="A8" s="87">
        <f>A7+1</f>
        <v>2</v>
      </c>
      <c r="B8" s="86" t="s">
        <v>1</v>
      </c>
      <c r="C8" s="87">
        <f xml:space="preserve"> 1+0.8</f>
        <v>1.8</v>
      </c>
    </row>
    <row r="9" spans="1:3" ht="18.75" x14ac:dyDescent="0.3">
      <c r="A9" s="240" t="s">
        <v>16</v>
      </c>
      <c r="B9" s="241"/>
      <c r="C9" s="89">
        <f>SUM(C7:C8)</f>
        <v>2.8</v>
      </c>
    </row>
    <row r="10" spans="1:3" ht="18.75" x14ac:dyDescent="0.3">
      <c r="A10" s="204" t="s">
        <v>176</v>
      </c>
      <c r="B10" s="205"/>
      <c r="C10" s="206"/>
    </row>
    <row r="11" spans="1:3" ht="18.75" x14ac:dyDescent="0.3">
      <c r="A11" s="87">
        <v>1</v>
      </c>
      <c r="B11" s="86" t="s">
        <v>2</v>
      </c>
      <c r="C11" s="87">
        <v>0.25</v>
      </c>
    </row>
    <row r="12" spans="1:3" ht="18.75" x14ac:dyDescent="0.3">
      <c r="A12" s="204" t="s">
        <v>16</v>
      </c>
      <c r="B12" s="206"/>
      <c r="C12" s="174">
        <f>C11</f>
        <v>0.25</v>
      </c>
    </row>
    <row r="13" spans="1:3" ht="18.75" x14ac:dyDescent="0.3">
      <c r="A13" s="204" t="s">
        <v>37</v>
      </c>
      <c r="B13" s="205"/>
      <c r="C13" s="206"/>
    </row>
    <row r="14" spans="1:3" ht="18.75" x14ac:dyDescent="0.3">
      <c r="A14" s="87">
        <v>1</v>
      </c>
      <c r="B14" s="114" t="s">
        <v>122</v>
      </c>
      <c r="C14" s="17">
        <v>1</v>
      </c>
    </row>
    <row r="15" spans="1:3" ht="18.75" x14ac:dyDescent="0.3">
      <c r="A15" s="87">
        <f>A14+1</f>
        <v>2</v>
      </c>
      <c r="B15" s="15" t="s">
        <v>4</v>
      </c>
      <c r="C15" s="16">
        <v>1</v>
      </c>
    </row>
    <row r="16" spans="1:3" ht="18.75" x14ac:dyDescent="0.3">
      <c r="A16" s="87">
        <f t="shared" ref="A16" si="0">A15+1</f>
        <v>3</v>
      </c>
      <c r="B16" s="179" t="s">
        <v>7</v>
      </c>
      <c r="C16" s="180">
        <v>1</v>
      </c>
    </row>
    <row r="17" spans="1:5" ht="18.75" x14ac:dyDescent="0.3">
      <c r="A17" s="204" t="s">
        <v>16</v>
      </c>
      <c r="B17" s="206"/>
      <c r="C17" s="181">
        <f>SUM(C14:C16)</f>
        <v>3</v>
      </c>
    </row>
    <row r="18" spans="1:5" ht="19.5" thickBot="1" x14ac:dyDescent="0.35">
      <c r="A18" s="165"/>
      <c r="B18" s="121" t="s">
        <v>171</v>
      </c>
      <c r="C18" s="167">
        <f>C9+C12+C17</f>
        <v>6.05</v>
      </c>
    </row>
    <row r="21" spans="1:5" ht="18.75" x14ac:dyDescent="0.3">
      <c r="A21" s="227" t="s">
        <v>143</v>
      </c>
      <c r="B21" s="227"/>
      <c r="C21" s="227"/>
      <c r="D21" s="227"/>
      <c r="E21" s="227"/>
    </row>
  </sheetData>
  <mergeCells count="8">
    <mergeCell ref="A17:B17"/>
    <mergeCell ref="A21:E21"/>
    <mergeCell ref="A4:C4"/>
    <mergeCell ref="A6:C6"/>
    <mergeCell ref="A9:B9"/>
    <mergeCell ref="A10:C10"/>
    <mergeCell ref="A12:B12"/>
    <mergeCell ref="A13:C1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D25"/>
  <sheetViews>
    <sheetView workbookViewId="0">
      <selection activeCell="H15" sqref="H15"/>
    </sheetView>
  </sheetViews>
  <sheetFormatPr defaultRowHeight="15" x14ac:dyDescent="0.25"/>
  <cols>
    <col min="2" max="2" width="38" customWidth="1"/>
    <col min="3" max="3" width="27.140625" customWidth="1"/>
  </cols>
  <sheetData>
    <row r="2" spans="1:3" x14ac:dyDescent="0.25">
      <c r="C2" s="39" t="s">
        <v>110</v>
      </c>
    </row>
    <row r="3" spans="1:3" ht="64.5" customHeight="1" x14ac:dyDescent="0.25">
      <c r="C3" s="43" t="s">
        <v>248</v>
      </c>
    </row>
    <row r="4" spans="1:3" ht="40.5" customHeight="1" x14ac:dyDescent="0.3">
      <c r="A4" s="228" t="s">
        <v>190</v>
      </c>
      <c r="B4" s="228"/>
      <c r="C4" s="228"/>
    </row>
    <row r="5" spans="1:3" ht="42" customHeight="1" x14ac:dyDescent="0.3">
      <c r="A5" s="15" t="s">
        <v>69</v>
      </c>
      <c r="B5" s="16" t="s">
        <v>9</v>
      </c>
      <c r="C5" s="17" t="s">
        <v>10</v>
      </c>
    </row>
    <row r="6" spans="1:3" ht="18.75" x14ac:dyDescent="0.3">
      <c r="A6" s="221" t="s">
        <v>38</v>
      </c>
      <c r="B6" s="222"/>
      <c r="C6" s="223"/>
    </row>
    <row r="7" spans="1:3" ht="18.75" x14ac:dyDescent="0.3">
      <c r="A7" s="87">
        <v>1</v>
      </c>
      <c r="B7" s="86" t="s">
        <v>135</v>
      </c>
      <c r="C7" s="87">
        <v>1</v>
      </c>
    </row>
    <row r="8" spans="1:3" ht="18.75" x14ac:dyDescent="0.3">
      <c r="A8" s="87">
        <f>A7+1</f>
        <v>2</v>
      </c>
      <c r="B8" s="86" t="s">
        <v>1</v>
      </c>
      <c r="C8" s="87">
        <f>4.5+0.9</f>
        <v>5.4</v>
      </c>
    </row>
    <row r="9" spans="1:3" ht="18.75" x14ac:dyDescent="0.3">
      <c r="A9" s="240" t="s">
        <v>16</v>
      </c>
      <c r="B9" s="241"/>
      <c r="C9" s="89">
        <f>SUM(C7:C8)</f>
        <v>6.4</v>
      </c>
    </row>
    <row r="10" spans="1:3" ht="18.75" x14ac:dyDescent="0.3">
      <c r="A10" s="204" t="s">
        <v>176</v>
      </c>
      <c r="B10" s="205"/>
      <c r="C10" s="206"/>
    </row>
    <row r="11" spans="1:3" ht="18.75" x14ac:dyDescent="0.3">
      <c r="A11" s="87">
        <v>1</v>
      </c>
      <c r="B11" s="169" t="s">
        <v>34</v>
      </c>
      <c r="C11" s="87">
        <v>0.5</v>
      </c>
    </row>
    <row r="12" spans="1:3" ht="18.75" x14ac:dyDescent="0.3">
      <c r="A12" s="87">
        <v>2</v>
      </c>
      <c r="B12" s="86" t="s">
        <v>2</v>
      </c>
      <c r="C12" s="87">
        <v>0.5</v>
      </c>
    </row>
    <row r="13" spans="1:3" ht="18.75" x14ac:dyDescent="0.3">
      <c r="A13" s="204" t="s">
        <v>16</v>
      </c>
      <c r="B13" s="206"/>
      <c r="C13" s="162">
        <f>C12+C11</f>
        <v>1</v>
      </c>
    </row>
    <row r="14" spans="1:3" ht="18.75" x14ac:dyDescent="0.3">
      <c r="A14" s="204" t="s">
        <v>37</v>
      </c>
      <c r="B14" s="205"/>
      <c r="C14" s="206"/>
    </row>
    <row r="15" spans="1:3" ht="18.75" x14ac:dyDescent="0.3">
      <c r="A15" s="87">
        <v>1</v>
      </c>
      <c r="B15" s="86" t="s">
        <v>122</v>
      </c>
      <c r="C15" s="87">
        <v>3</v>
      </c>
    </row>
    <row r="16" spans="1:3" ht="18.75" x14ac:dyDescent="0.3">
      <c r="A16" s="87">
        <f>A15+1</f>
        <v>2</v>
      </c>
      <c r="B16" s="99" t="s">
        <v>4</v>
      </c>
      <c r="C16" s="87">
        <v>1.5</v>
      </c>
    </row>
    <row r="17" spans="1:4" ht="37.5" x14ac:dyDescent="0.3">
      <c r="A17" s="87">
        <f t="shared" ref="A17:A20" si="0">A16+1</f>
        <v>3</v>
      </c>
      <c r="B17" s="86" t="s">
        <v>107</v>
      </c>
      <c r="C17" s="87">
        <v>0.5</v>
      </c>
    </row>
    <row r="18" spans="1:4" ht="18.75" x14ac:dyDescent="0.3">
      <c r="A18" s="87">
        <f t="shared" si="0"/>
        <v>4</v>
      </c>
      <c r="B18" s="99" t="s">
        <v>119</v>
      </c>
      <c r="C18" s="87">
        <v>0.5</v>
      </c>
    </row>
    <row r="19" spans="1:4" ht="18.75" x14ac:dyDescent="0.3">
      <c r="A19" s="87">
        <f t="shared" si="0"/>
        <v>5</v>
      </c>
      <c r="B19" s="99" t="s">
        <v>7</v>
      </c>
      <c r="C19" s="87">
        <v>1</v>
      </c>
    </row>
    <row r="20" spans="1:4" ht="18.75" x14ac:dyDescent="0.3">
      <c r="A20" s="87">
        <f t="shared" si="0"/>
        <v>6</v>
      </c>
      <c r="B20" s="106" t="s">
        <v>8</v>
      </c>
      <c r="C20" s="102">
        <v>1</v>
      </c>
    </row>
    <row r="21" spans="1:4" ht="18.75" x14ac:dyDescent="0.3">
      <c r="A21" s="204" t="s">
        <v>16</v>
      </c>
      <c r="B21" s="206"/>
      <c r="C21" s="164">
        <f>SUM(C15:C20)</f>
        <v>7.5</v>
      </c>
    </row>
    <row r="22" spans="1:4" ht="19.5" thickBot="1" x14ac:dyDescent="0.35">
      <c r="A22" s="165"/>
      <c r="B22" s="166" t="s">
        <v>171</v>
      </c>
      <c r="C22" s="171">
        <f>C9+C13+C21</f>
        <v>14.9</v>
      </c>
    </row>
    <row r="25" spans="1:4" ht="18.75" x14ac:dyDescent="0.3">
      <c r="A25" s="227" t="s">
        <v>127</v>
      </c>
      <c r="B25" s="227"/>
      <c r="C25" s="227"/>
      <c r="D25" s="227"/>
    </row>
  </sheetData>
  <mergeCells count="8">
    <mergeCell ref="A21:B21"/>
    <mergeCell ref="A25:D25"/>
    <mergeCell ref="A4:C4"/>
    <mergeCell ref="A6:C6"/>
    <mergeCell ref="A9:B9"/>
    <mergeCell ref="A10:C10"/>
    <mergeCell ref="A13:B13"/>
    <mergeCell ref="A14:C14"/>
  </mergeCells>
  <pageMargins left="0.7" right="0.7" top="0.75" bottom="0.75" header="0.3" footer="0.3"/>
  <pageSetup paperSize="9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2:K37"/>
  <sheetViews>
    <sheetView workbookViewId="0">
      <selection activeCell="E5" sqref="E5"/>
    </sheetView>
  </sheetViews>
  <sheetFormatPr defaultRowHeight="15" x14ac:dyDescent="0.25"/>
  <cols>
    <col min="2" max="2" width="41.28515625" customWidth="1"/>
    <col min="3" max="3" width="31.42578125" customWidth="1"/>
  </cols>
  <sheetData>
    <row r="2" spans="1:11" x14ac:dyDescent="0.25">
      <c r="A2" s="12"/>
      <c r="B2" s="12"/>
      <c r="C2" s="83" t="s">
        <v>220</v>
      </c>
    </row>
    <row r="3" spans="1:11" ht="47.25" customHeight="1" x14ac:dyDescent="0.25">
      <c r="A3" s="12"/>
      <c r="B3" s="12"/>
      <c r="C3" s="43" t="s">
        <v>251</v>
      </c>
    </row>
    <row r="4" spans="1:11" ht="36.75" customHeight="1" x14ac:dyDescent="0.3">
      <c r="A4" s="210" t="s">
        <v>202</v>
      </c>
      <c r="B4" s="210"/>
      <c r="C4" s="210"/>
      <c r="D4" s="14"/>
      <c r="E4" s="14"/>
      <c r="F4" s="14"/>
      <c r="G4" s="14"/>
      <c r="H4" s="14"/>
      <c r="I4" s="14"/>
      <c r="J4" s="14"/>
      <c r="K4" s="14"/>
    </row>
    <row r="5" spans="1:11" ht="49.5" customHeight="1" x14ac:dyDescent="0.3">
      <c r="A5" s="15" t="s">
        <v>69</v>
      </c>
      <c r="B5" s="16" t="s">
        <v>9</v>
      </c>
      <c r="C5" s="17" t="s">
        <v>10</v>
      </c>
    </row>
    <row r="6" spans="1:11" ht="15.75" x14ac:dyDescent="0.25">
      <c r="A6" s="243" t="s">
        <v>38</v>
      </c>
      <c r="B6" s="243"/>
      <c r="C6" s="243"/>
    </row>
    <row r="7" spans="1:11" ht="18.75" x14ac:dyDescent="0.3">
      <c r="A7" s="3">
        <v>1</v>
      </c>
      <c r="B7" s="4" t="s">
        <v>11</v>
      </c>
      <c r="C7" s="5">
        <v>1</v>
      </c>
    </row>
    <row r="8" spans="1:11" ht="18.75" x14ac:dyDescent="0.3">
      <c r="A8" s="6">
        <f>A7+1</f>
        <v>2</v>
      </c>
      <c r="B8" s="4" t="s">
        <v>12</v>
      </c>
      <c r="C8" s="5">
        <v>2</v>
      </c>
    </row>
    <row r="9" spans="1:11" ht="18.75" x14ac:dyDescent="0.3">
      <c r="A9" s="6">
        <f t="shared" ref="A9:A14" si="0">A8+1</f>
        <v>3</v>
      </c>
      <c r="B9" s="4" t="s">
        <v>13</v>
      </c>
      <c r="C9" s="5">
        <v>1</v>
      </c>
    </row>
    <row r="10" spans="1:11" ht="18.75" x14ac:dyDescent="0.3">
      <c r="A10" s="6">
        <f t="shared" si="0"/>
        <v>4</v>
      </c>
      <c r="B10" s="7" t="s">
        <v>14</v>
      </c>
      <c r="C10" s="37">
        <v>0.75</v>
      </c>
    </row>
    <row r="11" spans="1:11" ht="18.75" x14ac:dyDescent="0.3">
      <c r="A11" s="6">
        <f t="shared" si="0"/>
        <v>5</v>
      </c>
      <c r="B11" s="8" t="s">
        <v>31</v>
      </c>
      <c r="C11" s="37">
        <v>53.64</v>
      </c>
    </row>
    <row r="12" spans="1:11" ht="18.75" x14ac:dyDescent="0.3">
      <c r="A12" s="6">
        <f t="shared" si="0"/>
        <v>6</v>
      </c>
      <c r="B12" s="8" t="s">
        <v>32</v>
      </c>
      <c r="C12" s="37">
        <v>0.11</v>
      </c>
    </row>
    <row r="13" spans="1:11" ht="37.5" x14ac:dyDescent="0.3">
      <c r="A13" s="6">
        <f t="shared" si="0"/>
        <v>7</v>
      </c>
      <c r="B13" s="10" t="s">
        <v>97</v>
      </c>
      <c r="C13" s="38">
        <v>1</v>
      </c>
    </row>
    <row r="14" spans="1:11" ht="18.75" x14ac:dyDescent="0.3">
      <c r="A14" s="6">
        <f t="shared" si="0"/>
        <v>8</v>
      </c>
      <c r="B14" s="10" t="s">
        <v>15</v>
      </c>
      <c r="C14" s="11">
        <v>4</v>
      </c>
    </row>
    <row r="15" spans="1:11" ht="18.75" x14ac:dyDescent="0.3">
      <c r="A15" s="61"/>
      <c r="B15" s="47" t="s">
        <v>16</v>
      </c>
      <c r="C15" s="50">
        <f>SUM(C7:C14)</f>
        <v>63.5</v>
      </c>
    </row>
    <row r="16" spans="1:11" ht="15.75" x14ac:dyDescent="0.25">
      <c r="A16" s="244" t="s">
        <v>17</v>
      </c>
      <c r="B16" s="245"/>
      <c r="C16" s="245"/>
    </row>
    <row r="17" spans="1:3" ht="40.5" customHeight="1" x14ac:dyDescent="0.25">
      <c r="A17" s="44">
        <v>1</v>
      </c>
      <c r="B17" s="63" t="s">
        <v>44</v>
      </c>
      <c r="C17" s="80">
        <v>1</v>
      </c>
    </row>
    <row r="18" spans="1:3" ht="18.75" x14ac:dyDescent="0.3">
      <c r="A18" s="80">
        <f>A17+1</f>
        <v>2</v>
      </c>
      <c r="B18" s="8" t="s">
        <v>34</v>
      </c>
      <c r="C18" s="80">
        <v>1</v>
      </c>
    </row>
    <row r="19" spans="1:3" ht="18.75" x14ac:dyDescent="0.3">
      <c r="A19" s="80">
        <f>A18+1</f>
        <v>3</v>
      </c>
      <c r="B19" s="8" t="s">
        <v>35</v>
      </c>
      <c r="C19" s="80">
        <v>1</v>
      </c>
    </row>
    <row r="20" spans="1:3" ht="18.75" x14ac:dyDescent="0.3">
      <c r="A20" s="34">
        <f t="shared" ref="A20:A21" si="1">A19+1</f>
        <v>4</v>
      </c>
      <c r="B20" s="8" t="s">
        <v>18</v>
      </c>
      <c r="C20" s="3">
        <v>1</v>
      </c>
    </row>
    <row r="21" spans="1:3" ht="18.75" x14ac:dyDescent="0.3">
      <c r="A21" s="34">
        <f t="shared" si="1"/>
        <v>5</v>
      </c>
      <c r="B21" s="8" t="s">
        <v>20</v>
      </c>
      <c r="C21" s="3">
        <v>1</v>
      </c>
    </row>
    <row r="22" spans="1:3" ht="18.75" x14ac:dyDescent="0.25">
      <c r="A22" s="34"/>
      <c r="B22" s="81" t="s">
        <v>16</v>
      </c>
      <c r="C22" s="61">
        <f>SUM(C17:C21)</f>
        <v>5</v>
      </c>
    </row>
    <row r="23" spans="1:3" ht="15.75" x14ac:dyDescent="0.25">
      <c r="A23" s="246" t="s">
        <v>21</v>
      </c>
      <c r="B23" s="247"/>
      <c r="C23" s="247"/>
    </row>
    <row r="24" spans="1:3" ht="18.75" x14ac:dyDescent="0.3">
      <c r="A24" s="3">
        <v>1</v>
      </c>
      <c r="B24" s="8" t="s">
        <v>46</v>
      </c>
      <c r="C24" s="3">
        <v>1</v>
      </c>
    </row>
    <row r="25" spans="1:3" ht="18.75" x14ac:dyDescent="0.3">
      <c r="A25" s="31">
        <f>1+A24</f>
        <v>2</v>
      </c>
      <c r="B25" s="4" t="s">
        <v>59</v>
      </c>
      <c r="C25" s="3">
        <v>1</v>
      </c>
    </row>
    <row r="26" spans="1:3" ht="37.5" x14ac:dyDescent="0.3">
      <c r="A26" s="31">
        <f t="shared" ref="A26:A33" si="2">1+A25</f>
        <v>3</v>
      </c>
      <c r="B26" s="4" t="s">
        <v>132</v>
      </c>
      <c r="C26" s="3">
        <v>1</v>
      </c>
    </row>
    <row r="27" spans="1:3" ht="37.5" x14ac:dyDescent="0.25">
      <c r="A27" s="31">
        <f t="shared" si="2"/>
        <v>4</v>
      </c>
      <c r="B27" s="32" t="s">
        <v>24</v>
      </c>
      <c r="C27" s="3">
        <v>10.5</v>
      </c>
    </row>
    <row r="28" spans="1:3" ht="56.25" x14ac:dyDescent="0.25">
      <c r="A28" s="31">
        <f t="shared" si="2"/>
        <v>5</v>
      </c>
      <c r="B28" s="32" t="s">
        <v>26</v>
      </c>
      <c r="C28" s="3">
        <v>1</v>
      </c>
    </row>
    <row r="29" spans="1:3" ht="18.75" x14ac:dyDescent="0.3">
      <c r="A29" s="31">
        <f t="shared" si="2"/>
        <v>6</v>
      </c>
      <c r="B29" s="8" t="s">
        <v>67</v>
      </c>
      <c r="C29" s="3">
        <v>1.5</v>
      </c>
    </row>
    <row r="30" spans="1:3" ht="18.75" x14ac:dyDescent="0.3">
      <c r="A30" s="31">
        <f t="shared" si="2"/>
        <v>7</v>
      </c>
      <c r="B30" s="8" t="s">
        <v>64</v>
      </c>
      <c r="C30" s="3">
        <v>0.5</v>
      </c>
    </row>
    <row r="31" spans="1:3" ht="18.75" x14ac:dyDescent="0.3">
      <c r="A31" s="31">
        <f t="shared" si="2"/>
        <v>8</v>
      </c>
      <c r="B31" s="8" t="s">
        <v>25</v>
      </c>
      <c r="C31" s="3">
        <v>1</v>
      </c>
    </row>
    <row r="32" spans="1:3" ht="18.75" x14ac:dyDescent="0.3">
      <c r="A32" s="31">
        <f t="shared" si="2"/>
        <v>9</v>
      </c>
      <c r="B32" s="8" t="s">
        <v>7</v>
      </c>
      <c r="C32" s="3">
        <v>2</v>
      </c>
    </row>
    <row r="33" spans="1:3" ht="18.75" x14ac:dyDescent="0.3">
      <c r="A33" s="31">
        <f t="shared" si="2"/>
        <v>10</v>
      </c>
      <c r="B33" s="8" t="s">
        <v>6</v>
      </c>
      <c r="C33" s="3">
        <v>1</v>
      </c>
    </row>
    <row r="34" spans="1:3" ht="18.75" x14ac:dyDescent="0.3">
      <c r="A34" s="34"/>
      <c r="B34" s="23" t="s">
        <v>16</v>
      </c>
      <c r="C34" s="41">
        <f>SUM(C24:C33)</f>
        <v>20.5</v>
      </c>
    </row>
    <row r="35" spans="1:3" ht="18.75" x14ac:dyDescent="0.3">
      <c r="A35" s="36"/>
      <c r="B35" s="23" t="s">
        <v>30</v>
      </c>
      <c r="C35" s="42">
        <f>C15+C22+C34</f>
        <v>89</v>
      </c>
    </row>
    <row r="37" spans="1:3" ht="15.75" x14ac:dyDescent="0.25">
      <c r="B37" s="82" t="s">
        <v>68</v>
      </c>
      <c r="C37" s="82"/>
    </row>
  </sheetData>
  <mergeCells count="4">
    <mergeCell ref="A6:C6"/>
    <mergeCell ref="A16:C16"/>
    <mergeCell ref="A23:C23"/>
    <mergeCell ref="A4:C4"/>
  </mergeCells>
  <pageMargins left="0.70866141732283472" right="0.70866141732283472" top="0.74803149606299213" bottom="0.74803149606299213" header="0.31496062992125984" footer="0.31496062992125984"/>
  <pageSetup paperSize="9" scale="87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2:C34"/>
  <sheetViews>
    <sheetView workbookViewId="0">
      <selection activeCell="G10" sqref="G10"/>
    </sheetView>
  </sheetViews>
  <sheetFormatPr defaultRowHeight="15" x14ac:dyDescent="0.25"/>
  <cols>
    <col min="1" max="1" width="9.140625" customWidth="1"/>
    <col min="2" max="2" width="44.7109375" customWidth="1"/>
    <col min="3" max="3" width="28" customWidth="1"/>
  </cols>
  <sheetData>
    <row r="2" spans="1:3" x14ac:dyDescent="0.25">
      <c r="A2" s="12"/>
      <c r="B2" s="12"/>
      <c r="C2" s="39" t="s">
        <v>221</v>
      </c>
    </row>
    <row r="3" spans="1:3" ht="60.75" customHeight="1" x14ac:dyDescent="0.25">
      <c r="A3" s="12"/>
      <c r="B3" s="12"/>
      <c r="C3" s="43" t="s">
        <v>248</v>
      </c>
    </row>
    <row r="4" spans="1:3" ht="39.75" customHeight="1" x14ac:dyDescent="0.3">
      <c r="A4" s="210" t="s">
        <v>129</v>
      </c>
      <c r="B4" s="210"/>
      <c r="C4" s="210"/>
    </row>
    <row r="5" spans="1:3" ht="42.75" customHeight="1" x14ac:dyDescent="0.3">
      <c r="A5" s="16" t="s">
        <v>69</v>
      </c>
      <c r="B5" s="16" t="s">
        <v>9</v>
      </c>
      <c r="C5" s="17" t="s">
        <v>10</v>
      </c>
    </row>
    <row r="6" spans="1:3" ht="18.75" x14ac:dyDescent="0.25">
      <c r="A6" s="248" t="s">
        <v>38</v>
      </c>
      <c r="B6" s="249"/>
      <c r="C6" s="249"/>
    </row>
    <row r="7" spans="1:3" ht="18.75" x14ac:dyDescent="0.3">
      <c r="A7" s="3">
        <v>1</v>
      </c>
      <c r="B7" s="4" t="s">
        <v>11</v>
      </c>
      <c r="C7" s="5">
        <v>1</v>
      </c>
    </row>
    <row r="8" spans="1:3" ht="18.75" x14ac:dyDescent="0.3">
      <c r="A8" s="6">
        <f>A7+1</f>
        <v>2</v>
      </c>
      <c r="B8" s="4" t="s">
        <v>12</v>
      </c>
      <c r="C8" s="9">
        <v>0.5</v>
      </c>
    </row>
    <row r="9" spans="1:3" ht="18.75" x14ac:dyDescent="0.3">
      <c r="A9" s="6">
        <f t="shared" ref="A9:A11" si="0">A8+1</f>
        <v>3</v>
      </c>
      <c r="B9" s="4" t="s">
        <v>13</v>
      </c>
      <c r="C9" s="9">
        <v>0.5</v>
      </c>
    </row>
    <row r="10" spans="1:3" ht="19.5" customHeight="1" x14ac:dyDescent="0.3">
      <c r="A10" s="6">
        <f t="shared" si="0"/>
        <v>4</v>
      </c>
      <c r="B10" s="4" t="s">
        <v>86</v>
      </c>
      <c r="C10" s="9">
        <v>0.5</v>
      </c>
    </row>
    <row r="11" spans="1:3" ht="18.75" x14ac:dyDescent="0.3">
      <c r="A11" s="6">
        <f t="shared" si="0"/>
        <v>5</v>
      </c>
      <c r="B11" s="8" t="s">
        <v>31</v>
      </c>
      <c r="C11" s="37">
        <v>14.94</v>
      </c>
    </row>
    <row r="12" spans="1:3" ht="18.75" x14ac:dyDescent="0.3">
      <c r="A12" s="61"/>
      <c r="B12" s="47" t="s">
        <v>16</v>
      </c>
      <c r="C12" s="48">
        <f>SUM(C7:C11)</f>
        <v>17.439999999999998</v>
      </c>
    </row>
    <row r="13" spans="1:3" ht="36" customHeight="1" x14ac:dyDescent="0.25">
      <c r="A13" s="250" t="s">
        <v>130</v>
      </c>
      <c r="B13" s="251"/>
      <c r="C13" s="251"/>
    </row>
    <row r="14" spans="1:3" ht="48" customHeight="1" x14ac:dyDescent="0.25">
      <c r="A14" s="3">
        <v>1</v>
      </c>
      <c r="B14" s="73" t="s">
        <v>131</v>
      </c>
      <c r="C14" s="3">
        <v>0.5</v>
      </c>
    </row>
    <row r="15" spans="1:3" ht="18.75" x14ac:dyDescent="0.25">
      <c r="A15" s="79"/>
      <c r="B15" s="79" t="s">
        <v>16</v>
      </c>
      <c r="C15" s="61">
        <v>0.5</v>
      </c>
    </row>
    <row r="16" spans="1:3" ht="18.75" x14ac:dyDescent="0.25">
      <c r="A16" s="252" t="s">
        <v>39</v>
      </c>
      <c r="B16" s="253"/>
      <c r="C16" s="253"/>
    </row>
    <row r="17" spans="1:3" ht="18.75" x14ac:dyDescent="0.3">
      <c r="A17" s="17">
        <v>1</v>
      </c>
      <c r="B17" s="20" t="s">
        <v>19</v>
      </c>
      <c r="C17" s="17">
        <v>0.25</v>
      </c>
    </row>
    <row r="18" spans="1:3" ht="18.75" x14ac:dyDescent="0.3">
      <c r="A18" s="17">
        <f>A17+1</f>
        <v>2</v>
      </c>
      <c r="B18" s="22" t="s">
        <v>20</v>
      </c>
      <c r="C18" s="17">
        <v>0.25</v>
      </c>
    </row>
    <row r="19" spans="1:3" ht="18.75" x14ac:dyDescent="0.3">
      <c r="A19" s="17"/>
      <c r="B19" s="54" t="s">
        <v>16</v>
      </c>
      <c r="C19" s="55">
        <f>C17+C18</f>
        <v>0.5</v>
      </c>
    </row>
    <row r="20" spans="1:3" ht="18.75" x14ac:dyDescent="0.25">
      <c r="A20" s="250" t="s">
        <v>37</v>
      </c>
      <c r="B20" s="251"/>
      <c r="C20" s="251"/>
    </row>
    <row r="21" spans="1:3" ht="18.75" x14ac:dyDescent="0.3">
      <c r="A21" s="3">
        <v>1</v>
      </c>
      <c r="B21" s="20" t="s">
        <v>46</v>
      </c>
      <c r="C21" s="21">
        <v>0.5</v>
      </c>
    </row>
    <row r="22" spans="1:3" ht="37.5" x14ac:dyDescent="0.3">
      <c r="A22" s="17">
        <f>A21+1</f>
        <v>2</v>
      </c>
      <c r="B22" s="20" t="s">
        <v>94</v>
      </c>
      <c r="C22" s="21">
        <v>1</v>
      </c>
    </row>
    <row r="23" spans="1:3" ht="21.75" customHeight="1" x14ac:dyDescent="0.3">
      <c r="A23" s="17">
        <f t="shared" ref="A23:A29" si="1">A22+1</f>
        <v>3</v>
      </c>
      <c r="B23" s="20" t="s">
        <v>5</v>
      </c>
      <c r="C23" s="21">
        <v>2</v>
      </c>
    </row>
    <row r="24" spans="1:3" ht="18.75" x14ac:dyDescent="0.3">
      <c r="A24" s="17">
        <f t="shared" si="1"/>
        <v>4</v>
      </c>
      <c r="B24" s="20" t="s">
        <v>7</v>
      </c>
      <c r="C24" s="21">
        <v>1</v>
      </c>
    </row>
    <row r="25" spans="1:3" ht="35.25" customHeight="1" x14ac:dyDescent="0.3">
      <c r="A25" s="17">
        <f t="shared" si="1"/>
        <v>5</v>
      </c>
      <c r="B25" s="22" t="s">
        <v>33</v>
      </c>
      <c r="C25" s="21">
        <v>0.5</v>
      </c>
    </row>
    <row r="26" spans="1:3" ht="37.5" x14ac:dyDescent="0.3">
      <c r="A26" s="17">
        <f t="shared" si="1"/>
        <v>6</v>
      </c>
      <c r="B26" s="22" t="s">
        <v>28</v>
      </c>
      <c r="C26" s="21">
        <v>1</v>
      </c>
    </row>
    <row r="27" spans="1:3" ht="36" customHeight="1" x14ac:dyDescent="0.3">
      <c r="A27" s="17">
        <f t="shared" si="1"/>
        <v>7</v>
      </c>
      <c r="B27" s="22" t="s">
        <v>100</v>
      </c>
      <c r="C27" s="21">
        <v>3</v>
      </c>
    </row>
    <row r="28" spans="1:3" ht="18.75" x14ac:dyDescent="0.3">
      <c r="A28" s="17">
        <f t="shared" si="1"/>
        <v>8</v>
      </c>
      <c r="B28" s="20" t="s">
        <v>4</v>
      </c>
      <c r="C28" s="21">
        <v>0.5</v>
      </c>
    </row>
    <row r="29" spans="1:3" ht="18.75" customHeight="1" x14ac:dyDescent="0.3">
      <c r="A29" s="17">
        <f t="shared" si="1"/>
        <v>9</v>
      </c>
      <c r="B29" s="20" t="s">
        <v>74</v>
      </c>
      <c r="C29" s="21">
        <v>0.5</v>
      </c>
    </row>
    <row r="30" spans="1:3" ht="18.75" x14ac:dyDescent="0.3">
      <c r="A30" s="3"/>
      <c r="B30" s="49" t="s">
        <v>16</v>
      </c>
      <c r="C30" s="42">
        <f>SUM(C21:C29)</f>
        <v>10</v>
      </c>
    </row>
    <row r="31" spans="1:3" ht="18.75" x14ac:dyDescent="0.3">
      <c r="A31" s="18"/>
      <c r="B31" s="49" t="s">
        <v>30</v>
      </c>
      <c r="C31" s="35">
        <f>C12+C19+C30+C15</f>
        <v>28.439999999999998</v>
      </c>
    </row>
    <row r="32" spans="1:3" x14ac:dyDescent="0.25">
      <c r="B32" s="12"/>
    </row>
    <row r="33" spans="1:3" x14ac:dyDescent="0.25">
      <c r="B33" s="12"/>
    </row>
    <row r="34" spans="1:3" ht="15.75" x14ac:dyDescent="0.25">
      <c r="A34" s="203" t="s">
        <v>68</v>
      </c>
      <c r="B34" s="203"/>
      <c r="C34" s="203"/>
    </row>
  </sheetData>
  <mergeCells count="6">
    <mergeCell ref="A34:C34"/>
    <mergeCell ref="A4:C4"/>
    <mergeCell ref="A6:C6"/>
    <mergeCell ref="A13:C13"/>
    <mergeCell ref="A16:C16"/>
    <mergeCell ref="A20:C20"/>
  </mergeCells>
  <pageMargins left="0.70866141732283472" right="0.70866141732283472" top="0.74803149606299213" bottom="0.74803149606299213" header="0.31496062992125984" footer="0.31496062992125984"/>
  <pageSetup paperSize="9" scale="91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2:F41"/>
  <sheetViews>
    <sheetView workbookViewId="0">
      <selection activeCell="C3" sqref="C3"/>
    </sheetView>
  </sheetViews>
  <sheetFormatPr defaultRowHeight="15" x14ac:dyDescent="0.25"/>
  <cols>
    <col min="1" max="1" width="9.85546875" customWidth="1"/>
    <col min="2" max="2" width="44.28515625" customWidth="1"/>
    <col min="3" max="3" width="30.140625" customWidth="1"/>
  </cols>
  <sheetData>
    <row r="2" spans="1:3" x14ac:dyDescent="0.25">
      <c r="A2" s="12"/>
      <c r="B2" s="12"/>
      <c r="C2" s="39" t="s">
        <v>222</v>
      </c>
    </row>
    <row r="3" spans="1:3" ht="50.25" customHeight="1" x14ac:dyDescent="0.25">
      <c r="A3" s="12"/>
      <c r="B3" s="12"/>
      <c r="C3" s="43" t="s">
        <v>249</v>
      </c>
    </row>
    <row r="4" spans="1:3" ht="60.75" customHeight="1" x14ac:dyDescent="0.3">
      <c r="A4" s="228" t="s">
        <v>246</v>
      </c>
      <c r="B4" s="228"/>
      <c r="C4" s="228"/>
    </row>
    <row r="5" spans="1:3" ht="8.25" customHeight="1" x14ac:dyDescent="0.3">
      <c r="A5" s="14"/>
      <c r="B5" s="14"/>
      <c r="C5" s="14"/>
    </row>
    <row r="6" spans="1:3" ht="37.5" x14ac:dyDescent="0.3">
      <c r="A6" s="15" t="s">
        <v>69</v>
      </c>
      <c r="B6" s="16" t="s">
        <v>9</v>
      </c>
      <c r="C6" s="17" t="s">
        <v>10</v>
      </c>
    </row>
    <row r="7" spans="1:3" ht="15.75" x14ac:dyDescent="0.25">
      <c r="A7" s="254" t="s">
        <v>38</v>
      </c>
      <c r="B7" s="255"/>
      <c r="C7" s="255"/>
    </row>
    <row r="8" spans="1:3" ht="18.75" x14ac:dyDescent="0.3">
      <c r="A8" s="3">
        <v>1</v>
      </c>
      <c r="B8" s="4" t="s">
        <v>11</v>
      </c>
      <c r="C8" s="5">
        <v>1</v>
      </c>
    </row>
    <row r="9" spans="1:3" ht="18.75" x14ac:dyDescent="0.3">
      <c r="A9" s="6">
        <f>A8+1</f>
        <v>2</v>
      </c>
      <c r="B9" s="4" t="s">
        <v>12</v>
      </c>
      <c r="C9" s="9">
        <v>1.5</v>
      </c>
    </row>
    <row r="10" spans="1:3" ht="18.75" x14ac:dyDescent="0.3">
      <c r="A10" s="6">
        <f t="shared" ref="A10:A12" si="0">A9+1</f>
        <v>3</v>
      </c>
      <c r="B10" s="4" t="s">
        <v>13</v>
      </c>
      <c r="C10" s="9">
        <v>0.5</v>
      </c>
    </row>
    <row r="11" spans="1:3" ht="18.75" x14ac:dyDescent="0.3">
      <c r="A11" s="6">
        <f t="shared" si="0"/>
        <v>4</v>
      </c>
      <c r="B11" s="8" t="s">
        <v>31</v>
      </c>
      <c r="C11" s="37">
        <v>18.28</v>
      </c>
    </row>
    <row r="12" spans="1:3" ht="22.5" customHeight="1" x14ac:dyDescent="0.3">
      <c r="A12" s="6">
        <f t="shared" si="0"/>
        <v>5</v>
      </c>
      <c r="B12" s="10" t="s">
        <v>97</v>
      </c>
      <c r="C12" s="9">
        <v>0.5</v>
      </c>
    </row>
    <row r="13" spans="1:3" ht="18.75" x14ac:dyDescent="0.3">
      <c r="A13" s="61"/>
      <c r="B13" s="47" t="s">
        <v>16</v>
      </c>
      <c r="C13" s="48">
        <f>SUM(C8:C12)</f>
        <v>21.78</v>
      </c>
    </row>
    <row r="14" spans="1:3" ht="18.75" x14ac:dyDescent="0.25">
      <c r="A14" s="252" t="s">
        <v>17</v>
      </c>
      <c r="B14" s="253"/>
      <c r="C14" s="253"/>
    </row>
    <row r="15" spans="1:3" ht="18.75" x14ac:dyDescent="0.25">
      <c r="A15" s="62">
        <v>1</v>
      </c>
      <c r="B15" s="63" t="s">
        <v>34</v>
      </c>
      <c r="C15" s="62">
        <v>1</v>
      </c>
    </row>
    <row r="16" spans="1:3" ht="18.75" x14ac:dyDescent="0.3">
      <c r="A16" s="60">
        <v>1</v>
      </c>
      <c r="B16" s="19" t="s">
        <v>19</v>
      </c>
      <c r="C16" s="60">
        <v>0.5</v>
      </c>
    </row>
    <row r="17" spans="1:3" ht="18.75" x14ac:dyDescent="0.3">
      <c r="A17" s="60">
        <f>A16+1</f>
        <v>2</v>
      </c>
      <c r="B17" s="70" t="s">
        <v>20</v>
      </c>
      <c r="C17" s="60">
        <v>0.5</v>
      </c>
    </row>
    <row r="18" spans="1:3" ht="18.75" x14ac:dyDescent="0.3">
      <c r="A18" s="60">
        <f t="shared" ref="A18" si="1">A17+1</f>
        <v>3</v>
      </c>
      <c r="B18" s="70" t="s">
        <v>3</v>
      </c>
      <c r="C18" s="60">
        <v>1</v>
      </c>
    </row>
    <row r="19" spans="1:3" ht="18.75" x14ac:dyDescent="0.3">
      <c r="A19" s="71"/>
      <c r="B19" s="72" t="s">
        <v>16</v>
      </c>
      <c r="C19" s="71">
        <f>C16+C17+C18+C15</f>
        <v>3</v>
      </c>
    </row>
    <row r="20" spans="1:3" ht="18.75" x14ac:dyDescent="0.25">
      <c r="A20" s="250" t="s">
        <v>21</v>
      </c>
      <c r="B20" s="251"/>
      <c r="C20" s="251"/>
    </row>
    <row r="21" spans="1:3" ht="18.75" x14ac:dyDescent="0.3">
      <c r="A21" s="64">
        <v>1</v>
      </c>
      <c r="B21" s="73" t="s">
        <v>46</v>
      </c>
      <c r="C21" s="64">
        <v>0.5</v>
      </c>
    </row>
    <row r="22" spans="1:3" ht="37.5" x14ac:dyDescent="0.3">
      <c r="A22" s="64">
        <f>A21+1</f>
        <v>2</v>
      </c>
      <c r="B22" s="73" t="s">
        <v>23</v>
      </c>
      <c r="C22" s="64">
        <v>1</v>
      </c>
    </row>
    <row r="23" spans="1:3" ht="25.5" customHeight="1" x14ac:dyDescent="0.3">
      <c r="A23" s="64">
        <f t="shared" ref="A23:A29" si="2">A22+1</f>
        <v>3</v>
      </c>
      <c r="B23" s="74" t="s">
        <v>5</v>
      </c>
      <c r="C23" s="64">
        <v>5</v>
      </c>
    </row>
    <row r="24" spans="1:3" ht="18.75" x14ac:dyDescent="0.3">
      <c r="A24" s="64">
        <f t="shared" si="2"/>
        <v>4</v>
      </c>
      <c r="B24" s="75" t="s">
        <v>7</v>
      </c>
      <c r="C24" s="64">
        <v>1</v>
      </c>
    </row>
    <row r="25" spans="1:3" ht="37.5" x14ac:dyDescent="0.3">
      <c r="A25" s="64">
        <f t="shared" si="2"/>
        <v>5</v>
      </c>
      <c r="B25" s="73" t="s">
        <v>33</v>
      </c>
      <c r="C25" s="64">
        <v>1</v>
      </c>
    </row>
    <row r="26" spans="1:3" ht="18.75" x14ac:dyDescent="0.3">
      <c r="A26" s="64">
        <f t="shared" si="2"/>
        <v>6</v>
      </c>
      <c r="B26" s="73" t="s">
        <v>29</v>
      </c>
      <c r="C26" s="64">
        <v>1</v>
      </c>
    </row>
    <row r="27" spans="1:3" ht="18.75" x14ac:dyDescent="0.3">
      <c r="A27" s="64">
        <f t="shared" si="2"/>
        <v>7</v>
      </c>
      <c r="B27" s="73" t="s">
        <v>125</v>
      </c>
      <c r="C27" s="64">
        <v>3</v>
      </c>
    </row>
    <row r="28" spans="1:3" ht="18.75" x14ac:dyDescent="0.3">
      <c r="A28" s="64">
        <f t="shared" si="2"/>
        <v>8</v>
      </c>
      <c r="B28" s="75" t="s">
        <v>67</v>
      </c>
      <c r="C28" s="64">
        <v>0.5</v>
      </c>
    </row>
    <row r="29" spans="1:3" ht="18.75" x14ac:dyDescent="0.3">
      <c r="A29" s="64">
        <f t="shared" si="2"/>
        <v>9</v>
      </c>
      <c r="B29" s="74" t="s">
        <v>119</v>
      </c>
      <c r="C29" s="64">
        <v>1</v>
      </c>
    </row>
    <row r="30" spans="1:3" ht="18.75" x14ac:dyDescent="0.3">
      <c r="A30" s="76"/>
      <c r="B30" s="77" t="s">
        <v>16</v>
      </c>
      <c r="C30" s="78">
        <f>C21+C22+C23+C24+C25+C26+C27+C28+C29</f>
        <v>14</v>
      </c>
    </row>
    <row r="31" spans="1:3" ht="18.75" x14ac:dyDescent="0.3">
      <c r="A31" s="256" t="s">
        <v>85</v>
      </c>
      <c r="B31" s="257"/>
      <c r="C31" s="258"/>
    </row>
    <row r="32" spans="1:3" ht="18.75" x14ac:dyDescent="0.3">
      <c r="A32" s="64">
        <v>1</v>
      </c>
      <c r="B32" s="74" t="s">
        <v>1</v>
      </c>
      <c r="C32" s="64">
        <v>3.6</v>
      </c>
    </row>
    <row r="33" spans="1:6" ht="18.75" x14ac:dyDescent="0.3">
      <c r="A33" s="64">
        <f>A32+1</f>
        <v>2</v>
      </c>
      <c r="B33" s="8" t="s">
        <v>20</v>
      </c>
      <c r="C33" s="18">
        <v>0.5</v>
      </c>
    </row>
    <row r="34" spans="1:6" ht="18.75" x14ac:dyDescent="0.3">
      <c r="A34" s="64">
        <f t="shared" ref="A34:A36" si="3">A33+1</f>
        <v>3</v>
      </c>
      <c r="B34" s="73" t="s">
        <v>22</v>
      </c>
      <c r="C34" s="64">
        <v>2</v>
      </c>
    </row>
    <row r="35" spans="1:6" ht="18.75" x14ac:dyDescent="0.3">
      <c r="A35" s="64">
        <f t="shared" si="3"/>
        <v>4</v>
      </c>
      <c r="B35" s="74" t="s">
        <v>67</v>
      </c>
      <c r="C35" s="64">
        <v>1.5</v>
      </c>
    </row>
    <row r="36" spans="1:6" ht="37.5" x14ac:dyDescent="0.3">
      <c r="A36" s="64">
        <f t="shared" si="3"/>
        <v>5</v>
      </c>
      <c r="B36" s="74" t="s">
        <v>126</v>
      </c>
      <c r="C36" s="64">
        <v>0.5</v>
      </c>
    </row>
    <row r="37" spans="1:6" ht="18.75" x14ac:dyDescent="0.3">
      <c r="A37" s="3"/>
      <c r="B37" s="49" t="s">
        <v>16</v>
      </c>
      <c r="C37" s="41">
        <f>SUM(C32:C36)</f>
        <v>8.1</v>
      </c>
    </row>
    <row r="38" spans="1:6" ht="18.75" x14ac:dyDescent="0.3">
      <c r="A38" s="3"/>
      <c r="B38" s="49" t="s">
        <v>0</v>
      </c>
      <c r="C38" s="35">
        <f>C13+C30+C37+C19</f>
        <v>46.88</v>
      </c>
      <c r="F38" s="84"/>
    </row>
    <row r="41" spans="1:6" ht="15.75" x14ac:dyDescent="0.25">
      <c r="A41" s="82"/>
      <c r="B41" s="82" t="s">
        <v>127</v>
      </c>
      <c r="C41" s="82"/>
    </row>
  </sheetData>
  <mergeCells count="5">
    <mergeCell ref="A4:C4"/>
    <mergeCell ref="A7:C7"/>
    <mergeCell ref="A14:C14"/>
    <mergeCell ref="A20:C20"/>
    <mergeCell ref="A31:C31"/>
  </mergeCells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36"/>
  <sheetViews>
    <sheetView workbookViewId="0">
      <selection activeCell="G17" sqref="G17"/>
    </sheetView>
  </sheetViews>
  <sheetFormatPr defaultRowHeight="15" x14ac:dyDescent="0.25"/>
  <cols>
    <col min="1" max="1" width="9.5703125" customWidth="1"/>
    <col min="2" max="2" width="33.7109375" customWidth="1"/>
    <col min="3" max="3" width="29.5703125" customWidth="1"/>
  </cols>
  <sheetData>
    <row r="2" spans="1:3" x14ac:dyDescent="0.25">
      <c r="A2" s="13"/>
      <c r="B2" s="13"/>
      <c r="C2" s="39" t="s">
        <v>133</v>
      </c>
    </row>
    <row r="3" spans="1:3" ht="42" customHeight="1" x14ac:dyDescent="0.25">
      <c r="A3" s="13"/>
      <c r="B3" s="13"/>
      <c r="C3" s="43" t="s">
        <v>250</v>
      </c>
    </row>
    <row r="4" spans="1:3" ht="36" customHeight="1" thickBot="1" x14ac:dyDescent="0.35">
      <c r="A4" s="210" t="s">
        <v>134</v>
      </c>
      <c r="B4" s="210"/>
      <c r="C4" s="210"/>
    </row>
    <row r="5" spans="1:3" ht="7.5" customHeight="1" x14ac:dyDescent="0.25">
      <c r="A5" s="211" t="s">
        <v>69</v>
      </c>
      <c r="B5" s="215" t="s">
        <v>9</v>
      </c>
      <c r="C5" s="218" t="s">
        <v>10</v>
      </c>
    </row>
    <row r="6" spans="1:3" x14ac:dyDescent="0.25">
      <c r="A6" s="212"/>
      <c r="B6" s="216"/>
      <c r="C6" s="219"/>
    </row>
    <row r="7" spans="1:3" ht="10.5" customHeight="1" x14ac:dyDescent="0.25">
      <c r="A7" s="213"/>
      <c r="B7" s="216"/>
      <c r="C7" s="219"/>
    </row>
    <row r="8" spans="1:3" ht="10.5" customHeight="1" thickBot="1" x14ac:dyDescent="0.3">
      <c r="A8" s="214"/>
      <c r="B8" s="217"/>
      <c r="C8" s="220"/>
    </row>
    <row r="9" spans="1:3" ht="18.75" x14ac:dyDescent="0.3">
      <c r="A9" s="204" t="s">
        <v>38</v>
      </c>
      <c r="B9" s="205"/>
      <c r="C9" s="206"/>
    </row>
    <row r="10" spans="1:3" ht="18.75" x14ac:dyDescent="0.3">
      <c r="A10" s="85">
        <v>1</v>
      </c>
      <c r="B10" s="86" t="s">
        <v>135</v>
      </c>
      <c r="C10" s="87">
        <v>1</v>
      </c>
    </row>
    <row r="11" spans="1:3" ht="18.75" x14ac:dyDescent="0.3">
      <c r="A11" s="85">
        <f>A10+1</f>
        <v>2</v>
      </c>
      <c r="B11" s="86" t="s">
        <v>121</v>
      </c>
      <c r="C11" s="87">
        <v>5.3</v>
      </c>
    </row>
    <row r="12" spans="1:3" ht="18.75" x14ac:dyDescent="0.3">
      <c r="A12" s="85">
        <f t="shared" ref="A12:A31" si="0">A11+1</f>
        <v>3</v>
      </c>
      <c r="B12" s="86" t="s">
        <v>136</v>
      </c>
      <c r="C12" s="87">
        <v>1</v>
      </c>
    </row>
    <row r="13" spans="1:3" ht="18.75" x14ac:dyDescent="0.3">
      <c r="A13" s="85"/>
      <c r="B13" s="88" t="s">
        <v>16</v>
      </c>
      <c r="C13" s="89">
        <f>SUM(C10:C12)</f>
        <v>7.3</v>
      </c>
    </row>
    <row r="14" spans="1:3" ht="15" customHeight="1" x14ac:dyDescent="0.3">
      <c r="A14" s="204" t="s">
        <v>39</v>
      </c>
      <c r="B14" s="205"/>
      <c r="C14" s="206"/>
    </row>
    <row r="15" spans="1:3" ht="18.75" x14ac:dyDescent="0.3">
      <c r="A15" s="85">
        <v>1</v>
      </c>
      <c r="B15" s="25" t="s">
        <v>137</v>
      </c>
      <c r="C15" s="87">
        <v>1</v>
      </c>
    </row>
    <row r="16" spans="1:3" ht="18.75" x14ac:dyDescent="0.3">
      <c r="A16" s="85">
        <f t="shared" si="0"/>
        <v>2</v>
      </c>
      <c r="B16" s="86" t="s">
        <v>34</v>
      </c>
      <c r="C16" s="87">
        <v>1</v>
      </c>
    </row>
    <row r="17" spans="1:3" ht="34.5" customHeight="1" x14ac:dyDescent="0.3">
      <c r="A17" s="85">
        <f t="shared" si="0"/>
        <v>3</v>
      </c>
      <c r="B17" s="86" t="s">
        <v>138</v>
      </c>
      <c r="C17" s="87">
        <v>0.5</v>
      </c>
    </row>
    <row r="18" spans="1:3" ht="18.75" x14ac:dyDescent="0.3">
      <c r="A18" s="85"/>
      <c r="B18" s="88" t="s">
        <v>16</v>
      </c>
      <c r="C18" s="89">
        <f>SUM(C15:C17)</f>
        <v>2.5</v>
      </c>
    </row>
    <row r="19" spans="1:3" ht="18.75" x14ac:dyDescent="0.3">
      <c r="A19" s="207" t="s">
        <v>139</v>
      </c>
      <c r="B19" s="208"/>
      <c r="C19" s="209"/>
    </row>
    <row r="20" spans="1:3" ht="18.75" x14ac:dyDescent="0.3">
      <c r="A20" s="85">
        <v>1</v>
      </c>
      <c r="B20" s="25" t="s">
        <v>3</v>
      </c>
      <c r="C20" s="87">
        <v>1</v>
      </c>
    </row>
    <row r="21" spans="1:3" ht="18.75" x14ac:dyDescent="0.3">
      <c r="A21" s="85">
        <f t="shared" si="0"/>
        <v>2</v>
      </c>
      <c r="B21" s="86" t="s">
        <v>122</v>
      </c>
      <c r="C21" s="87">
        <v>6.25</v>
      </c>
    </row>
    <row r="22" spans="1:3" ht="18.75" x14ac:dyDescent="0.3">
      <c r="A22" s="85">
        <f t="shared" si="0"/>
        <v>3</v>
      </c>
      <c r="B22" s="86" t="s">
        <v>4</v>
      </c>
      <c r="C22" s="87">
        <v>2</v>
      </c>
    </row>
    <row r="23" spans="1:3" ht="18.75" x14ac:dyDescent="0.3">
      <c r="A23" s="85">
        <f t="shared" si="0"/>
        <v>4</v>
      </c>
      <c r="B23" s="25" t="s">
        <v>56</v>
      </c>
      <c r="C23" s="87">
        <v>1.5</v>
      </c>
    </row>
    <row r="24" spans="1:3" ht="51.75" customHeight="1" x14ac:dyDescent="0.3">
      <c r="A24" s="85">
        <f t="shared" si="0"/>
        <v>5</v>
      </c>
      <c r="B24" s="25" t="s">
        <v>70</v>
      </c>
      <c r="C24" s="87">
        <v>1.25</v>
      </c>
    </row>
    <row r="25" spans="1:3" ht="57.75" customHeight="1" x14ac:dyDescent="0.3">
      <c r="A25" s="85">
        <f t="shared" si="0"/>
        <v>6</v>
      </c>
      <c r="B25" s="25" t="s">
        <v>140</v>
      </c>
      <c r="C25" s="90">
        <v>1</v>
      </c>
    </row>
    <row r="26" spans="1:3" ht="18.75" x14ac:dyDescent="0.3">
      <c r="A26" s="85">
        <f t="shared" si="0"/>
        <v>7</v>
      </c>
      <c r="B26" s="91" t="s">
        <v>36</v>
      </c>
      <c r="C26" s="90">
        <v>0.25</v>
      </c>
    </row>
    <row r="27" spans="1:3" ht="18.75" x14ac:dyDescent="0.3">
      <c r="A27" s="85">
        <f t="shared" si="0"/>
        <v>8</v>
      </c>
      <c r="B27" s="25" t="s">
        <v>141</v>
      </c>
      <c r="C27" s="90">
        <v>1</v>
      </c>
    </row>
    <row r="28" spans="1:3" ht="18.75" x14ac:dyDescent="0.3">
      <c r="A28" s="85">
        <f t="shared" si="0"/>
        <v>9</v>
      </c>
      <c r="B28" s="91" t="s">
        <v>142</v>
      </c>
      <c r="C28" s="90">
        <v>0.5</v>
      </c>
    </row>
    <row r="29" spans="1:3" ht="37.5" x14ac:dyDescent="0.3">
      <c r="A29" s="85">
        <f t="shared" si="0"/>
        <v>10</v>
      </c>
      <c r="B29" s="25" t="s">
        <v>5</v>
      </c>
      <c r="C29" s="87">
        <v>1</v>
      </c>
    </row>
    <row r="30" spans="1:3" ht="18.75" x14ac:dyDescent="0.3">
      <c r="A30" s="85">
        <f t="shared" si="0"/>
        <v>11</v>
      </c>
      <c r="B30" s="86" t="s">
        <v>6</v>
      </c>
      <c r="C30" s="87">
        <v>0.5</v>
      </c>
    </row>
    <row r="31" spans="1:3" ht="18.75" x14ac:dyDescent="0.3">
      <c r="A31" s="85">
        <f t="shared" si="0"/>
        <v>12</v>
      </c>
      <c r="B31" s="86" t="s">
        <v>7</v>
      </c>
      <c r="C31" s="87">
        <v>3</v>
      </c>
    </row>
    <row r="32" spans="1:3" ht="19.5" thickBot="1" x14ac:dyDescent="0.35">
      <c r="A32" s="92"/>
      <c r="B32" s="93" t="s">
        <v>16</v>
      </c>
      <c r="C32" s="94">
        <f>SUM(C20:C31)</f>
        <v>19.25</v>
      </c>
    </row>
    <row r="33" spans="1:5" ht="19.5" thickBot="1" x14ac:dyDescent="0.35">
      <c r="A33" s="95"/>
      <c r="B33" s="96" t="s">
        <v>0</v>
      </c>
      <c r="C33" s="97">
        <f>C13+C18+C32</f>
        <v>29.05</v>
      </c>
    </row>
    <row r="35" spans="1:5" x14ac:dyDescent="0.25">
      <c r="E35" s="1"/>
    </row>
    <row r="36" spans="1:5" ht="15.75" x14ac:dyDescent="0.25">
      <c r="B36" s="82" t="s">
        <v>143</v>
      </c>
      <c r="C36" s="82"/>
    </row>
  </sheetData>
  <mergeCells count="7">
    <mergeCell ref="A14:C14"/>
    <mergeCell ref="A19:C19"/>
    <mergeCell ref="A4:C4"/>
    <mergeCell ref="A5:A8"/>
    <mergeCell ref="B5:B8"/>
    <mergeCell ref="C5:C8"/>
    <mergeCell ref="A9:C9"/>
  </mergeCells>
  <pageMargins left="0.70866141732283472" right="0.70866141732283472" top="0.74803149606299213" bottom="0.39370078740157483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C38"/>
  <sheetViews>
    <sheetView workbookViewId="0">
      <selection activeCell="G10" sqref="G10"/>
    </sheetView>
  </sheetViews>
  <sheetFormatPr defaultRowHeight="15" x14ac:dyDescent="0.25"/>
  <cols>
    <col min="1" max="1" width="10.42578125" customWidth="1"/>
    <col min="2" max="2" width="43" customWidth="1"/>
    <col min="3" max="3" width="27.140625" customWidth="1"/>
  </cols>
  <sheetData>
    <row r="1" spans="1:3" x14ac:dyDescent="0.25">
      <c r="A1" s="12"/>
      <c r="B1" s="12"/>
      <c r="C1" s="12"/>
    </row>
    <row r="2" spans="1:3" x14ac:dyDescent="0.25">
      <c r="A2" s="12"/>
      <c r="B2" s="12"/>
      <c r="C2" s="39" t="s">
        <v>223</v>
      </c>
    </row>
    <row r="3" spans="1:3" ht="61.5" customHeight="1" x14ac:dyDescent="0.25">
      <c r="A3" s="12"/>
      <c r="B3" s="12"/>
      <c r="C3" s="43" t="s">
        <v>248</v>
      </c>
    </row>
    <row r="4" spans="1:3" ht="42.75" customHeight="1" x14ac:dyDescent="0.3">
      <c r="A4" s="210" t="s">
        <v>118</v>
      </c>
      <c r="B4" s="210"/>
      <c r="C4" s="210"/>
    </row>
    <row r="5" spans="1:3" ht="6" customHeight="1" x14ac:dyDescent="0.3">
      <c r="A5" s="14"/>
      <c r="B5" s="14"/>
      <c r="C5" s="14"/>
    </row>
    <row r="6" spans="1:3" ht="37.5" x14ac:dyDescent="0.3">
      <c r="A6" s="15" t="s">
        <v>69</v>
      </c>
      <c r="B6" s="16" t="s">
        <v>9</v>
      </c>
      <c r="C6" s="17" t="s">
        <v>10</v>
      </c>
    </row>
    <row r="7" spans="1:3" ht="24" customHeight="1" x14ac:dyDescent="0.25">
      <c r="A7" s="254" t="s">
        <v>38</v>
      </c>
      <c r="B7" s="255"/>
      <c r="C7" s="255"/>
    </row>
    <row r="8" spans="1:3" ht="18.75" x14ac:dyDescent="0.3">
      <c r="A8" s="3">
        <v>1</v>
      </c>
      <c r="B8" s="4" t="s">
        <v>11</v>
      </c>
      <c r="C8" s="5">
        <v>1</v>
      </c>
    </row>
    <row r="9" spans="1:3" ht="18.75" x14ac:dyDescent="0.3">
      <c r="A9" s="3">
        <f>A8+1</f>
        <v>2</v>
      </c>
      <c r="B9" s="4" t="s">
        <v>12</v>
      </c>
      <c r="C9" s="9">
        <v>0.5</v>
      </c>
    </row>
    <row r="10" spans="1:3" ht="18.75" x14ac:dyDescent="0.3">
      <c r="A10" s="3">
        <f t="shared" ref="A10:A12" si="0">A9+1</f>
        <v>3</v>
      </c>
      <c r="B10" s="4" t="s">
        <v>13</v>
      </c>
      <c r="C10" s="5">
        <v>1</v>
      </c>
    </row>
    <row r="11" spans="1:3" ht="37.5" x14ac:dyDescent="0.3">
      <c r="A11" s="3">
        <f t="shared" si="0"/>
        <v>4</v>
      </c>
      <c r="B11" s="4" t="s">
        <v>86</v>
      </c>
      <c r="C11" s="9">
        <v>0.5</v>
      </c>
    </row>
    <row r="12" spans="1:3" ht="18.75" x14ac:dyDescent="0.3">
      <c r="A12" s="3">
        <f t="shared" si="0"/>
        <v>5</v>
      </c>
      <c r="B12" s="8" t="s">
        <v>31</v>
      </c>
      <c r="C12" s="37">
        <v>14.97</v>
      </c>
    </row>
    <row r="13" spans="1:3" ht="18.75" x14ac:dyDescent="0.3">
      <c r="A13" s="61"/>
      <c r="B13" s="47" t="s">
        <v>16</v>
      </c>
      <c r="C13" s="48">
        <f>SUM(C8:C12)</f>
        <v>17.97</v>
      </c>
    </row>
    <row r="14" spans="1:3" ht="18.75" x14ac:dyDescent="0.25">
      <c r="A14" s="252" t="s">
        <v>17</v>
      </c>
      <c r="B14" s="253"/>
      <c r="C14" s="253"/>
    </row>
    <row r="15" spans="1:3" ht="18.75" x14ac:dyDescent="0.25">
      <c r="A15" s="62">
        <v>1</v>
      </c>
      <c r="B15" s="63" t="s">
        <v>19</v>
      </c>
      <c r="C15" s="62">
        <v>0.5</v>
      </c>
    </row>
    <row r="16" spans="1:3" ht="18.75" x14ac:dyDescent="0.3">
      <c r="A16" s="17">
        <f>A15+1</f>
        <v>2</v>
      </c>
      <c r="B16" s="22" t="s">
        <v>20</v>
      </c>
      <c r="C16" s="17">
        <v>0.5</v>
      </c>
    </row>
    <row r="17" spans="1:3" ht="18.75" x14ac:dyDescent="0.3">
      <c r="A17" s="55"/>
      <c r="B17" s="54" t="s">
        <v>16</v>
      </c>
      <c r="C17" s="55">
        <f>C15+C16</f>
        <v>1</v>
      </c>
    </row>
    <row r="18" spans="1:3" ht="18.75" x14ac:dyDescent="0.25">
      <c r="A18" s="250" t="s">
        <v>21</v>
      </c>
      <c r="B18" s="251"/>
      <c r="C18" s="251"/>
    </row>
    <row r="19" spans="1:3" ht="37.5" x14ac:dyDescent="0.3">
      <c r="A19" s="3">
        <v>1</v>
      </c>
      <c r="B19" s="4" t="s">
        <v>5</v>
      </c>
      <c r="C19" s="21">
        <v>2</v>
      </c>
    </row>
    <row r="20" spans="1:3" ht="18.75" x14ac:dyDescent="0.3">
      <c r="A20" s="17">
        <f>A19+1</f>
        <v>2</v>
      </c>
      <c r="B20" s="4" t="s">
        <v>7</v>
      </c>
      <c r="C20" s="21">
        <v>1</v>
      </c>
    </row>
    <row r="21" spans="1:3" ht="42.75" customHeight="1" x14ac:dyDescent="0.3">
      <c r="A21" s="17">
        <f t="shared" ref="A21:A24" si="1">A20+1</f>
        <v>3</v>
      </c>
      <c r="B21" s="32" t="s">
        <v>33</v>
      </c>
      <c r="C21" s="21">
        <v>1</v>
      </c>
    </row>
    <row r="22" spans="1:3" ht="18.75" x14ac:dyDescent="0.3">
      <c r="A22" s="17">
        <f t="shared" si="1"/>
        <v>4</v>
      </c>
      <c r="B22" s="32" t="s">
        <v>29</v>
      </c>
      <c r="C22" s="21">
        <v>1</v>
      </c>
    </row>
    <row r="23" spans="1:3" ht="18.75" x14ac:dyDescent="0.3">
      <c r="A23" s="17">
        <f t="shared" si="1"/>
        <v>5</v>
      </c>
      <c r="B23" s="32" t="s">
        <v>8</v>
      </c>
      <c r="C23" s="21">
        <v>3</v>
      </c>
    </row>
    <row r="24" spans="1:3" ht="18.75" x14ac:dyDescent="0.3">
      <c r="A24" s="17">
        <f t="shared" si="1"/>
        <v>6</v>
      </c>
      <c r="B24" s="4" t="s">
        <v>4</v>
      </c>
      <c r="C24" s="21">
        <v>0.5</v>
      </c>
    </row>
    <row r="25" spans="1:3" ht="18.75" x14ac:dyDescent="0.3">
      <c r="A25" s="17">
        <v>7</v>
      </c>
      <c r="B25" s="4" t="s">
        <v>119</v>
      </c>
      <c r="C25" s="21">
        <v>0.5</v>
      </c>
    </row>
    <row r="26" spans="1:3" ht="18.75" x14ac:dyDescent="0.3">
      <c r="A26" s="3"/>
      <c r="B26" s="49" t="s">
        <v>16</v>
      </c>
      <c r="C26" s="42">
        <f>SUM(C19:C25)</f>
        <v>9</v>
      </c>
    </row>
    <row r="27" spans="1:3" ht="18.75" x14ac:dyDescent="0.25">
      <c r="A27" s="250" t="s">
        <v>85</v>
      </c>
      <c r="B27" s="251"/>
      <c r="C27" s="259"/>
    </row>
    <row r="28" spans="1:3" ht="27" customHeight="1" x14ac:dyDescent="0.3">
      <c r="A28" s="64">
        <v>1</v>
      </c>
      <c r="B28" s="8" t="s">
        <v>120</v>
      </c>
      <c r="C28" s="64">
        <v>0.5</v>
      </c>
    </row>
    <row r="29" spans="1:3" ht="18.75" x14ac:dyDescent="0.3">
      <c r="A29" s="64">
        <f>A28+1</f>
        <v>2</v>
      </c>
      <c r="B29" s="65" t="s">
        <v>121</v>
      </c>
      <c r="C29" s="66">
        <v>1.8</v>
      </c>
    </row>
    <row r="30" spans="1:3" ht="18.75" x14ac:dyDescent="0.3">
      <c r="A30" s="64">
        <f t="shared" ref="A30:A33" si="2">A29+1</f>
        <v>3</v>
      </c>
      <c r="B30" s="65" t="s">
        <v>20</v>
      </c>
      <c r="C30" s="66">
        <v>0.25</v>
      </c>
    </row>
    <row r="31" spans="1:3" ht="18.75" x14ac:dyDescent="0.3">
      <c r="A31" s="64">
        <f t="shared" si="2"/>
        <v>4</v>
      </c>
      <c r="B31" s="52" t="s">
        <v>122</v>
      </c>
      <c r="C31" s="16">
        <v>1</v>
      </c>
    </row>
    <row r="32" spans="1:3" ht="18.75" x14ac:dyDescent="0.3">
      <c r="A32" s="64">
        <f t="shared" si="2"/>
        <v>5</v>
      </c>
      <c r="B32" s="67" t="s">
        <v>4</v>
      </c>
      <c r="C32" s="16">
        <v>1</v>
      </c>
    </row>
    <row r="33" spans="1:3" ht="18.75" x14ac:dyDescent="0.3">
      <c r="A33" s="64">
        <f t="shared" si="2"/>
        <v>6</v>
      </c>
      <c r="B33" s="52" t="s">
        <v>8</v>
      </c>
      <c r="C33" s="16">
        <v>1</v>
      </c>
    </row>
    <row r="34" spans="1:3" ht="18.75" x14ac:dyDescent="0.3">
      <c r="A34" s="65"/>
      <c r="B34" s="65" t="s">
        <v>16</v>
      </c>
      <c r="C34" s="68">
        <f>C28+C29+C30+C31+C32+C33</f>
        <v>5.55</v>
      </c>
    </row>
    <row r="35" spans="1:3" ht="18.75" x14ac:dyDescent="0.3">
      <c r="A35" s="18"/>
      <c r="B35" s="49" t="s">
        <v>30</v>
      </c>
      <c r="C35" s="35">
        <f>C13+C17+C26+C34</f>
        <v>33.519999999999996</v>
      </c>
    </row>
    <row r="36" spans="1:3" x14ac:dyDescent="0.25">
      <c r="B36" s="12"/>
    </row>
    <row r="37" spans="1:3" x14ac:dyDescent="0.25">
      <c r="B37" s="12"/>
    </row>
    <row r="38" spans="1:3" ht="18.75" x14ac:dyDescent="0.3">
      <c r="A38" s="113"/>
      <c r="B38" s="82" t="s">
        <v>123</v>
      </c>
      <c r="C38" s="13" t="s">
        <v>124</v>
      </c>
    </row>
  </sheetData>
  <mergeCells count="5">
    <mergeCell ref="A4:C4"/>
    <mergeCell ref="A7:C7"/>
    <mergeCell ref="A14:C14"/>
    <mergeCell ref="A18:C18"/>
    <mergeCell ref="A27:C27"/>
  </mergeCells>
  <pageMargins left="0.70866141732283472" right="0.70866141732283472" top="0.74803149606299213" bottom="0.74803149606299213" header="0.31496062992125984" footer="0.31496062992125984"/>
  <pageSetup paperSize="9" scale="89"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27"/>
  <sheetViews>
    <sheetView topLeftCell="A3" workbookViewId="0">
      <selection activeCell="J14" sqref="J14"/>
    </sheetView>
  </sheetViews>
  <sheetFormatPr defaultRowHeight="15" x14ac:dyDescent="0.25"/>
  <cols>
    <col min="1" max="1" width="8.85546875" customWidth="1"/>
    <col min="2" max="2" width="41.7109375" style="12" customWidth="1"/>
    <col min="3" max="3" width="30.42578125" customWidth="1"/>
  </cols>
  <sheetData>
    <row r="1" spans="1:6" x14ac:dyDescent="0.25">
      <c r="A1" s="12"/>
      <c r="C1" s="12"/>
      <c r="D1" s="12"/>
      <c r="E1" s="12"/>
      <c r="F1" s="12"/>
    </row>
    <row r="2" spans="1:6" x14ac:dyDescent="0.25">
      <c r="A2" s="12"/>
      <c r="C2" s="39" t="s">
        <v>224</v>
      </c>
      <c r="D2" s="12"/>
      <c r="E2" s="12"/>
      <c r="F2" s="12"/>
    </row>
    <row r="3" spans="1:6" ht="50.25" customHeight="1" x14ac:dyDescent="0.25">
      <c r="A3" s="12"/>
      <c r="C3" s="43" t="s">
        <v>250</v>
      </c>
      <c r="D3" s="12"/>
      <c r="E3" s="12"/>
      <c r="F3" s="12"/>
    </row>
    <row r="4" spans="1:6" ht="39.75" customHeight="1" x14ac:dyDescent="0.3">
      <c r="A4" s="210" t="s">
        <v>96</v>
      </c>
      <c r="B4" s="210"/>
      <c r="C4" s="210"/>
      <c r="D4" s="12"/>
      <c r="E4" s="12"/>
      <c r="F4" s="12"/>
    </row>
    <row r="5" spans="1:6" ht="12" customHeight="1" x14ac:dyDescent="0.3">
      <c r="A5" s="14"/>
      <c r="B5" s="14"/>
      <c r="C5" s="14"/>
      <c r="D5" s="12"/>
      <c r="E5" s="12"/>
      <c r="F5" s="12"/>
    </row>
    <row r="6" spans="1:6" ht="37.5" customHeight="1" x14ac:dyDescent="0.3">
      <c r="A6" s="15" t="s">
        <v>69</v>
      </c>
      <c r="B6" s="16" t="s">
        <v>9</v>
      </c>
      <c r="C6" s="17" t="s">
        <v>10</v>
      </c>
      <c r="D6" s="12"/>
      <c r="E6" s="12"/>
      <c r="F6" s="12"/>
    </row>
    <row r="7" spans="1:6" ht="18" customHeight="1" x14ac:dyDescent="0.25">
      <c r="A7" s="254" t="s">
        <v>38</v>
      </c>
      <c r="B7" s="255"/>
      <c r="C7" s="255"/>
      <c r="D7" s="12"/>
      <c r="E7" s="12"/>
      <c r="F7" s="12"/>
    </row>
    <row r="8" spans="1:6" ht="18.75" x14ac:dyDescent="0.3">
      <c r="A8" s="3">
        <v>1</v>
      </c>
      <c r="B8" s="4" t="s">
        <v>11</v>
      </c>
      <c r="C8" s="5">
        <v>1</v>
      </c>
    </row>
    <row r="9" spans="1:6" ht="18.75" x14ac:dyDescent="0.3">
      <c r="A9" s="3">
        <f>A8+1</f>
        <v>2</v>
      </c>
      <c r="B9" s="4" t="s">
        <v>12</v>
      </c>
      <c r="C9" s="9">
        <v>0.5</v>
      </c>
    </row>
    <row r="10" spans="1:6" ht="18.75" x14ac:dyDescent="0.3">
      <c r="A10" s="3">
        <f t="shared" ref="A10:A11" si="0">A9+1</f>
        <v>3</v>
      </c>
      <c r="B10" s="4" t="s">
        <v>13</v>
      </c>
      <c r="C10" s="9">
        <v>0.5</v>
      </c>
    </row>
    <row r="11" spans="1:6" ht="18.75" x14ac:dyDescent="0.3">
      <c r="A11" s="3">
        <f t="shared" si="0"/>
        <v>4</v>
      </c>
      <c r="B11" s="8" t="s">
        <v>31</v>
      </c>
      <c r="C11" s="37">
        <v>11.78</v>
      </c>
    </row>
    <row r="12" spans="1:6" ht="18.75" x14ac:dyDescent="0.3">
      <c r="A12" s="46"/>
      <c r="B12" s="47" t="s">
        <v>16</v>
      </c>
      <c r="C12" s="48">
        <f>SUM(C8:C11)</f>
        <v>13.78</v>
      </c>
    </row>
    <row r="13" spans="1:6" ht="18.75" x14ac:dyDescent="0.25">
      <c r="A13" s="252" t="s">
        <v>17</v>
      </c>
      <c r="B13" s="253"/>
      <c r="C13" s="253"/>
    </row>
    <row r="14" spans="1:6" ht="18.75" x14ac:dyDescent="0.3">
      <c r="A14" s="17">
        <v>1</v>
      </c>
      <c r="B14" s="22" t="s">
        <v>20</v>
      </c>
      <c r="C14" s="17">
        <v>0.25</v>
      </c>
    </row>
    <row r="15" spans="1:6" ht="17.25" customHeight="1" x14ac:dyDescent="0.3">
      <c r="A15" s="17"/>
      <c r="B15" s="54" t="s">
        <v>16</v>
      </c>
      <c r="C15" s="55">
        <f>C14</f>
        <v>0.25</v>
      </c>
    </row>
    <row r="16" spans="1:6" ht="24.75" customHeight="1" x14ac:dyDescent="0.25">
      <c r="A16" s="250" t="s">
        <v>21</v>
      </c>
      <c r="B16" s="251"/>
      <c r="C16" s="251"/>
    </row>
    <row r="17" spans="1:8" ht="36" customHeight="1" x14ac:dyDescent="0.3">
      <c r="A17" s="3">
        <v>1</v>
      </c>
      <c r="B17" s="20" t="s">
        <v>5</v>
      </c>
      <c r="C17" s="21">
        <v>2.25</v>
      </c>
    </row>
    <row r="18" spans="1:8" ht="18.75" x14ac:dyDescent="0.3">
      <c r="A18" s="17">
        <f>A17+1</f>
        <v>2</v>
      </c>
      <c r="B18" s="20" t="s">
        <v>7</v>
      </c>
      <c r="C18" s="21">
        <v>0.75</v>
      </c>
    </row>
    <row r="19" spans="1:8" ht="38.25" customHeight="1" x14ac:dyDescent="0.3">
      <c r="A19" s="17">
        <f t="shared" ref="A19:A22" si="1">A18+1</f>
        <v>3</v>
      </c>
      <c r="B19" s="22" t="s">
        <v>28</v>
      </c>
      <c r="C19" s="21">
        <v>1</v>
      </c>
    </row>
    <row r="20" spans="1:8" ht="36.75" customHeight="1" x14ac:dyDescent="0.3">
      <c r="A20" s="17">
        <f t="shared" si="1"/>
        <v>4</v>
      </c>
      <c r="B20" s="22" t="s">
        <v>100</v>
      </c>
      <c r="C20" s="21">
        <v>3</v>
      </c>
    </row>
    <row r="21" spans="1:8" ht="19.5" customHeight="1" x14ac:dyDescent="0.3">
      <c r="A21" s="17">
        <f t="shared" si="1"/>
        <v>5</v>
      </c>
      <c r="B21" s="20" t="s">
        <v>4</v>
      </c>
      <c r="C21" s="21">
        <v>0.5</v>
      </c>
    </row>
    <row r="22" spans="1:8" ht="18.75" x14ac:dyDescent="0.3">
      <c r="A22" s="17">
        <f t="shared" si="1"/>
        <v>6</v>
      </c>
      <c r="B22" s="20" t="s">
        <v>74</v>
      </c>
      <c r="C22" s="21">
        <v>0.5</v>
      </c>
    </row>
    <row r="23" spans="1:8" ht="18.75" x14ac:dyDescent="0.3">
      <c r="A23" s="3"/>
      <c r="B23" s="49" t="s">
        <v>16</v>
      </c>
      <c r="C23" s="42">
        <f>SUM(C17:C22)</f>
        <v>8</v>
      </c>
    </row>
    <row r="24" spans="1:8" ht="18.75" x14ac:dyDescent="0.3">
      <c r="A24" s="18"/>
      <c r="B24" s="49" t="s">
        <v>30</v>
      </c>
      <c r="C24" s="35">
        <f>C12+C15+C23</f>
        <v>22.03</v>
      </c>
      <c r="F24" s="40"/>
      <c r="G24" s="40"/>
      <c r="H24" s="40"/>
    </row>
    <row r="27" spans="1:8" ht="24" customHeight="1" x14ac:dyDescent="0.25">
      <c r="A27" s="82"/>
      <c r="B27" s="82" t="s">
        <v>68</v>
      </c>
      <c r="C27" s="82"/>
    </row>
  </sheetData>
  <mergeCells count="4">
    <mergeCell ref="A4:C4"/>
    <mergeCell ref="A7:C7"/>
    <mergeCell ref="A13:C13"/>
    <mergeCell ref="A16:C16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180" verticalDpi="18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28"/>
  <sheetViews>
    <sheetView workbookViewId="0">
      <selection activeCell="G7" sqref="G7"/>
    </sheetView>
  </sheetViews>
  <sheetFormatPr defaultRowHeight="15" x14ac:dyDescent="0.25"/>
  <cols>
    <col min="1" max="1" width="8.85546875" customWidth="1"/>
    <col min="2" max="2" width="40.28515625" style="12" customWidth="1"/>
    <col min="3" max="3" width="30.42578125" customWidth="1"/>
  </cols>
  <sheetData>
    <row r="1" spans="1:6" x14ac:dyDescent="0.25">
      <c r="A1" s="12"/>
      <c r="C1" s="12"/>
      <c r="D1" s="12"/>
      <c r="E1" s="12"/>
      <c r="F1" s="12"/>
    </row>
    <row r="2" spans="1:6" x14ac:dyDescent="0.25">
      <c r="A2" s="12"/>
      <c r="C2" s="39" t="s">
        <v>225</v>
      </c>
      <c r="D2" s="12"/>
      <c r="E2" s="12"/>
      <c r="F2" s="12"/>
    </row>
    <row r="3" spans="1:6" ht="44.25" customHeight="1" x14ac:dyDescent="0.25">
      <c r="A3" s="12"/>
      <c r="C3" s="43" t="s">
        <v>250</v>
      </c>
      <c r="D3" s="12"/>
      <c r="E3" s="12"/>
      <c r="F3" s="12"/>
    </row>
    <row r="4" spans="1:6" ht="42.75" customHeight="1" x14ac:dyDescent="0.3">
      <c r="A4" s="210" t="s">
        <v>95</v>
      </c>
      <c r="B4" s="210"/>
      <c r="C4" s="210"/>
      <c r="D4" s="12"/>
      <c r="E4" s="12"/>
      <c r="F4" s="12"/>
    </row>
    <row r="5" spans="1:6" ht="12" customHeight="1" x14ac:dyDescent="0.3">
      <c r="A5" s="14"/>
      <c r="B5" s="14"/>
      <c r="C5" s="14"/>
      <c r="D5" s="12"/>
      <c r="E5" s="12"/>
      <c r="F5" s="12"/>
    </row>
    <row r="6" spans="1:6" ht="37.5" customHeight="1" x14ac:dyDescent="0.3">
      <c r="A6" s="15" t="s">
        <v>69</v>
      </c>
      <c r="B6" s="16" t="s">
        <v>9</v>
      </c>
      <c r="C6" s="17" t="s">
        <v>10</v>
      </c>
      <c r="D6" s="12"/>
      <c r="E6" s="12"/>
      <c r="F6" s="12"/>
    </row>
    <row r="7" spans="1:6" ht="18" customHeight="1" x14ac:dyDescent="0.25">
      <c r="A7" s="248" t="s">
        <v>38</v>
      </c>
      <c r="B7" s="249"/>
      <c r="C7" s="249"/>
      <c r="D7" s="12"/>
      <c r="E7" s="12"/>
      <c r="F7" s="12"/>
    </row>
    <row r="8" spans="1:6" ht="18.75" x14ac:dyDescent="0.3">
      <c r="A8" s="3">
        <v>1</v>
      </c>
      <c r="B8" s="4" t="s">
        <v>11</v>
      </c>
      <c r="C8" s="5">
        <v>1</v>
      </c>
    </row>
    <row r="9" spans="1:6" ht="18.75" x14ac:dyDescent="0.3">
      <c r="A9" s="6">
        <f>A8+1</f>
        <v>2</v>
      </c>
      <c r="B9" s="4" t="s">
        <v>13</v>
      </c>
      <c r="C9" s="9">
        <v>0.5</v>
      </c>
    </row>
    <row r="10" spans="1:6" ht="35.25" customHeight="1" x14ac:dyDescent="0.3">
      <c r="A10" s="6">
        <f t="shared" ref="A10:A11" si="0">A9+1</f>
        <v>3</v>
      </c>
      <c r="B10" s="4" t="s">
        <v>86</v>
      </c>
      <c r="C10" s="37">
        <v>0.25</v>
      </c>
    </row>
    <row r="11" spans="1:6" ht="18.75" x14ac:dyDescent="0.3">
      <c r="A11" s="6">
        <f t="shared" si="0"/>
        <v>4</v>
      </c>
      <c r="B11" s="8" t="s">
        <v>31</v>
      </c>
      <c r="C11" s="37">
        <v>14.69</v>
      </c>
    </row>
    <row r="12" spans="1:6" ht="18.75" x14ac:dyDescent="0.3">
      <c r="A12" s="46"/>
      <c r="B12" s="47" t="s">
        <v>16</v>
      </c>
      <c r="C12" s="48">
        <f>SUM(C8:C11)</f>
        <v>16.439999999999998</v>
      </c>
    </row>
    <row r="13" spans="1:6" ht="18.75" x14ac:dyDescent="0.25">
      <c r="A13" s="252" t="s">
        <v>17</v>
      </c>
      <c r="B13" s="253"/>
      <c r="C13" s="253"/>
    </row>
    <row r="14" spans="1:6" ht="18.75" x14ac:dyDescent="0.3">
      <c r="A14" s="17">
        <v>1</v>
      </c>
      <c r="B14" s="22" t="s">
        <v>20</v>
      </c>
      <c r="C14" s="17">
        <v>0.25</v>
      </c>
    </row>
    <row r="15" spans="1:6" ht="17.25" customHeight="1" x14ac:dyDescent="0.3">
      <c r="A15" s="17"/>
      <c r="B15" s="22" t="s">
        <v>16</v>
      </c>
      <c r="C15" s="17">
        <f>C14</f>
        <v>0.25</v>
      </c>
    </row>
    <row r="16" spans="1:6" ht="21.75" customHeight="1" x14ac:dyDescent="0.25">
      <c r="A16" s="250" t="s">
        <v>21</v>
      </c>
      <c r="B16" s="251"/>
      <c r="C16" s="251"/>
    </row>
    <row r="17" spans="1:8" ht="36" customHeight="1" x14ac:dyDescent="0.3">
      <c r="A17" s="3">
        <v>1</v>
      </c>
      <c r="B17" s="20" t="s">
        <v>5</v>
      </c>
      <c r="C17" s="21">
        <v>0.5</v>
      </c>
    </row>
    <row r="18" spans="1:8" ht="18.75" x14ac:dyDescent="0.3">
      <c r="A18" s="17">
        <f>A17+1</f>
        <v>2</v>
      </c>
      <c r="B18" s="20" t="s">
        <v>7</v>
      </c>
      <c r="C18" s="21">
        <v>1</v>
      </c>
    </row>
    <row r="19" spans="1:8" ht="56.25" customHeight="1" x14ac:dyDescent="0.3">
      <c r="A19" s="17">
        <f t="shared" ref="A19:A23" si="1">A18+1</f>
        <v>3</v>
      </c>
      <c r="B19" s="22" t="s">
        <v>33</v>
      </c>
      <c r="C19" s="21">
        <v>0.5</v>
      </c>
    </row>
    <row r="20" spans="1:8" ht="36.75" customHeight="1" x14ac:dyDescent="0.3">
      <c r="A20" s="17">
        <f t="shared" si="1"/>
        <v>4</v>
      </c>
      <c r="B20" s="22" t="s">
        <v>28</v>
      </c>
      <c r="C20" s="21">
        <v>1</v>
      </c>
    </row>
    <row r="21" spans="1:8" ht="36.75" customHeight="1" x14ac:dyDescent="0.3">
      <c r="A21" s="17">
        <f t="shared" si="1"/>
        <v>5</v>
      </c>
      <c r="B21" s="22" t="s">
        <v>100</v>
      </c>
      <c r="C21" s="21">
        <v>2</v>
      </c>
    </row>
    <row r="22" spans="1:8" ht="18.75" x14ac:dyDescent="0.3">
      <c r="A22" s="17">
        <f t="shared" si="1"/>
        <v>6</v>
      </c>
      <c r="B22" s="20" t="s">
        <v>4</v>
      </c>
      <c r="C22" s="21">
        <v>0.5</v>
      </c>
    </row>
    <row r="23" spans="1:8" ht="18.75" x14ac:dyDescent="0.3">
      <c r="A23" s="17">
        <f t="shared" si="1"/>
        <v>7</v>
      </c>
      <c r="B23" s="20" t="s">
        <v>74</v>
      </c>
      <c r="C23" s="21">
        <v>0.5</v>
      </c>
    </row>
    <row r="24" spans="1:8" ht="18.75" x14ac:dyDescent="0.3">
      <c r="A24" s="3"/>
      <c r="B24" s="49" t="s">
        <v>16</v>
      </c>
      <c r="C24" s="42">
        <f>SUM(C17:C23)</f>
        <v>6</v>
      </c>
    </row>
    <row r="25" spans="1:8" ht="18.75" x14ac:dyDescent="0.3">
      <c r="A25" s="18"/>
      <c r="B25" s="49" t="s">
        <v>30</v>
      </c>
      <c r="C25" s="35">
        <f>C12+C15+C24</f>
        <v>22.689999999999998</v>
      </c>
      <c r="F25" s="40"/>
      <c r="G25" s="40"/>
      <c r="H25" s="40"/>
    </row>
    <row r="28" spans="1:8" ht="15.75" x14ac:dyDescent="0.25">
      <c r="A28" s="82"/>
      <c r="B28" s="82" t="s">
        <v>68</v>
      </c>
      <c r="C28" s="82"/>
    </row>
  </sheetData>
  <mergeCells count="4">
    <mergeCell ref="A4:C4"/>
    <mergeCell ref="A7:C7"/>
    <mergeCell ref="A13:C13"/>
    <mergeCell ref="A16:C16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180" verticalDpi="18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36"/>
  <sheetViews>
    <sheetView workbookViewId="0">
      <selection activeCell="C3" sqref="C3"/>
    </sheetView>
  </sheetViews>
  <sheetFormatPr defaultRowHeight="15" x14ac:dyDescent="0.25"/>
  <cols>
    <col min="1" max="1" width="9.140625" customWidth="1"/>
    <col min="2" max="2" width="42.85546875" customWidth="1"/>
    <col min="3" max="3" width="27.7109375" customWidth="1"/>
  </cols>
  <sheetData>
    <row r="1" spans="1:6" x14ac:dyDescent="0.25">
      <c r="A1" s="12"/>
      <c r="B1" s="12"/>
      <c r="C1" s="12"/>
      <c r="D1" s="12"/>
      <c r="E1" s="12"/>
      <c r="F1" s="12"/>
    </row>
    <row r="2" spans="1:6" x14ac:dyDescent="0.25">
      <c r="A2" s="12"/>
      <c r="B2" s="12"/>
      <c r="C2" s="39" t="s">
        <v>226</v>
      </c>
      <c r="D2" s="12"/>
      <c r="E2" s="12"/>
      <c r="F2" s="12"/>
    </row>
    <row r="3" spans="1:6" ht="59.25" customHeight="1" x14ac:dyDescent="0.25">
      <c r="A3" s="12"/>
      <c r="B3" s="12"/>
      <c r="C3" s="43" t="s">
        <v>248</v>
      </c>
      <c r="D3" s="12"/>
      <c r="E3" s="12"/>
      <c r="F3" s="12"/>
    </row>
    <row r="4" spans="1:6" ht="18.75" x14ac:dyDescent="0.3">
      <c r="A4" s="14" t="s">
        <v>65</v>
      </c>
      <c r="B4" s="14"/>
      <c r="C4" s="14"/>
      <c r="D4" s="12"/>
      <c r="E4" s="13"/>
      <c r="F4" s="12"/>
    </row>
    <row r="5" spans="1:6" ht="18.75" x14ac:dyDescent="0.3">
      <c r="A5" s="14"/>
      <c r="B5" s="14" t="s">
        <v>93</v>
      </c>
      <c r="C5" s="14"/>
      <c r="D5" s="12"/>
      <c r="E5" s="12"/>
      <c r="F5" s="12"/>
    </row>
    <row r="6" spans="1:6" ht="6" customHeight="1" x14ac:dyDescent="0.3">
      <c r="A6" s="14"/>
      <c r="B6" s="14"/>
      <c r="C6" s="14"/>
      <c r="D6" s="12"/>
      <c r="E6" s="12"/>
      <c r="F6" s="12"/>
    </row>
    <row r="7" spans="1:6" ht="37.5" customHeight="1" x14ac:dyDescent="0.3">
      <c r="A7" s="15" t="s">
        <v>69</v>
      </c>
      <c r="B7" s="16" t="s">
        <v>9</v>
      </c>
      <c r="C7" s="17" t="s">
        <v>10</v>
      </c>
      <c r="D7" s="12"/>
      <c r="E7" s="12"/>
      <c r="F7" s="12"/>
    </row>
    <row r="8" spans="1:6" ht="18" customHeight="1" x14ac:dyDescent="0.25">
      <c r="A8" s="243" t="s">
        <v>38</v>
      </c>
      <c r="B8" s="243"/>
      <c r="C8" s="243"/>
      <c r="D8" s="12"/>
      <c r="E8" s="12"/>
      <c r="F8" s="12"/>
    </row>
    <row r="9" spans="1:6" ht="18.75" x14ac:dyDescent="0.3">
      <c r="A9" s="3">
        <v>1</v>
      </c>
      <c r="B9" s="4" t="s">
        <v>11</v>
      </c>
      <c r="C9" s="5">
        <v>1</v>
      </c>
    </row>
    <row r="10" spans="1:6" ht="18.75" x14ac:dyDescent="0.3">
      <c r="A10" s="6">
        <f>A9+1</f>
        <v>2</v>
      </c>
      <c r="B10" s="4" t="s">
        <v>12</v>
      </c>
      <c r="C10" s="9">
        <v>1.5</v>
      </c>
    </row>
    <row r="11" spans="1:6" ht="18.75" x14ac:dyDescent="0.3">
      <c r="A11" s="6">
        <f t="shared" ref="A11:A15" si="0">A10+1</f>
        <v>3</v>
      </c>
      <c r="B11" s="4" t="s">
        <v>62</v>
      </c>
      <c r="C11" s="9">
        <v>0.5</v>
      </c>
    </row>
    <row r="12" spans="1:6" ht="21.75" customHeight="1" x14ac:dyDescent="0.3">
      <c r="A12" s="6">
        <f t="shared" si="0"/>
        <v>4</v>
      </c>
      <c r="B12" s="4" t="s">
        <v>86</v>
      </c>
      <c r="C12" s="9">
        <v>0.5</v>
      </c>
    </row>
    <row r="13" spans="1:6" ht="18.75" x14ac:dyDescent="0.3">
      <c r="A13" s="6">
        <f t="shared" si="0"/>
        <v>5</v>
      </c>
      <c r="B13" s="4" t="s">
        <v>15</v>
      </c>
      <c r="C13" s="5">
        <v>2</v>
      </c>
    </row>
    <row r="14" spans="1:6" ht="18.75" x14ac:dyDescent="0.3">
      <c r="A14" s="6">
        <f t="shared" si="0"/>
        <v>6</v>
      </c>
      <c r="B14" s="8" t="s">
        <v>31</v>
      </c>
      <c r="C14" s="37">
        <v>19.39</v>
      </c>
    </row>
    <row r="15" spans="1:6" ht="18.75" x14ac:dyDescent="0.3">
      <c r="A15" s="6">
        <f t="shared" si="0"/>
        <v>7</v>
      </c>
      <c r="B15" s="8" t="s">
        <v>32</v>
      </c>
      <c r="C15" s="37">
        <v>0.06</v>
      </c>
    </row>
    <row r="16" spans="1:6" ht="18.75" x14ac:dyDescent="0.3">
      <c r="A16" s="46"/>
      <c r="B16" s="47" t="s">
        <v>16</v>
      </c>
      <c r="C16" s="48">
        <f>SUM(C9:C15)</f>
        <v>24.95</v>
      </c>
    </row>
    <row r="17" spans="1:3" ht="18.75" x14ac:dyDescent="0.25">
      <c r="A17" s="260" t="s">
        <v>17</v>
      </c>
      <c r="B17" s="260"/>
      <c r="C17" s="260"/>
    </row>
    <row r="18" spans="1:3" ht="21" customHeight="1" x14ac:dyDescent="0.3">
      <c r="A18" s="17">
        <v>1</v>
      </c>
      <c r="B18" s="20" t="s">
        <v>19</v>
      </c>
      <c r="C18" s="17">
        <v>0.5</v>
      </c>
    </row>
    <row r="19" spans="1:3" ht="18.75" x14ac:dyDescent="0.3">
      <c r="A19" s="17">
        <f>A18+1</f>
        <v>2</v>
      </c>
      <c r="B19" s="22" t="s">
        <v>20</v>
      </c>
      <c r="C19" s="17">
        <v>1</v>
      </c>
    </row>
    <row r="20" spans="1:3" ht="18.75" x14ac:dyDescent="0.3">
      <c r="A20" s="17">
        <f t="shared" ref="A20" si="1">A19+1</f>
        <v>3</v>
      </c>
      <c r="B20" s="22" t="s">
        <v>3</v>
      </c>
      <c r="C20" s="17">
        <v>1</v>
      </c>
    </row>
    <row r="21" spans="1:3" ht="17.25" customHeight="1" x14ac:dyDescent="0.3">
      <c r="A21" s="17"/>
      <c r="B21" s="22" t="s">
        <v>16</v>
      </c>
      <c r="C21" s="17">
        <f>C18+C19+C20</f>
        <v>2.5</v>
      </c>
    </row>
    <row r="22" spans="1:3" ht="24.75" customHeight="1" x14ac:dyDescent="0.25">
      <c r="A22" s="261" t="s">
        <v>21</v>
      </c>
      <c r="B22" s="261"/>
      <c r="C22" s="261"/>
    </row>
    <row r="23" spans="1:3" ht="37.5" x14ac:dyDescent="0.3">
      <c r="A23" s="17">
        <v>1</v>
      </c>
      <c r="B23" s="22" t="s">
        <v>94</v>
      </c>
      <c r="C23" s="17">
        <v>1</v>
      </c>
    </row>
    <row r="24" spans="1:3" ht="19.5" customHeight="1" x14ac:dyDescent="0.3">
      <c r="A24" s="17">
        <f>A23+1</f>
        <v>2</v>
      </c>
      <c r="B24" s="20" t="s">
        <v>5</v>
      </c>
      <c r="C24" s="17">
        <v>5</v>
      </c>
    </row>
    <row r="25" spans="1:3" ht="21.75" customHeight="1" x14ac:dyDescent="0.3">
      <c r="A25" s="17">
        <f t="shared" ref="A25:A31" si="2">A24+1</f>
        <v>3</v>
      </c>
      <c r="B25" s="20" t="s">
        <v>7</v>
      </c>
      <c r="C25" s="17">
        <v>1</v>
      </c>
    </row>
    <row r="26" spans="1:3" ht="36.75" customHeight="1" x14ac:dyDescent="0.3">
      <c r="A26" s="17">
        <f t="shared" si="2"/>
        <v>4</v>
      </c>
      <c r="B26" s="22" t="s">
        <v>33</v>
      </c>
      <c r="C26" s="17">
        <v>0.5</v>
      </c>
    </row>
    <row r="27" spans="1:3" ht="37.5" x14ac:dyDescent="0.3">
      <c r="A27" s="17">
        <f t="shared" si="2"/>
        <v>5</v>
      </c>
      <c r="B27" s="22" t="s">
        <v>28</v>
      </c>
      <c r="C27" s="17">
        <v>1</v>
      </c>
    </row>
    <row r="28" spans="1:3" ht="37.5" x14ac:dyDescent="0.3">
      <c r="A28" s="17">
        <f t="shared" si="2"/>
        <v>6</v>
      </c>
      <c r="B28" s="22" t="s">
        <v>102</v>
      </c>
      <c r="C28" s="17">
        <v>4</v>
      </c>
    </row>
    <row r="29" spans="1:3" ht="18.75" x14ac:dyDescent="0.3">
      <c r="A29" s="17">
        <f t="shared" si="2"/>
        <v>7</v>
      </c>
      <c r="B29" s="20" t="s">
        <v>82</v>
      </c>
      <c r="C29" s="17">
        <v>0.5</v>
      </c>
    </row>
    <row r="30" spans="1:3" ht="18.75" x14ac:dyDescent="0.3">
      <c r="A30" s="17">
        <f t="shared" si="2"/>
        <v>8</v>
      </c>
      <c r="B30" s="20" t="s">
        <v>83</v>
      </c>
      <c r="C30" s="17">
        <v>0.5</v>
      </c>
    </row>
    <row r="31" spans="1:3" ht="18.75" x14ac:dyDescent="0.3">
      <c r="A31" s="17">
        <f t="shared" si="2"/>
        <v>9</v>
      </c>
      <c r="B31" s="20" t="s">
        <v>74</v>
      </c>
      <c r="C31" s="17">
        <v>1</v>
      </c>
    </row>
    <row r="32" spans="1:3" ht="18.75" x14ac:dyDescent="0.3">
      <c r="A32" s="3"/>
      <c r="B32" s="49" t="s">
        <v>16</v>
      </c>
      <c r="C32" s="41">
        <f>SUM(C23:C31)</f>
        <v>14.5</v>
      </c>
    </row>
    <row r="33" spans="1:8" ht="18.75" x14ac:dyDescent="0.3">
      <c r="A33" s="18"/>
      <c r="B33" s="49" t="s">
        <v>30</v>
      </c>
      <c r="C33" s="35">
        <f>C16+C21+C32</f>
        <v>41.95</v>
      </c>
      <c r="F33" s="40"/>
      <c r="G33" s="40"/>
      <c r="H33" s="40"/>
    </row>
    <row r="36" spans="1:8" ht="15.75" x14ac:dyDescent="0.25">
      <c r="A36" s="82"/>
      <c r="B36" s="82" t="s">
        <v>68</v>
      </c>
      <c r="C36" s="82"/>
    </row>
  </sheetData>
  <mergeCells count="3">
    <mergeCell ref="A8:C8"/>
    <mergeCell ref="A17:C17"/>
    <mergeCell ref="A22:C22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180" verticalDpi="18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30"/>
  <sheetViews>
    <sheetView workbookViewId="0">
      <selection activeCell="C3" sqref="C3"/>
    </sheetView>
  </sheetViews>
  <sheetFormatPr defaultRowHeight="15" x14ac:dyDescent="0.25"/>
  <cols>
    <col min="1" max="1" width="8.85546875" customWidth="1"/>
    <col min="2" max="2" width="48" style="12" customWidth="1"/>
    <col min="3" max="3" width="30.42578125" customWidth="1"/>
  </cols>
  <sheetData>
    <row r="1" spans="1:6" x14ac:dyDescent="0.25">
      <c r="A1" s="12"/>
      <c r="C1" s="12"/>
      <c r="D1" s="12"/>
      <c r="E1" s="12"/>
      <c r="F1" s="12"/>
    </row>
    <row r="2" spans="1:6" x14ac:dyDescent="0.25">
      <c r="A2" s="12"/>
      <c r="C2" s="39" t="s">
        <v>227</v>
      </c>
      <c r="D2" s="12"/>
      <c r="E2" s="12"/>
      <c r="F2" s="12"/>
    </row>
    <row r="3" spans="1:6" ht="48" customHeight="1" x14ac:dyDescent="0.25">
      <c r="A3" s="12"/>
      <c r="C3" s="43" t="s">
        <v>250</v>
      </c>
      <c r="D3" s="12"/>
      <c r="E3" s="12"/>
      <c r="F3" s="12"/>
    </row>
    <row r="4" spans="1:6" ht="45" customHeight="1" x14ac:dyDescent="0.3">
      <c r="A4" s="210" t="s">
        <v>92</v>
      </c>
      <c r="B4" s="210"/>
      <c r="C4" s="210"/>
      <c r="D4" s="12"/>
      <c r="E4" s="12"/>
      <c r="F4" s="12"/>
    </row>
    <row r="5" spans="1:6" ht="12" customHeight="1" x14ac:dyDescent="0.3">
      <c r="A5" s="14"/>
      <c r="B5" s="14"/>
      <c r="C5" s="14"/>
      <c r="D5" s="12"/>
      <c r="E5" s="12"/>
      <c r="F5" s="12"/>
    </row>
    <row r="6" spans="1:6" ht="37.5" customHeight="1" x14ac:dyDescent="0.3">
      <c r="A6" s="15" t="s">
        <v>69</v>
      </c>
      <c r="B6" s="16" t="s">
        <v>9</v>
      </c>
      <c r="C6" s="17" t="s">
        <v>10</v>
      </c>
      <c r="D6" s="12"/>
      <c r="E6" s="12"/>
      <c r="F6" s="12"/>
    </row>
    <row r="7" spans="1:6" ht="18" customHeight="1" x14ac:dyDescent="0.25">
      <c r="A7" s="254" t="s">
        <v>38</v>
      </c>
      <c r="B7" s="255"/>
      <c r="C7" s="255"/>
      <c r="D7" s="12"/>
      <c r="E7" s="12"/>
      <c r="F7" s="12"/>
    </row>
    <row r="8" spans="1:6" ht="18.75" x14ac:dyDescent="0.3">
      <c r="A8" s="3">
        <v>1</v>
      </c>
      <c r="B8" s="4" t="s">
        <v>11</v>
      </c>
      <c r="C8" s="5">
        <v>1</v>
      </c>
    </row>
    <row r="9" spans="1:6" ht="18.75" x14ac:dyDescent="0.3">
      <c r="A9" s="6">
        <f>A8+1</f>
        <v>2</v>
      </c>
      <c r="B9" s="4" t="s">
        <v>12</v>
      </c>
      <c r="C9" s="5">
        <v>1</v>
      </c>
    </row>
    <row r="10" spans="1:6" ht="18.75" x14ac:dyDescent="0.3">
      <c r="A10" s="6">
        <f t="shared" ref="A10:A11" si="0">A9+1</f>
        <v>3</v>
      </c>
      <c r="B10" s="4" t="s">
        <v>13</v>
      </c>
      <c r="C10" s="9">
        <v>0.5</v>
      </c>
    </row>
    <row r="11" spans="1:6" ht="18.75" x14ac:dyDescent="0.3">
      <c r="A11" s="6">
        <f t="shared" si="0"/>
        <v>4</v>
      </c>
      <c r="B11" s="8" t="s">
        <v>31</v>
      </c>
      <c r="C11" s="37">
        <v>18.61</v>
      </c>
    </row>
    <row r="12" spans="1:6" ht="18.75" x14ac:dyDescent="0.3">
      <c r="A12" s="46"/>
      <c r="B12" s="47" t="s">
        <v>16</v>
      </c>
      <c r="C12" s="48">
        <f>SUM(C8:C11)</f>
        <v>21.11</v>
      </c>
    </row>
    <row r="13" spans="1:6" ht="18.75" x14ac:dyDescent="0.25">
      <c r="A13" s="252" t="s">
        <v>17</v>
      </c>
      <c r="B13" s="253"/>
      <c r="C13" s="253"/>
    </row>
    <row r="14" spans="1:6" ht="21" customHeight="1" x14ac:dyDescent="0.3">
      <c r="A14" s="17">
        <v>1</v>
      </c>
      <c r="B14" s="20" t="s">
        <v>19</v>
      </c>
      <c r="C14" s="17">
        <v>0.5</v>
      </c>
    </row>
    <row r="15" spans="1:6" ht="18.75" x14ac:dyDescent="0.3">
      <c r="A15" s="17">
        <f>A14+1</f>
        <v>2</v>
      </c>
      <c r="B15" s="22" t="s">
        <v>20</v>
      </c>
      <c r="C15" s="17">
        <v>0.25</v>
      </c>
    </row>
    <row r="16" spans="1:6" ht="17.25" customHeight="1" x14ac:dyDescent="0.3">
      <c r="A16" s="17"/>
      <c r="B16" s="22" t="s">
        <v>16</v>
      </c>
      <c r="C16" s="17">
        <f>C14+C15</f>
        <v>0.75</v>
      </c>
    </row>
    <row r="17" spans="1:8" ht="24.75" customHeight="1" x14ac:dyDescent="0.25">
      <c r="A17" s="250" t="s">
        <v>21</v>
      </c>
      <c r="B17" s="251"/>
      <c r="C17" s="251"/>
    </row>
    <row r="18" spans="1:8" ht="36" customHeight="1" x14ac:dyDescent="0.3">
      <c r="A18" s="3">
        <v>1</v>
      </c>
      <c r="B18" s="22" t="s">
        <v>23</v>
      </c>
      <c r="C18" s="21">
        <v>1</v>
      </c>
    </row>
    <row r="19" spans="1:8" ht="18.75" x14ac:dyDescent="0.3">
      <c r="A19" s="17">
        <f>A18+1</f>
        <v>2</v>
      </c>
      <c r="B19" s="20" t="s">
        <v>5</v>
      </c>
      <c r="C19" s="21">
        <v>3.5</v>
      </c>
    </row>
    <row r="20" spans="1:8" ht="19.5" customHeight="1" x14ac:dyDescent="0.3">
      <c r="A20" s="17">
        <f>A19+1</f>
        <v>3</v>
      </c>
      <c r="B20" s="20" t="s">
        <v>7</v>
      </c>
      <c r="C20" s="21">
        <v>1</v>
      </c>
    </row>
    <row r="21" spans="1:8" ht="21.75" customHeight="1" x14ac:dyDescent="0.3">
      <c r="A21" s="17">
        <f t="shared" ref="A21:A25" si="1">A20+1</f>
        <v>4</v>
      </c>
      <c r="B21" s="22" t="s">
        <v>29</v>
      </c>
      <c r="C21" s="21">
        <v>1</v>
      </c>
    </row>
    <row r="22" spans="1:8" ht="36.75" customHeight="1" x14ac:dyDescent="0.3">
      <c r="A22" s="17">
        <f t="shared" si="1"/>
        <v>5</v>
      </c>
      <c r="B22" s="22" t="s">
        <v>103</v>
      </c>
      <c r="C22" s="21">
        <v>2</v>
      </c>
    </row>
    <row r="23" spans="1:8" ht="18.75" x14ac:dyDescent="0.3">
      <c r="A23" s="17">
        <f t="shared" si="1"/>
        <v>6</v>
      </c>
      <c r="B23" s="22" t="s">
        <v>4</v>
      </c>
      <c r="C23" s="21">
        <v>0.5</v>
      </c>
    </row>
    <row r="24" spans="1:8" ht="18.75" x14ac:dyDescent="0.3">
      <c r="A24" s="17">
        <f t="shared" si="1"/>
        <v>7</v>
      </c>
      <c r="B24" s="22" t="s">
        <v>74</v>
      </c>
      <c r="C24" s="21">
        <v>0.5</v>
      </c>
    </row>
    <row r="25" spans="1:8" ht="37.5" x14ac:dyDescent="0.3">
      <c r="A25" s="17">
        <f t="shared" si="1"/>
        <v>8</v>
      </c>
      <c r="B25" s="22" t="s">
        <v>33</v>
      </c>
      <c r="C25" s="21">
        <v>1</v>
      </c>
    </row>
    <row r="26" spans="1:8" ht="18.75" x14ac:dyDescent="0.3">
      <c r="A26" s="3"/>
      <c r="B26" s="49" t="s">
        <v>16</v>
      </c>
      <c r="C26" s="41">
        <f>SUM(C18:C25)</f>
        <v>10.5</v>
      </c>
    </row>
    <row r="27" spans="1:8" ht="18.75" x14ac:dyDescent="0.3">
      <c r="A27" s="18"/>
      <c r="B27" s="23" t="s">
        <v>30</v>
      </c>
      <c r="C27" s="35">
        <f>C12+C16+C26</f>
        <v>32.36</v>
      </c>
      <c r="F27" s="40"/>
      <c r="G27" s="40"/>
      <c r="H27" s="40"/>
    </row>
    <row r="30" spans="1:8" ht="15.75" x14ac:dyDescent="0.25">
      <c r="A30" s="82"/>
      <c r="B30" s="82" t="s">
        <v>68</v>
      </c>
      <c r="C30" s="82"/>
    </row>
  </sheetData>
  <mergeCells count="4">
    <mergeCell ref="A4:C4"/>
    <mergeCell ref="A7:C7"/>
    <mergeCell ref="A13:C13"/>
    <mergeCell ref="A17:C17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180" verticalDpi="18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H37"/>
  <sheetViews>
    <sheetView workbookViewId="0">
      <selection activeCell="F10" sqref="F10"/>
    </sheetView>
  </sheetViews>
  <sheetFormatPr defaultRowHeight="15" x14ac:dyDescent="0.25"/>
  <cols>
    <col min="1" max="1" width="10" customWidth="1"/>
    <col min="2" max="2" width="45" customWidth="1"/>
    <col min="3" max="3" width="31.42578125" customWidth="1"/>
  </cols>
  <sheetData>
    <row r="1" spans="1:6" x14ac:dyDescent="0.25">
      <c r="A1" s="12"/>
      <c r="B1" s="12"/>
      <c r="C1" s="12"/>
      <c r="D1" s="12"/>
      <c r="E1" s="12"/>
      <c r="F1" s="12"/>
    </row>
    <row r="2" spans="1:6" x14ac:dyDescent="0.25">
      <c r="A2" s="12"/>
      <c r="B2" s="12"/>
      <c r="C2" s="39" t="s">
        <v>228</v>
      </c>
      <c r="D2" s="12"/>
      <c r="E2" s="12"/>
      <c r="F2" s="12"/>
    </row>
    <row r="3" spans="1:6" ht="48" customHeight="1" x14ac:dyDescent="0.25">
      <c r="A3" s="12"/>
      <c r="B3" s="12"/>
      <c r="C3" s="43" t="s">
        <v>247</v>
      </c>
      <c r="D3" s="12"/>
      <c r="E3" s="12"/>
      <c r="F3" s="12"/>
    </row>
    <row r="4" spans="1:6" ht="41.25" customHeight="1" x14ac:dyDescent="0.3">
      <c r="A4" s="228" t="s">
        <v>91</v>
      </c>
      <c r="B4" s="228"/>
      <c r="C4" s="228"/>
      <c r="D4" s="12"/>
      <c r="E4" s="12"/>
      <c r="F4" s="12"/>
    </row>
    <row r="5" spans="1:6" ht="37.5" customHeight="1" x14ac:dyDescent="0.3">
      <c r="A5" s="15" t="s">
        <v>69</v>
      </c>
      <c r="B5" s="16" t="s">
        <v>9</v>
      </c>
      <c r="C5" s="17" t="s">
        <v>10</v>
      </c>
      <c r="D5" s="12"/>
      <c r="E5" s="12"/>
      <c r="F5" s="12"/>
    </row>
    <row r="6" spans="1:6" ht="18" customHeight="1" x14ac:dyDescent="0.25">
      <c r="A6" s="254" t="s">
        <v>38</v>
      </c>
      <c r="B6" s="255"/>
      <c r="C6" s="255"/>
      <c r="D6" s="12"/>
      <c r="E6" s="12"/>
      <c r="F6" s="12"/>
    </row>
    <row r="7" spans="1:6" ht="18.75" x14ac:dyDescent="0.3">
      <c r="A7" s="3">
        <v>1</v>
      </c>
      <c r="B7" s="4" t="s">
        <v>11</v>
      </c>
      <c r="C7" s="5">
        <v>1</v>
      </c>
    </row>
    <row r="8" spans="1:6" ht="18.75" x14ac:dyDescent="0.3">
      <c r="A8" s="6">
        <f>A7+1</f>
        <v>2</v>
      </c>
      <c r="B8" s="4" t="s">
        <v>12</v>
      </c>
      <c r="C8" s="9">
        <v>1.5</v>
      </c>
    </row>
    <row r="9" spans="1:6" ht="18.75" x14ac:dyDescent="0.3">
      <c r="A9" s="6">
        <f t="shared" ref="A9:A10" si="0">A8+1</f>
        <v>3</v>
      </c>
      <c r="B9" s="4" t="s">
        <v>13</v>
      </c>
      <c r="C9" s="9">
        <v>0.5</v>
      </c>
    </row>
    <row r="10" spans="1:6" ht="18.75" x14ac:dyDescent="0.3">
      <c r="A10" s="6">
        <f t="shared" si="0"/>
        <v>4</v>
      </c>
      <c r="B10" s="8" t="s">
        <v>31</v>
      </c>
      <c r="C10" s="37">
        <v>16.78</v>
      </c>
    </row>
    <row r="11" spans="1:6" ht="18.75" x14ac:dyDescent="0.3">
      <c r="A11" s="46"/>
      <c r="B11" s="47" t="s">
        <v>16</v>
      </c>
      <c r="C11" s="48">
        <f>SUM(C7:C10)</f>
        <v>19.78</v>
      </c>
    </row>
    <row r="12" spans="1:6" ht="18.75" x14ac:dyDescent="0.25">
      <c r="A12" s="252" t="s">
        <v>17</v>
      </c>
      <c r="B12" s="253"/>
      <c r="C12" s="253"/>
    </row>
    <row r="13" spans="1:6" ht="21" customHeight="1" x14ac:dyDescent="0.3">
      <c r="A13" s="17">
        <v>1</v>
      </c>
      <c r="B13" s="20" t="s">
        <v>19</v>
      </c>
      <c r="C13" s="17">
        <v>0.5</v>
      </c>
    </row>
    <row r="14" spans="1:6" ht="18.75" x14ac:dyDescent="0.3">
      <c r="A14" s="17">
        <f>A13+1</f>
        <v>2</v>
      </c>
      <c r="B14" s="22" t="s">
        <v>20</v>
      </c>
      <c r="C14" s="17">
        <v>0.5</v>
      </c>
    </row>
    <row r="15" spans="1:6" ht="17.25" customHeight="1" x14ac:dyDescent="0.3">
      <c r="A15" s="55"/>
      <c r="B15" s="54" t="s">
        <v>16</v>
      </c>
      <c r="C15" s="55">
        <f>C13+C14</f>
        <v>1</v>
      </c>
    </row>
    <row r="16" spans="1:6" ht="24.75" customHeight="1" x14ac:dyDescent="0.25">
      <c r="A16" s="250" t="s">
        <v>21</v>
      </c>
      <c r="B16" s="251"/>
      <c r="C16" s="251"/>
    </row>
    <row r="17" spans="1:3" ht="21" customHeight="1" x14ac:dyDescent="0.3">
      <c r="A17" s="3">
        <v>1</v>
      </c>
      <c r="B17" s="20" t="s">
        <v>5</v>
      </c>
      <c r="C17" s="21">
        <v>2</v>
      </c>
    </row>
    <row r="18" spans="1:3" ht="18.75" x14ac:dyDescent="0.3">
      <c r="A18" s="17">
        <f>A17+1</f>
        <v>2</v>
      </c>
      <c r="B18" s="20" t="s">
        <v>7</v>
      </c>
      <c r="C18" s="21">
        <v>1</v>
      </c>
    </row>
    <row r="19" spans="1:3" ht="40.5" customHeight="1" x14ac:dyDescent="0.3">
      <c r="A19" s="17">
        <f>A18+1</f>
        <v>3</v>
      </c>
      <c r="B19" s="22" t="s">
        <v>33</v>
      </c>
      <c r="C19" s="21">
        <v>1</v>
      </c>
    </row>
    <row r="20" spans="1:3" ht="21.75" customHeight="1" x14ac:dyDescent="0.3">
      <c r="A20" s="17">
        <f t="shared" ref="A20:A33" si="1">A19+1</f>
        <v>4</v>
      </c>
      <c r="B20" s="22" t="s">
        <v>29</v>
      </c>
      <c r="C20" s="21">
        <v>1</v>
      </c>
    </row>
    <row r="21" spans="1:3" ht="21.75" customHeight="1" x14ac:dyDescent="0.3">
      <c r="A21" s="17">
        <f t="shared" si="1"/>
        <v>5</v>
      </c>
      <c r="B21" s="22" t="s">
        <v>8</v>
      </c>
      <c r="C21" s="21">
        <v>2</v>
      </c>
    </row>
    <row r="22" spans="1:3" ht="18.75" x14ac:dyDescent="0.3">
      <c r="A22" s="17">
        <f t="shared" si="1"/>
        <v>6</v>
      </c>
      <c r="B22" s="20" t="s">
        <v>4</v>
      </c>
      <c r="C22" s="21">
        <v>0.5</v>
      </c>
    </row>
    <row r="23" spans="1:3" ht="18.75" x14ac:dyDescent="0.3">
      <c r="A23" s="17">
        <f t="shared" si="1"/>
        <v>7</v>
      </c>
      <c r="B23" s="20" t="s">
        <v>74</v>
      </c>
      <c r="C23" s="21">
        <v>0.5</v>
      </c>
    </row>
    <row r="24" spans="1:3" ht="18.75" x14ac:dyDescent="0.3">
      <c r="A24" s="17"/>
      <c r="B24" s="22" t="s">
        <v>16</v>
      </c>
      <c r="C24" s="55">
        <f>SUM(C17:C23)</f>
        <v>8</v>
      </c>
    </row>
    <row r="25" spans="1:3" ht="18.75" x14ac:dyDescent="0.3">
      <c r="A25" s="262" t="s">
        <v>85</v>
      </c>
      <c r="B25" s="263"/>
      <c r="C25" s="264"/>
    </row>
    <row r="26" spans="1:3" ht="18.75" x14ac:dyDescent="0.3">
      <c r="A26" s="17">
        <v>1</v>
      </c>
      <c r="B26" s="4" t="s">
        <v>1</v>
      </c>
      <c r="C26" s="21">
        <v>1.8</v>
      </c>
    </row>
    <row r="27" spans="1:3" ht="18.75" x14ac:dyDescent="0.3">
      <c r="A27" s="17">
        <f t="shared" si="1"/>
        <v>2</v>
      </c>
      <c r="B27" s="4" t="s">
        <v>20</v>
      </c>
      <c r="C27" s="21">
        <v>0.25</v>
      </c>
    </row>
    <row r="28" spans="1:3" ht="18.75" x14ac:dyDescent="0.3">
      <c r="A28" s="17">
        <f t="shared" si="1"/>
        <v>3</v>
      </c>
      <c r="B28" s="4" t="s">
        <v>22</v>
      </c>
      <c r="C28" s="21">
        <v>1</v>
      </c>
    </row>
    <row r="29" spans="1:3" ht="18.75" x14ac:dyDescent="0.3">
      <c r="A29" s="17">
        <f t="shared" si="1"/>
        <v>4</v>
      </c>
      <c r="B29" s="4" t="s">
        <v>4</v>
      </c>
      <c r="C29" s="21">
        <v>1</v>
      </c>
    </row>
    <row r="30" spans="1:3" ht="18.75" x14ac:dyDescent="0.3">
      <c r="A30" s="17">
        <f t="shared" si="1"/>
        <v>5</v>
      </c>
      <c r="B30" s="4" t="s">
        <v>8</v>
      </c>
      <c r="C30" s="21">
        <v>1</v>
      </c>
    </row>
    <row r="31" spans="1:3" ht="36" customHeight="1" x14ac:dyDescent="0.3">
      <c r="A31" s="17">
        <f t="shared" si="1"/>
        <v>6</v>
      </c>
      <c r="B31" s="4" t="s">
        <v>33</v>
      </c>
      <c r="C31" s="21">
        <v>0.5</v>
      </c>
    </row>
    <row r="32" spans="1:3" ht="19.5" customHeight="1" x14ac:dyDescent="0.3">
      <c r="A32" s="17">
        <f t="shared" si="1"/>
        <v>7</v>
      </c>
      <c r="B32" s="4" t="s">
        <v>5</v>
      </c>
      <c r="C32" s="21">
        <v>0.25</v>
      </c>
    </row>
    <row r="33" spans="1:8" ht="36.75" customHeight="1" x14ac:dyDescent="0.3">
      <c r="A33" s="17">
        <f t="shared" si="1"/>
        <v>8</v>
      </c>
      <c r="B33" s="4" t="s">
        <v>107</v>
      </c>
      <c r="C33" s="21">
        <v>0.5</v>
      </c>
    </row>
    <row r="34" spans="1:8" ht="18.75" x14ac:dyDescent="0.3">
      <c r="A34" s="3"/>
      <c r="B34" s="49" t="s">
        <v>16</v>
      </c>
      <c r="C34" s="41">
        <f>SUM(C26:C33)</f>
        <v>6.3</v>
      </c>
    </row>
    <row r="35" spans="1:8" ht="18.75" x14ac:dyDescent="0.3">
      <c r="A35" s="18"/>
      <c r="B35" s="23" t="s">
        <v>30</v>
      </c>
      <c r="C35" s="35">
        <f>C11+C15+C24+C34</f>
        <v>35.08</v>
      </c>
      <c r="F35" s="40"/>
      <c r="G35" s="40"/>
      <c r="H35" s="40"/>
    </row>
    <row r="37" spans="1:8" ht="15.75" x14ac:dyDescent="0.25">
      <c r="A37" s="82"/>
      <c r="B37" s="82" t="s">
        <v>68</v>
      </c>
      <c r="C37" s="82"/>
    </row>
  </sheetData>
  <mergeCells count="5">
    <mergeCell ref="A4:C4"/>
    <mergeCell ref="A6:C6"/>
    <mergeCell ref="A12:C12"/>
    <mergeCell ref="A16:C16"/>
    <mergeCell ref="A25:C25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180" verticalDpi="18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32"/>
  <sheetViews>
    <sheetView workbookViewId="0">
      <selection activeCell="G8" sqref="G8"/>
    </sheetView>
  </sheetViews>
  <sheetFormatPr defaultRowHeight="15" x14ac:dyDescent="0.25"/>
  <cols>
    <col min="1" max="1" width="11.140625" customWidth="1"/>
    <col min="2" max="2" width="42.28515625" customWidth="1"/>
    <col min="3" max="3" width="27.7109375" customWidth="1"/>
  </cols>
  <sheetData>
    <row r="1" spans="1:6" x14ac:dyDescent="0.25">
      <c r="A1" s="12"/>
      <c r="B1" s="12"/>
      <c r="C1" s="12"/>
      <c r="D1" s="12"/>
      <c r="E1" s="12"/>
      <c r="F1" s="12"/>
    </row>
    <row r="2" spans="1:6" x14ac:dyDescent="0.25">
      <c r="A2" s="12"/>
      <c r="B2" s="12"/>
      <c r="C2" s="39" t="s">
        <v>229</v>
      </c>
      <c r="D2" s="12"/>
      <c r="E2" s="12"/>
      <c r="F2" s="12"/>
    </row>
    <row r="3" spans="1:6" ht="58.5" customHeight="1" x14ac:dyDescent="0.25">
      <c r="A3" s="12"/>
      <c r="B3" s="12"/>
      <c r="C3" s="43" t="s">
        <v>247</v>
      </c>
      <c r="D3" s="12"/>
      <c r="E3" s="12"/>
      <c r="F3" s="12"/>
    </row>
    <row r="4" spans="1:6" ht="18.75" x14ac:dyDescent="0.3">
      <c r="A4" s="14" t="s">
        <v>65</v>
      </c>
      <c r="B4" s="14"/>
      <c r="C4" s="14"/>
      <c r="D4" s="12"/>
      <c r="E4" s="13"/>
      <c r="F4" s="12"/>
    </row>
    <row r="5" spans="1:6" ht="18.75" x14ac:dyDescent="0.3">
      <c r="A5" s="14"/>
      <c r="B5" s="14" t="s">
        <v>90</v>
      </c>
      <c r="C5" s="14"/>
      <c r="D5" s="12"/>
      <c r="E5" s="12"/>
      <c r="F5" s="12"/>
    </row>
    <row r="6" spans="1:6" ht="6" customHeight="1" x14ac:dyDescent="0.3">
      <c r="A6" s="14"/>
      <c r="B6" s="14"/>
      <c r="C6" s="14"/>
      <c r="D6" s="12"/>
      <c r="E6" s="12"/>
      <c r="F6" s="12"/>
    </row>
    <row r="7" spans="1:6" ht="37.5" customHeight="1" x14ac:dyDescent="0.3">
      <c r="A7" s="15" t="s">
        <v>69</v>
      </c>
      <c r="B7" s="16" t="s">
        <v>9</v>
      </c>
      <c r="C7" s="17" t="s">
        <v>10</v>
      </c>
      <c r="D7" s="12"/>
      <c r="E7" s="12"/>
      <c r="F7" s="12"/>
    </row>
    <row r="8" spans="1:6" ht="18" customHeight="1" x14ac:dyDescent="0.25">
      <c r="A8" s="243" t="s">
        <v>38</v>
      </c>
      <c r="B8" s="243"/>
      <c r="C8" s="243"/>
      <c r="D8" s="12"/>
      <c r="E8" s="12"/>
      <c r="F8" s="12"/>
    </row>
    <row r="9" spans="1:6" ht="18.75" x14ac:dyDescent="0.3">
      <c r="A9" s="3">
        <v>1</v>
      </c>
      <c r="B9" s="4" t="s">
        <v>11</v>
      </c>
      <c r="C9" s="5">
        <v>1</v>
      </c>
    </row>
    <row r="10" spans="1:6" ht="18.75" x14ac:dyDescent="0.3">
      <c r="A10" s="6">
        <f>A9+1</f>
        <v>2</v>
      </c>
      <c r="B10" s="4" t="s">
        <v>12</v>
      </c>
      <c r="C10" s="9">
        <v>0.5</v>
      </c>
    </row>
    <row r="11" spans="1:6" ht="18.75" x14ac:dyDescent="0.3">
      <c r="A11" s="6">
        <f t="shared" ref="A11:A13" si="0">A10+1</f>
        <v>3</v>
      </c>
      <c r="B11" s="4" t="s">
        <v>13</v>
      </c>
      <c r="C11" s="9">
        <v>0.5</v>
      </c>
    </row>
    <row r="12" spans="1:6" ht="37.5" x14ac:dyDescent="0.3">
      <c r="A12" s="6">
        <f t="shared" si="0"/>
        <v>4</v>
      </c>
      <c r="B12" s="4" t="s">
        <v>86</v>
      </c>
      <c r="C12" s="9">
        <v>0.5</v>
      </c>
    </row>
    <row r="13" spans="1:6" ht="18.75" x14ac:dyDescent="0.3">
      <c r="A13" s="6">
        <f t="shared" si="0"/>
        <v>5</v>
      </c>
      <c r="B13" s="8" t="s">
        <v>31</v>
      </c>
      <c r="C13" s="37">
        <v>16.78</v>
      </c>
    </row>
    <row r="14" spans="1:6" ht="18.75" x14ac:dyDescent="0.3">
      <c r="A14" s="46"/>
      <c r="B14" s="47" t="s">
        <v>16</v>
      </c>
      <c r="C14" s="48">
        <f>SUM(C9:C13)</f>
        <v>19.28</v>
      </c>
    </row>
    <row r="15" spans="1:6" ht="18.75" x14ac:dyDescent="0.25">
      <c r="A15" s="260" t="s">
        <v>17</v>
      </c>
      <c r="B15" s="260"/>
      <c r="C15" s="260"/>
    </row>
    <row r="16" spans="1:6" ht="21" customHeight="1" x14ac:dyDescent="0.3">
      <c r="A16" s="17">
        <v>1</v>
      </c>
      <c r="B16" s="20" t="s">
        <v>19</v>
      </c>
      <c r="C16" s="17">
        <v>0.5</v>
      </c>
    </row>
    <row r="17" spans="1:8" ht="18.75" x14ac:dyDescent="0.3">
      <c r="A17" s="17">
        <f>A16+1</f>
        <v>2</v>
      </c>
      <c r="B17" s="22" t="s">
        <v>20</v>
      </c>
      <c r="C17" s="17">
        <v>0.5</v>
      </c>
    </row>
    <row r="18" spans="1:8" ht="17.25" customHeight="1" x14ac:dyDescent="0.3">
      <c r="A18" s="55"/>
      <c r="B18" s="54" t="s">
        <v>16</v>
      </c>
      <c r="C18" s="55">
        <f>C16+C17</f>
        <v>1</v>
      </c>
    </row>
    <row r="19" spans="1:8" ht="24.75" customHeight="1" x14ac:dyDescent="0.25">
      <c r="A19" s="261" t="s">
        <v>21</v>
      </c>
      <c r="B19" s="261"/>
      <c r="C19" s="261"/>
    </row>
    <row r="20" spans="1:8" ht="41.25" customHeight="1" x14ac:dyDescent="0.3">
      <c r="A20" s="17">
        <v>1</v>
      </c>
      <c r="B20" s="20" t="s">
        <v>23</v>
      </c>
      <c r="C20" s="21">
        <v>1</v>
      </c>
    </row>
    <row r="21" spans="1:8" ht="38.25" customHeight="1" x14ac:dyDescent="0.3">
      <c r="A21" s="17">
        <f>A20+1</f>
        <v>2</v>
      </c>
      <c r="B21" s="20" t="s">
        <v>5</v>
      </c>
      <c r="C21" s="21">
        <v>2.5</v>
      </c>
    </row>
    <row r="22" spans="1:8" ht="21.75" customHeight="1" x14ac:dyDescent="0.3">
      <c r="A22" s="17">
        <f t="shared" ref="A22:A27" si="1">A21+1</f>
        <v>3</v>
      </c>
      <c r="B22" s="20" t="s">
        <v>7</v>
      </c>
      <c r="C22" s="21">
        <v>1</v>
      </c>
    </row>
    <row r="23" spans="1:8" ht="36.75" customHeight="1" x14ac:dyDescent="0.3">
      <c r="A23" s="17">
        <f t="shared" si="1"/>
        <v>4</v>
      </c>
      <c r="B23" s="22" t="s">
        <v>33</v>
      </c>
      <c r="C23" s="21">
        <v>1</v>
      </c>
    </row>
    <row r="24" spans="1:8" ht="18.75" x14ac:dyDescent="0.3">
      <c r="A24" s="17">
        <f t="shared" si="1"/>
        <v>5</v>
      </c>
      <c r="B24" s="22" t="s">
        <v>29</v>
      </c>
      <c r="C24" s="21">
        <v>1</v>
      </c>
    </row>
    <row r="25" spans="1:8" ht="18.75" x14ac:dyDescent="0.3">
      <c r="A25" s="17">
        <f t="shared" si="1"/>
        <v>6</v>
      </c>
      <c r="B25" s="22" t="s">
        <v>103</v>
      </c>
      <c r="C25" s="21">
        <v>1</v>
      </c>
    </row>
    <row r="26" spans="1:8" ht="18.75" x14ac:dyDescent="0.3">
      <c r="A26" s="17">
        <f t="shared" si="1"/>
        <v>7</v>
      </c>
      <c r="B26" s="20" t="s">
        <v>82</v>
      </c>
      <c r="C26" s="21">
        <v>0.5</v>
      </c>
    </row>
    <row r="27" spans="1:8" ht="18.75" x14ac:dyDescent="0.3">
      <c r="A27" s="17">
        <f t="shared" si="1"/>
        <v>8</v>
      </c>
      <c r="B27" s="20" t="s">
        <v>83</v>
      </c>
      <c r="C27" s="21">
        <v>0.5</v>
      </c>
    </row>
    <row r="28" spans="1:8" ht="18.75" x14ac:dyDescent="0.3">
      <c r="A28" s="3"/>
      <c r="B28" s="49" t="s">
        <v>16</v>
      </c>
      <c r="C28" s="41">
        <f>SUM(C20:C27)</f>
        <v>8.5</v>
      </c>
    </row>
    <row r="29" spans="1:8" ht="18.75" x14ac:dyDescent="0.3">
      <c r="A29" s="18"/>
      <c r="B29" s="49" t="s">
        <v>30</v>
      </c>
      <c r="C29" s="35">
        <f>C14+C18+C28</f>
        <v>28.78</v>
      </c>
      <c r="F29" s="40"/>
      <c r="G29" s="40"/>
      <c r="H29" s="40"/>
    </row>
    <row r="32" spans="1:8" ht="15.75" x14ac:dyDescent="0.25">
      <c r="A32" s="13"/>
      <c r="B32" s="82" t="s">
        <v>68</v>
      </c>
      <c r="C32" s="13"/>
    </row>
  </sheetData>
  <mergeCells count="3">
    <mergeCell ref="A8:C8"/>
    <mergeCell ref="A15:C15"/>
    <mergeCell ref="A19:C19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180" verticalDpi="18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37"/>
  <sheetViews>
    <sheetView workbookViewId="0">
      <selection activeCell="C3" sqref="C3"/>
    </sheetView>
  </sheetViews>
  <sheetFormatPr defaultRowHeight="15" x14ac:dyDescent="0.25"/>
  <cols>
    <col min="1" max="1" width="9.85546875" customWidth="1"/>
    <col min="2" max="2" width="41.7109375" customWidth="1"/>
    <col min="3" max="3" width="27.7109375" customWidth="1"/>
  </cols>
  <sheetData>
    <row r="1" spans="1:6" x14ac:dyDescent="0.25">
      <c r="A1" s="12"/>
      <c r="B1" s="12"/>
      <c r="C1" s="12"/>
      <c r="D1" s="12"/>
      <c r="E1" s="12"/>
      <c r="F1" s="12"/>
    </row>
    <row r="2" spans="1:6" x14ac:dyDescent="0.25">
      <c r="A2" s="12"/>
      <c r="B2" s="12"/>
      <c r="C2" s="39" t="s">
        <v>230</v>
      </c>
      <c r="D2" s="12"/>
      <c r="E2" s="12"/>
      <c r="F2" s="12"/>
    </row>
    <row r="3" spans="1:6" ht="60.75" customHeight="1" x14ac:dyDescent="0.25">
      <c r="A3" s="12"/>
      <c r="B3" s="12"/>
      <c r="C3" s="43" t="s">
        <v>250</v>
      </c>
      <c r="D3" s="12"/>
      <c r="E3" s="12"/>
      <c r="F3" s="12"/>
    </row>
    <row r="4" spans="1:6" ht="18.75" x14ac:dyDescent="0.3">
      <c r="A4" s="14" t="s">
        <v>65</v>
      </c>
      <c r="B4" s="14"/>
      <c r="C4" s="14"/>
      <c r="D4" s="12"/>
      <c r="E4" s="13"/>
      <c r="F4" s="12"/>
    </row>
    <row r="5" spans="1:6" ht="18.75" x14ac:dyDescent="0.3">
      <c r="A5" s="14"/>
      <c r="B5" s="14" t="s">
        <v>89</v>
      </c>
      <c r="C5" s="14"/>
      <c r="D5" s="12"/>
      <c r="E5" s="12"/>
      <c r="F5" s="12"/>
    </row>
    <row r="6" spans="1:6" ht="6" customHeight="1" x14ac:dyDescent="0.3">
      <c r="A6" s="14"/>
      <c r="B6" s="14"/>
      <c r="C6" s="14"/>
      <c r="D6" s="12"/>
      <c r="E6" s="12"/>
      <c r="F6" s="12"/>
    </row>
    <row r="7" spans="1:6" ht="37.5" customHeight="1" x14ac:dyDescent="0.3">
      <c r="A7" s="15" t="s">
        <v>69</v>
      </c>
      <c r="B7" s="16" t="s">
        <v>9</v>
      </c>
      <c r="C7" s="17" t="s">
        <v>10</v>
      </c>
      <c r="D7" s="12"/>
      <c r="E7" s="12"/>
      <c r="F7" s="12"/>
    </row>
    <row r="8" spans="1:6" ht="18" customHeight="1" x14ac:dyDescent="0.25">
      <c r="A8" s="243" t="s">
        <v>38</v>
      </c>
      <c r="B8" s="243"/>
      <c r="C8" s="243"/>
      <c r="D8" s="12"/>
      <c r="E8" s="12"/>
      <c r="F8" s="12"/>
    </row>
    <row r="9" spans="1:6" ht="18.75" x14ac:dyDescent="0.3">
      <c r="A9" s="3">
        <v>1</v>
      </c>
      <c r="B9" s="4" t="s">
        <v>11</v>
      </c>
      <c r="C9" s="5">
        <v>1</v>
      </c>
    </row>
    <row r="10" spans="1:6" ht="18.75" x14ac:dyDescent="0.3">
      <c r="A10" s="6">
        <f>A9+1</f>
        <v>2</v>
      </c>
      <c r="B10" s="4" t="s">
        <v>12</v>
      </c>
      <c r="C10" s="9">
        <v>1.5</v>
      </c>
    </row>
    <row r="11" spans="1:6" ht="18.75" x14ac:dyDescent="0.3">
      <c r="A11" s="6">
        <f t="shared" ref="A11:A14" si="0">A10+1</f>
        <v>3</v>
      </c>
      <c r="B11" s="4" t="s">
        <v>13</v>
      </c>
      <c r="C11" s="5">
        <v>1</v>
      </c>
    </row>
    <row r="12" spans="1:6" ht="18.75" x14ac:dyDescent="0.3">
      <c r="A12" s="6">
        <f t="shared" si="0"/>
        <v>4</v>
      </c>
      <c r="B12" s="4" t="s">
        <v>14</v>
      </c>
      <c r="C12" s="9">
        <v>0.5</v>
      </c>
    </row>
    <row r="13" spans="1:6" ht="33.75" customHeight="1" x14ac:dyDescent="0.3">
      <c r="A13" s="6">
        <f t="shared" si="0"/>
        <v>5</v>
      </c>
      <c r="B13" s="4" t="s">
        <v>86</v>
      </c>
      <c r="C13" s="5">
        <v>1</v>
      </c>
    </row>
    <row r="14" spans="1:6" ht="18.75" x14ac:dyDescent="0.3">
      <c r="A14" s="6">
        <f t="shared" si="0"/>
        <v>6</v>
      </c>
      <c r="B14" s="8" t="s">
        <v>31</v>
      </c>
      <c r="C14" s="37">
        <v>21</v>
      </c>
    </row>
    <row r="15" spans="1:6" ht="18.75" x14ac:dyDescent="0.3">
      <c r="A15" s="46"/>
      <c r="B15" s="47" t="s">
        <v>16</v>
      </c>
      <c r="C15" s="48">
        <f>SUM(C9:C14)</f>
        <v>26</v>
      </c>
    </row>
    <row r="16" spans="1:6" ht="18.75" x14ac:dyDescent="0.25">
      <c r="A16" s="260" t="s">
        <v>17</v>
      </c>
      <c r="B16" s="260"/>
      <c r="C16" s="260"/>
    </row>
    <row r="17" spans="1:3" ht="18.75" x14ac:dyDescent="0.25">
      <c r="A17" s="62">
        <v>1</v>
      </c>
      <c r="B17" s="63" t="s">
        <v>34</v>
      </c>
      <c r="C17" s="62">
        <v>1</v>
      </c>
    </row>
    <row r="18" spans="1:3" ht="21" customHeight="1" x14ac:dyDescent="0.3">
      <c r="A18" s="17">
        <v>1</v>
      </c>
      <c r="B18" s="20" t="s">
        <v>19</v>
      </c>
      <c r="C18" s="17">
        <v>0.5</v>
      </c>
    </row>
    <row r="19" spans="1:3" ht="18.75" x14ac:dyDescent="0.3">
      <c r="A19" s="17">
        <f>A18+1</f>
        <v>2</v>
      </c>
      <c r="B19" s="22" t="s">
        <v>20</v>
      </c>
      <c r="C19" s="17">
        <v>1</v>
      </c>
    </row>
    <row r="20" spans="1:3" ht="18.75" x14ac:dyDescent="0.3">
      <c r="A20" s="17">
        <f t="shared" ref="A20" si="1">A19+1</f>
        <v>3</v>
      </c>
      <c r="B20" s="22" t="s">
        <v>3</v>
      </c>
      <c r="C20" s="17">
        <v>1</v>
      </c>
    </row>
    <row r="21" spans="1:3" ht="17.25" customHeight="1" x14ac:dyDescent="0.3">
      <c r="A21" s="17"/>
      <c r="B21" s="22" t="s">
        <v>16</v>
      </c>
      <c r="C21" s="17">
        <f>C18+C19+C20+C17</f>
        <v>3.5</v>
      </c>
    </row>
    <row r="22" spans="1:3" ht="24.75" customHeight="1" x14ac:dyDescent="0.25">
      <c r="A22" s="261" t="s">
        <v>21</v>
      </c>
      <c r="B22" s="261"/>
      <c r="C22" s="261"/>
    </row>
    <row r="23" spans="1:3" ht="37.5" x14ac:dyDescent="0.3">
      <c r="A23" s="17">
        <v>1</v>
      </c>
      <c r="B23" s="22" t="s">
        <v>23</v>
      </c>
      <c r="C23" s="21">
        <v>2</v>
      </c>
    </row>
    <row r="24" spans="1:3" ht="21.75" customHeight="1" x14ac:dyDescent="0.3">
      <c r="A24" s="17">
        <f>A23+1</f>
        <v>2</v>
      </c>
      <c r="B24" s="22" t="s">
        <v>46</v>
      </c>
      <c r="C24" s="21">
        <v>0.5</v>
      </c>
    </row>
    <row r="25" spans="1:3" ht="34.5" customHeight="1" x14ac:dyDescent="0.3">
      <c r="A25" s="17">
        <f t="shared" ref="A25:A32" si="2">A24+1</f>
        <v>3</v>
      </c>
      <c r="B25" s="20" t="s">
        <v>5</v>
      </c>
      <c r="C25" s="21">
        <v>8</v>
      </c>
    </row>
    <row r="26" spans="1:3" ht="18.75" x14ac:dyDescent="0.3">
      <c r="A26" s="17">
        <f t="shared" si="2"/>
        <v>4</v>
      </c>
      <c r="B26" s="20" t="s">
        <v>7</v>
      </c>
      <c r="C26" s="21">
        <v>1</v>
      </c>
    </row>
    <row r="27" spans="1:3" ht="53.25" customHeight="1" x14ac:dyDescent="0.3">
      <c r="A27" s="17">
        <f t="shared" si="2"/>
        <v>5</v>
      </c>
      <c r="B27" s="22" t="s">
        <v>33</v>
      </c>
      <c r="C27" s="21">
        <v>1</v>
      </c>
    </row>
    <row r="28" spans="1:3" ht="18.75" x14ac:dyDescent="0.3">
      <c r="A28" s="17">
        <f t="shared" si="2"/>
        <v>6</v>
      </c>
      <c r="B28" s="22" t="s">
        <v>29</v>
      </c>
      <c r="C28" s="21">
        <v>1</v>
      </c>
    </row>
    <row r="29" spans="1:3" ht="18.75" x14ac:dyDescent="0.3">
      <c r="A29" s="17">
        <f t="shared" si="2"/>
        <v>7</v>
      </c>
      <c r="B29" s="22" t="s">
        <v>8</v>
      </c>
      <c r="C29" s="21">
        <v>3</v>
      </c>
    </row>
    <row r="30" spans="1:3" ht="18.75" x14ac:dyDescent="0.3">
      <c r="A30" s="17">
        <f t="shared" si="2"/>
        <v>8</v>
      </c>
      <c r="B30" s="20" t="s">
        <v>4</v>
      </c>
      <c r="C30" s="21">
        <v>1</v>
      </c>
    </row>
    <row r="31" spans="1:3" ht="18.75" x14ac:dyDescent="0.3">
      <c r="A31" s="17">
        <f t="shared" si="2"/>
        <v>9</v>
      </c>
      <c r="B31" s="20" t="s">
        <v>74</v>
      </c>
      <c r="C31" s="21">
        <v>1</v>
      </c>
    </row>
    <row r="32" spans="1:3" ht="18.75" x14ac:dyDescent="0.3">
      <c r="A32" s="17">
        <f t="shared" si="2"/>
        <v>10</v>
      </c>
      <c r="B32" s="20" t="s">
        <v>6</v>
      </c>
      <c r="C32" s="21">
        <v>1</v>
      </c>
    </row>
    <row r="33" spans="1:8" ht="18.75" x14ac:dyDescent="0.3">
      <c r="A33" s="3"/>
      <c r="B33" s="49" t="s">
        <v>16</v>
      </c>
      <c r="C33" s="41">
        <f>SUM(C23:C32)</f>
        <v>19.5</v>
      </c>
    </row>
    <row r="34" spans="1:8" ht="18.75" x14ac:dyDescent="0.3">
      <c r="A34" s="18"/>
      <c r="B34" s="49" t="s">
        <v>30</v>
      </c>
      <c r="C34" s="35">
        <f>C15+C21+C33</f>
        <v>49</v>
      </c>
      <c r="F34" s="40"/>
      <c r="G34" s="40"/>
      <c r="H34" s="40"/>
    </row>
    <row r="37" spans="1:8" ht="15.75" x14ac:dyDescent="0.25">
      <c r="B37" s="82" t="s">
        <v>68</v>
      </c>
      <c r="C37" s="1"/>
    </row>
  </sheetData>
  <mergeCells count="3">
    <mergeCell ref="A8:C8"/>
    <mergeCell ref="A16:C16"/>
    <mergeCell ref="A22:C22"/>
  </mergeCells>
  <pageMargins left="0.70866141732283472" right="0.70866141732283472" top="0.74803149606299213" bottom="0.39370078740157483" header="0.31496062992125984" footer="0.31496062992125984"/>
  <pageSetup paperSize="9" scale="95" orientation="portrait" horizontalDpi="180" verticalDpi="18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34"/>
  <sheetViews>
    <sheetView workbookViewId="0">
      <selection activeCell="E6" sqref="E6"/>
    </sheetView>
  </sheetViews>
  <sheetFormatPr defaultRowHeight="15" x14ac:dyDescent="0.25"/>
  <cols>
    <col min="1" max="1" width="8.85546875" customWidth="1"/>
    <col min="2" max="2" width="45.85546875" style="12" customWidth="1"/>
    <col min="3" max="3" width="30.42578125" customWidth="1"/>
  </cols>
  <sheetData>
    <row r="1" spans="1:6" x14ac:dyDescent="0.25">
      <c r="A1" s="12"/>
      <c r="C1" s="12"/>
      <c r="D1" s="12"/>
      <c r="E1" s="12"/>
      <c r="F1" s="12"/>
    </row>
    <row r="2" spans="1:6" x14ac:dyDescent="0.25">
      <c r="A2" s="12"/>
      <c r="C2" s="39" t="s">
        <v>231</v>
      </c>
      <c r="D2" s="12"/>
      <c r="E2" s="12"/>
      <c r="F2" s="12"/>
    </row>
    <row r="3" spans="1:6" ht="47.25" customHeight="1" x14ac:dyDescent="0.25">
      <c r="A3" s="12"/>
      <c r="C3" s="43" t="s">
        <v>248</v>
      </c>
      <c r="D3" s="12"/>
      <c r="E3" s="12"/>
      <c r="F3" s="12"/>
    </row>
    <row r="4" spans="1:6" ht="44.25" customHeight="1" x14ac:dyDescent="0.3">
      <c r="A4" s="210" t="s">
        <v>88</v>
      </c>
      <c r="B4" s="210"/>
      <c r="C4" s="210"/>
      <c r="D4" s="12"/>
      <c r="E4" s="12"/>
      <c r="F4" s="12"/>
    </row>
    <row r="5" spans="1:6" ht="12" customHeight="1" x14ac:dyDescent="0.3">
      <c r="A5" s="14"/>
      <c r="B5" s="14"/>
      <c r="C5" s="14"/>
      <c r="D5" s="12"/>
      <c r="E5" s="12"/>
      <c r="F5" s="12"/>
    </row>
    <row r="6" spans="1:6" ht="37.5" customHeight="1" x14ac:dyDescent="0.3">
      <c r="A6" s="15" t="s">
        <v>69</v>
      </c>
      <c r="B6" s="16" t="s">
        <v>9</v>
      </c>
      <c r="C6" s="17" t="s">
        <v>10</v>
      </c>
      <c r="D6" s="12"/>
      <c r="E6" s="12"/>
      <c r="F6" s="12"/>
    </row>
    <row r="7" spans="1:6" ht="18" customHeight="1" x14ac:dyDescent="0.25">
      <c r="A7" s="254" t="s">
        <v>38</v>
      </c>
      <c r="B7" s="255"/>
      <c r="C7" s="255"/>
      <c r="D7" s="12"/>
      <c r="E7" s="12"/>
      <c r="F7" s="12"/>
    </row>
    <row r="8" spans="1:6" ht="18.75" x14ac:dyDescent="0.3">
      <c r="A8" s="3">
        <v>1</v>
      </c>
      <c r="B8" s="4" t="s">
        <v>11</v>
      </c>
      <c r="C8" s="5">
        <v>1</v>
      </c>
    </row>
    <row r="9" spans="1:6" ht="18.75" x14ac:dyDescent="0.3">
      <c r="A9" s="6">
        <f>A8+1</f>
        <v>2</v>
      </c>
      <c r="B9" s="4" t="s">
        <v>12</v>
      </c>
      <c r="C9" s="5">
        <v>1</v>
      </c>
    </row>
    <row r="10" spans="1:6" ht="18.75" x14ac:dyDescent="0.3">
      <c r="A10" s="6">
        <f t="shared" ref="A10:A11" si="0">A9+1</f>
        <v>3</v>
      </c>
      <c r="B10" s="4" t="s">
        <v>13</v>
      </c>
      <c r="C10" s="9">
        <v>0.5</v>
      </c>
    </row>
    <row r="11" spans="1:6" ht="18.75" x14ac:dyDescent="0.3">
      <c r="A11" s="6">
        <f t="shared" si="0"/>
        <v>4</v>
      </c>
      <c r="B11" s="8" t="s">
        <v>31</v>
      </c>
      <c r="C11" s="37">
        <v>16.829999999999998</v>
      </c>
    </row>
    <row r="12" spans="1:6" ht="18.75" x14ac:dyDescent="0.3">
      <c r="A12" s="46"/>
      <c r="B12" s="47" t="s">
        <v>16</v>
      </c>
      <c r="C12" s="48">
        <f>SUM(C8:C11)</f>
        <v>19.329999999999998</v>
      </c>
    </row>
    <row r="13" spans="1:6" ht="36.75" customHeight="1" x14ac:dyDescent="0.25">
      <c r="A13" s="265" t="s">
        <v>77</v>
      </c>
      <c r="B13" s="265"/>
      <c r="C13" s="265"/>
    </row>
    <row r="14" spans="1:6" ht="18.75" x14ac:dyDescent="0.3">
      <c r="A14" s="3">
        <v>1</v>
      </c>
      <c r="B14" s="10" t="s">
        <v>79</v>
      </c>
      <c r="C14" s="51">
        <v>0.5</v>
      </c>
    </row>
    <row r="15" spans="1:6" ht="18.75" x14ac:dyDescent="0.3">
      <c r="A15" s="46"/>
      <c r="B15" s="47" t="s">
        <v>16</v>
      </c>
      <c r="C15" s="50">
        <f>C14</f>
        <v>0.5</v>
      </c>
    </row>
    <row r="16" spans="1:6" ht="18.75" x14ac:dyDescent="0.25">
      <c r="A16" s="252" t="s">
        <v>17</v>
      </c>
      <c r="B16" s="253"/>
      <c r="C16" s="253"/>
    </row>
    <row r="17" spans="1:8" ht="21" customHeight="1" x14ac:dyDescent="0.3">
      <c r="A17" s="17">
        <v>1</v>
      </c>
      <c r="B17" s="20" t="s">
        <v>19</v>
      </c>
      <c r="C17" s="17">
        <v>0.5</v>
      </c>
    </row>
    <row r="18" spans="1:8" ht="18.75" x14ac:dyDescent="0.3">
      <c r="A18" s="17">
        <f>A17+1</f>
        <v>2</v>
      </c>
      <c r="B18" s="22" t="s">
        <v>20</v>
      </c>
      <c r="C18" s="17">
        <v>0.5</v>
      </c>
    </row>
    <row r="19" spans="1:8" ht="17.25" customHeight="1" x14ac:dyDescent="0.3">
      <c r="A19" s="17"/>
      <c r="B19" s="22" t="s">
        <v>16</v>
      </c>
      <c r="C19" s="17">
        <f>C17+C18</f>
        <v>1</v>
      </c>
    </row>
    <row r="20" spans="1:8" ht="24.75" customHeight="1" x14ac:dyDescent="0.25">
      <c r="A20" s="250" t="s">
        <v>21</v>
      </c>
      <c r="B20" s="251"/>
      <c r="C20" s="251"/>
    </row>
    <row r="21" spans="1:8" ht="36" customHeight="1" x14ac:dyDescent="0.3">
      <c r="A21" s="3">
        <v>1</v>
      </c>
      <c r="B21" s="20" t="s">
        <v>5</v>
      </c>
      <c r="C21" s="21">
        <v>3</v>
      </c>
    </row>
    <row r="22" spans="1:8" ht="18.75" x14ac:dyDescent="0.3">
      <c r="A22" s="17">
        <f>A21+1</f>
        <v>2</v>
      </c>
      <c r="B22" s="20" t="s">
        <v>7</v>
      </c>
      <c r="C22" s="21">
        <v>1</v>
      </c>
    </row>
    <row r="23" spans="1:8" ht="36.75" customHeight="1" x14ac:dyDescent="0.3">
      <c r="A23" s="17">
        <f>A22+1</f>
        <v>3</v>
      </c>
      <c r="B23" s="22" t="s">
        <v>33</v>
      </c>
      <c r="C23" s="21">
        <v>1</v>
      </c>
    </row>
    <row r="24" spans="1:8" ht="21.75" customHeight="1" x14ac:dyDescent="0.3">
      <c r="A24" s="17">
        <f t="shared" ref="A24:A29" si="1">A23+1</f>
        <v>4</v>
      </c>
      <c r="B24" s="20" t="s">
        <v>27</v>
      </c>
      <c r="C24" s="21">
        <v>0.5</v>
      </c>
    </row>
    <row r="25" spans="1:8" ht="36.75" customHeight="1" x14ac:dyDescent="0.3">
      <c r="A25" s="17">
        <f t="shared" si="1"/>
        <v>5</v>
      </c>
      <c r="B25" s="20" t="s">
        <v>104</v>
      </c>
      <c r="C25" s="21">
        <v>2</v>
      </c>
    </row>
    <row r="26" spans="1:8" ht="18.75" x14ac:dyDescent="0.3">
      <c r="A26" s="17">
        <f t="shared" si="1"/>
        <v>6</v>
      </c>
      <c r="B26" s="20" t="s">
        <v>82</v>
      </c>
      <c r="C26" s="21">
        <v>0.5</v>
      </c>
    </row>
    <row r="27" spans="1:8" ht="18.75" x14ac:dyDescent="0.3">
      <c r="A27" s="17">
        <f t="shared" si="1"/>
        <v>7</v>
      </c>
      <c r="B27" s="20" t="s">
        <v>83</v>
      </c>
      <c r="C27" s="21">
        <v>0.5</v>
      </c>
    </row>
    <row r="28" spans="1:8" ht="18.75" x14ac:dyDescent="0.3">
      <c r="A28" s="17">
        <f t="shared" si="1"/>
        <v>8</v>
      </c>
      <c r="B28" s="20" t="s">
        <v>74</v>
      </c>
      <c r="C28" s="21">
        <v>1</v>
      </c>
    </row>
    <row r="29" spans="1:8" ht="18.75" x14ac:dyDescent="0.3">
      <c r="A29" s="17">
        <f t="shared" si="1"/>
        <v>9</v>
      </c>
      <c r="B29" s="20" t="s">
        <v>6</v>
      </c>
      <c r="C29" s="21">
        <v>1</v>
      </c>
    </row>
    <row r="30" spans="1:8" ht="18.75" x14ac:dyDescent="0.3">
      <c r="A30" s="3"/>
      <c r="B30" s="49" t="s">
        <v>16</v>
      </c>
      <c r="C30" s="41">
        <f>SUM(C21:C29)</f>
        <v>10.5</v>
      </c>
    </row>
    <row r="31" spans="1:8" ht="18.75" x14ac:dyDescent="0.3">
      <c r="A31" s="18"/>
      <c r="B31" s="23" t="s">
        <v>30</v>
      </c>
      <c r="C31" s="35">
        <f>C12+C15+C19+C30</f>
        <v>31.33</v>
      </c>
      <c r="F31" s="40"/>
      <c r="G31" s="40"/>
      <c r="H31" s="40"/>
    </row>
    <row r="34" spans="2:3" ht="15.75" x14ac:dyDescent="0.25">
      <c r="B34" s="82" t="s">
        <v>68</v>
      </c>
      <c r="C34" s="192"/>
    </row>
  </sheetData>
  <mergeCells count="5">
    <mergeCell ref="A4:C4"/>
    <mergeCell ref="A7:C7"/>
    <mergeCell ref="A13:C13"/>
    <mergeCell ref="A16:C16"/>
    <mergeCell ref="A20:C20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180" verticalDpi="18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35"/>
  <sheetViews>
    <sheetView workbookViewId="0">
      <selection activeCell="H7" sqref="H7"/>
    </sheetView>
  </sheetViews>
  <sheetFormatPr defaultRowHeight="15" x14ac:dyDescent="0.25"/>
  <cols>
    <col min="1" max="1" width="12.85546875" customWidth="1"/>
    <col min="2" max="2" width="43.28515625" customWidth="1"/>
    <col min="3" max="3" width="27.7109375" customWidth="1"/>
  </cols>
  <sheetData>
    <row r="1" spans="1:6" x14ac:dyDescent="0.25">
      <c r="A1" s="12"/>
      <c r="B1" s="12"/>
      <c r="C1" s="12"/>
      <c r="D1" s="12"/>
      <c r="E1" s="12"/>
      <c r="F1" s="12"/>
    </row>
    <row r="2" spans="1:6" x14ac:dyDescent="0.25">
      <c r="A2" s="12"/>
      <c r="B2" s="12"/>
      <c r="C2" s="39" t="s">
        <v>232</v>
      </c>
      <c r="D2" s="12"/>
      <c r="E2" s="12"/>
      <c r="F2" s="12"/>
    </row>
    <row r="3" spans="1:6" ht="60.75" customHeight="1" x14ac:dyDescent="0.25">
      <c r="A3" s="12"/>
      <c r="B3" s="12"/>
      <c r="C3" s="43" t="s">
        <v>250</v>
      </c>
      <c r="D3" s="12"/>
      <c r="E3" s="12"/>
      <c r="F3" s="12"/>
    </row>
    <row r="4" spans="1:6" ht="18.75" x14ac:dyDescent="0.3">
      <c r="A4" s="14" t="s">
        <v>65</v>
      </c>
      <c r="B4" s="14"/>
      <c r="C4" s="14"/>
      <c r="D4" s="12"/>
      <c r="E4" s="13"/>
      <c r="F4" s="12"/>
    </row>
    <row r="5" spans="1:6" ht="18.75" x14ac:dyDescent="0.3">
      <c r="A5" s="14"/>
      <c r="B5" s="14" t="s">
        <v>87</v>
      </c>
      <c r="C5" s="14"/>
      <c r="D5" s="12"/>
      <c r="E5" s="12"/>
      <c r="F5" s="12"/>
    </row>
    <row r="6" spans="1:6" ht="6" customHeight="1" x14ac:dyDescent="0.3">
      <c r="A6" s="14"/>
      <c r="B6" s="14"/>
      <c r="C6" s="14"/>
      <c r="D6" s="12"/>
      <c r="E6" s="12"/>
      <c r="F6" s="12"/>
    </row>
    <row r="7" spans="1:6" ht="37.5" customHeight="1" x14ac:dyDescent="0.3">
      <c r="A7" s="15" t="s">
        <v>69</v>
      </c>
      <c r="B7" s="16" t="s">
        <v>9</v>
      </c>
      <c r="C7" s="17" t="s">
        <v>10</v>
      </c>
      <c r="D7" s="12"/>
      <c r="E7" s="12"/>
      <c r="F7" s="12"/>
    </row>
    <row r="8" spans="1:6" ht="18" customHeight="1" x14ac:dyDescent="0.25">
      <c r="A8" s="243" t="s">
        <v>38</v>
      </c>
      <c r="B8" s="243"/>
      <c r="C8" s="243"/>
      <c r="D8" s="12"/>
      <c r="E8" s="12"/>
      <c r="F8" s="12"/>
    </row>
    <row r="9" spans="1:6" ht="18.75" x14ac:dyDescent="0.3">
      <c r="A9" s="3">
        <v>1</v>
      </c>
      <c r="B9" s="4" t="s">
        <v>11</v>
      </c>
      <c r="C9" s="5">
        <v>1</v>
      </c>
    </row>
    <row r="10" spans="1:6" ht="18.75" x14ac:dyDescent="0.3">
      <c r="A10" s="6">
        <f>A9+1</f>
        <v>2</v>
      </c>
      <c r="B10" s="4" t="s">
        <v>12</v>
      </c>
      <c r="C10" s="5">
        <v>1</v>
      </c>
    </row>
    <row r="11" spans="1:6" ht="18.75" x14ac:dyDescent="0.3">
      <c r="A11" s="6">
        <f t="shared" ref="A11:A14" si="0">A10+1</f>
        <v>3</v>
      </c>
      <c r="B11" s="4" t="s">
        <v>13</v>
      </c>
      <c r="C11" s="5">
        <v>1</v>
      </c>
    </row>
    <row r="12" spans="1:6" ht="26.25" customHeight="1" x14ac:dyDescent="0.3">
      <c r="A12" s="6">
        <f t="shared" si="0"/>
        <v>4</v>
      </c>
      <c r="B12" s="4" t="s">
        <v>86</v>
      </c>
      <c r="C12" s="9">
        <v>0.5</v>
      </c>
    </row>
    <row r="13" spans="1:6" ht="18.75" x14ac:dyDescent="0.3">
      <c r="A13" s="6">
        <f t="shared" si="0"/>
        <v>5</v>
      </c>
      <c r="B13" s="4" t="s">
        <v>15</v>
      </c>
      <c r="C13" s="5">
        <v>1</v>
      </c>
    </row>
    <row r="14" spans="1:6" ht="18.75" x14ac:dyDescent="0.3">
      <c r="A14" s="6">
        <f t="shared" si="0"/>
        <v>6</v>
      </c>
      <c r="B14" s="8" t="s">
        <v>31</v>
      </c>
      <c r="C14" s="37">
        <v>19.920000000000002</v>
      </c>
    </row>
    <row r="15" spans="1:6" ht="18.75" x14ac:dyDescent="0.3">
      <c r="A15" s="46"/>
      <c r="B15" s="47" t="s">
        <v>16</v>
      </c>
      <c r="C15" s="48">
        <f>SUM(C9:C14)</f>
        <v>24.42</v>
      </c>
    </row>
    <row r="16" spans="1:6" ht="18.75" x14ac:dyDescent="0.25">
      <c r="A16" s="260" t="s">
        <v>17</v>
      </c>
      <c r="B16" s="260"/>
      <c r="C16" s="260"/>
    </row>
    <row r="17" spans="1:8" ht="21" customHeight="1" x14ac:dyDescent="0.3">
      <c r="A17" s="17">
        <v>1</v>
      </c>
      <c r="B17" s="20" t="s">
        <v>19</v>
      </c>
      <c r="C17" s="17">
        <v>0.5</v>
      </c>
    </row>
    <row r="18" spans="1:8" ht="18.75" x14ac:dyDescent="0.3">
      <c r="A18" s="17">
        <f>A17+1</f>
        <v>2</v>
      </c>
      <c r="B18" s="22" t="s">
        <v>20</v>
      </c>
      <c r="C18" s="17">
        <v>0.5</v>
      </c>
    </row>
    <row r="19" spans="1:8" ht="18.75" x14ac:dyDescent="0.3">
      <c r="A19" s="17">
        <f t="shared" ref="A19" si="1">A18+1</f>
        <v>3</v>
      </c>
      <c r="B19" s="22" t="s">
        <v>3</v>
      </c>
      <c r="C19" s="17">
        <v>0.5</v>
      </c>
    </row>
    <row r="20" spans="1:8" ht="17.25" customHeight="1" x14ac:dyDescent="0.3">
      <c r="A20" s="17"/>
      <c r="B20" s="54" t="s">
        <v>16</v>
      </c>
      <c r="C20" s="55">
        <f>C17+C18+C19</f>
        <v>1.5</v>
      </c>
    </row>
    <row r="21" spans="1:8" ht="24.75" customHeight="1" x14ac:dyDescent="0.25">
      <c r="A21" s="261" t="s">
        <v>21</v>
      </c>
      <c r="B21" s="261"/>
      <c r="C21" s="261"/>
    </row>
    <row r="22" spans="1:8" ht="37.5" x14ac:dyDescent="0.3">
      <c r="A22" s="17">
        <v>1</v>
      </c>
      <c r="B22" s="22" t="s">
        <v>23</v>
      </c>
      <c r="C22" s="21">
        <v>1</v>
      </c>
    </row>
    <row r="23" spans="1:8" ht="19.5" customHeight="1" x14ac:dyDescent="0.3">
      <c r="A23" s="17">
        <f>A22+1</f>
        <v>2</v>
      </c>
      <c r="B23" s="20" t="s">
        <v>5</v>
      </c>
      <c r="C23" s="21">
        <v>3</v>
      </c>
    </row>
    <row r="24" spans="1:8" ht="21.75" customHeight="1" x14ac:dyDescent="0.3">
      <c r="A24" s="17">
        <f t="shared" ref="A24:A30" si="2">A23+1</f>
        <v>3</v>
      </c>
      <c r="B24" s="20" t="s">
        <v>7</v>
      </c>
      <c r="C24" s="21">
        <v>1</v>
      </c>
    </row>
    <row r="25" spans="1:8" ht="36.75" customHeight="1" x14ac:dyDescent="0.3">
      <c r="A25" s="17">
        <f t="shared" si="2"/>
        <v>4</v>
      </c>
      <c r="B25" s="22" t="s">
        <v>33</v>
      </c>
      <c r="C25" s="21">
        <v>0.5</v>
      </c>
    </row>
    <row r="26" spans="1:8" ht="37.5" x14ac:dyDescent="0.3">
      <c r="A26" s="17">
        <f t="shared" si="2"/>
        <v>5</v>
      </c>
      <c r="B26" s="22" t="s">
        <v>28</v>
      </c>
      <c r="C26" s="21">
        <v>1</v>
      </c>
    </row>
    <row r="27" spans="1:8" ht="37.5" x14ac:dyDescent="0.3">
      <c r="A27" s="17">
        <f t="shared" si="2"/>
        <v>6</v>
      </c>
      <c r="B27" s="22" t="s">
        <v>102</v>
      </c>
      <c r="C27" s="21">
        <v>3</v>
      </c>
    </row>
    <row r="28" spans="1:8" ht="18.75" x14ac:dyDescent="0.3">
      <c r="A28" s="17">
        <f t="shared" si="2"/>
        <v>7</v>
      </c>
      <c r="B28" s="20" t="s">
        <v>82</v>
      </c>
      <c r="C28" s="21">
        <v>0.5</v>
      </c>
    </row>
    <row r="29" spans="1:8" ht="18.75" x14ac:dyDescent="0.3">
      <c r="A29" s="17">
        <f t="shared" si="2"/>
        <v>8</v>
      </c>
      <c r="B29" s="20" t="s">
        <v>83</v>
      </c>
      <c r="C29" s="21">
        <v>0.5</v>
      </c>
    </row>
    <row r="30" spans="1:8" ht="18.75" x14ac:dyDescent="0.3">
      <c r="A30" s="17">
        <f t="shared" si="2"/>
        <v>9</v>
      </c>
      <c r="B30" s="20" t="s">
        <v>74</v>
      </c>
      <c r="C30" s="21">
        <v>0.5</v>
      </c>
    </row>
    <row r="31" spans="1:8" ht="18.75" x14ac:dyDescent="0.3">
      <c r="A31" s="3"/>
      <c r="B31" s="49" t="s">
        <v>16</v>
      </c>
      <c r="C31" s="42">
        <f>SUM(C22:C30)</f>
        <v>11</v>
      </c>
    </row>
    <row r="32" spans="1:8" ht="18.75" x14ac:dyDescent="0.3">
      <c r="A32" s="18"/>
      <c r="B32" s="49" t="s">
        <v>30</v>
      </c>
      <c r="C32" s="35">
        <f>C15+C20+C31</f>
        <v>36.92</v>
      </c>
      <c r="F32" s="40"/>
      <c r="G32" s="40"/>
      <c r="H32" s="40"/>
    </row>
    <row r="35" spans="1:3" ht="15.75" x14ac:dyDescent="0.25">
      <c r="A35" s="82"/>
      <c r="B35" s="82" t="s">
        <v>68</v>
      </c>
      <c r="C35" s="82"/>
    </row>
  </sheetData>
  <mergeCells count="3">
    <mergeCell ref="A8:C8"/>
    <mergeCell ref="A16:C16"/>
    <mergeCell ref="A21:C21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43"/>
  <sheetViews>
    <sheetView workbookViewId="0">
      <selection activeCell="C3" sqref="C3"/>
    </sheetView>
  </sheetViews>
  <sheetFormatPr defaultRowHeight="15" x14ac:dyDescent="0.25"/>
  <cols>
    <col min="1" max="1" width="9" customWidth="1"/>
    <col min="2" max="2" width="34.5703125" customWidth="1"/>
    <col min="3" max="3" width="30.5703125" customWidth="1"/>
  </cols>
  <sheetData>
    <row r="2" spans="1:3" x14ac:dyDescent="0.25">
      <c r="C2" s="39" t="s">
        <v>200</v>
      </c>
    </row>
    <row r="3" spans="1:3" ht="48" customHeight="1" x14ac:dyDescent="0.25">
      <c r="C3" s="43" t="s">
        <v>248</v>
      </c>
    </row>
    <row r="4" spans="1:3" ht="41.25" customHeight="1" x14ac:dyDescent="0.3">
      <c r="A4" s="210" t="s">
        <v>144</v>
      </c>
      <c r="B4" s="210"/>
      <c r="C4" s="210"/>
    </row>
    <row r="5" spans="1:3" ht="37.5" x14ac:dyDescent="0.3">
      <c r="A5" s="15" t="s">
        <v>69</v>
      </c>
      <c r="B5" s="15" t="s">
        <v>9</v>
      </c>
      <c r="C5" s="17" t="s">
        <v>10</v>
      </c>
    </row>
    <row r="6" spans="1:3" ht="18.75" x14ac:dyDescent="0.3">
      <c r="A6" s="221" t="s">
        <v>38</v>
      </c>
      <c r="B6" s="222"/>
      <c r="C6" s="223"/>
    </row>
    <row r="7" spans="1:3" ht="18.75" x14ac:dyDescent="0.3">
      <c r="A7" s="24">
        <v>1</v>
      </c>
      <c r="B7" s="98" t="s">
        <v>135</v>
      </c>
      <c r="C7" s="87">
        <v>1</v>
      </c>
    </row>
    <row r="8" spans="1:3" ht="18.75" x14ac:dyDescent="0.3">
      <c r="A8" s="24">
        <f>A7+1</f>
        <v>2</v>
      </c>
      <c r="B8" s="99" t="s">
        <v>1</v>
      </c>
      <c r="C8" s="87">
        <v>20.5</v>
      </c>
    </row>
    <row r="9" spans="1:3" ht="18.75" x14ac:dyDescent="0.3">
      <c r="A9" s="24">
        <f t="shared" ref="A9:A38" si="0">A8+1</f>
        <v>3</v>
      </c>
      <c r="B9" s="98" t="s">
        <v>145</v>
      </c>
      <c r="C9" s="90">
        <v>1.25</v>
      </c>
    </row>
    <row r="10" spans="1:3" ht="18.75" x14ac:dyDescent="0.3">
      <c r="A10" s="24">
        <f t="shared" si="0"/>
        <v>4</v>
      </c>
      <c r="B10" s="100" t="s">
        <v>146</v>
      </c>
      <c r="C10" s="87">
        <v>3.25</v>
      </c>
    </row>
    <row r="11" spans="1:3" ht="18.75" x14ac:dyDescent="0.3">
      <c r="A11" s="24">
        <f t="shared" si="0"/>
        <v>5</v>
      </c>
      <c r="B11" s="99" t="s">
        <v>147</v>
      </c>
      <c r="C11" s="87">
        <v>1</v>
      </c>
    </row>
    <row r="12" spans="1:3" ht="18.75" x14ac:dyDescent="0.3">
      <c r="A12" s="24">
        <f t="shared" si="0"/>
        <v>6</v>
      </c>
      <c r="B12" s="100" t="s">
        <v>40</v>
      </c>
      <c r="C12" s="87">
        <v>1</v>
      </c>
    </row>
    <row r="13" spans="1:3" ht="18.75" x14ac:dyDescent="0.3">
      <c r="A13" s="24">
        <f t="shared" si="0"/>
        <v>7</v>
      </c>
      <c r="B13" s="101" t="s">
        <v>148</v>
      </c>
      <c r="C13" s="87">
        <v>1.5</v>
      </c>
    </row>
    <row r="14" spans="1:3" ht="18.75" x14ac:dyDescent="0.3">
      <c r="A14" s="24">
        <f t="shared" si="0"/>
        <v>8</v>
      </c>
      <c r="B14" s="101" t="s">
        <v>149</v>
      </c>
      <c r="C14" s="102">
        <v>3</v>
      </c>
    </row>
    <row r="15" spans="1:3" ht="18.75" x14ac:dyDescent="0.3">
      <c r="A15" s="24">
        <v>9</v>
      </c>
      <c r="B15" s="101" t="s">
        <v>150</v>
      </c>
      <c r="C15" s="102">
        <v>1</v>
      </c>
    </row>
    <row r="16" spans="1:3" ht="18.75" x14ac:dyDescent="0.3">
      <c r="A16" s="24"/>
      <c r="B16" s="103" t="s">
        <v>16</v>
      </c>
      <c r="C16" s="104">
        <f>SUM(C7:C15)</f>
        <v>33.5</v>
      </c>
    </row>
    <row r="17" spans="1:3" ht="18.75" x14ac:dyDescent="0.3">
      <c r="A17" s="224" t="s">
        <v>39</v>
      </c>
      <c r="B17" s="225"/>
      <c r="C17" s="226"/>
    </row>
    <row r="18" spans="1:3" ht="18.75" x14ac:dyDescent="0.3">
      <c r="A18" s="24">
        <v>1</v>
      </c>
      <c r="B18" s="105" t="s">
        <v>137</v>
      </c>
      <c r="C18" s="102">
        <v>2</v>
      </c>
    </row>
    <row r="19" spans="1:3" ht="37.5" x14ac:dyDescent="0.3">
      <c r="A19" s="24">
        <f t="shared" si="0"/>
        <v>2</v>
      </c>
      <c r="B19" s="106" t="s">
        <v>138</v>
      </c>
      <c r="C19" s="102">
        <v>1</v>
      </c>
    </row>
    <row r="20" spans="1:3" ht="18.75" x14ac:dyDescent="0.3">
      <c r="A20" s="24">
        <f t="shared" si="0"/>
        <v>3</v>
      </c>
      <c r="B20" s="106" t="s">
        <v>34</v>
      </c>
      <c r="C20" s="102">
        <v>1</v>
      </c>
    </row>
    <row r="21" spans="1:3" ht="18.75" x14ac:dyDescent="0.3">
      <c r="A21" s="24">
        <f t="shared" si="0"/>
        <v>4</v>
      </c>
      <c r="B21" s="106" t="s">
        <v>35</v>
      </c>
      <c r="C21" s="102">
        <v>1</v>
      </c>
    </row>
    <row r="22" spans="1:3" ht="18.75" x14ac:dyDescent="0.3">
      <c r="A22" s="24">
        <f t="shared" si="0"/>
        <v>5</v>
      </c>
      <c r="B22" s="86" t="s">
        <v>151</v>
      </c>
      <c r="C22" s="87">
        <v>1</v>
      </c>
    </row>
    <row r="23" spans="1:3" ht="37.5" x14ac:dyDescent="0.3">
      <c r="A23" s="24">
        <f t="shared" si="0"/>
        <v>6</v>
      </c>
      <c r="B23" s="107" t="s">
        <v>152</v>
      </c>
      <c r="C23" s="108">
        <v>1</v>
      </c>
    </row>
    <row r="24" spans="1:3" ht="18.75" x14ac:dyDescent="0.3">
      <c r="A24" s="24"/>
      <c r="B24" s="88" t="s">
        <v>16</v>
      </c>
      <c r="C24" s="89">
        <f>SUM(C18:C23)</f>
        <v>7</v>
      </c>
    </row>
    <row r="25" spans="1:3" ht="18.75" x14ac:dyDescent="0.3">
      <c r="A25" s="224" t="s">
        <v>139</v>
      </c>
      <c r="B25" s="225"/>
      <c r="C25" s="226"/>
    </row>
    <row r="26" spans="1:3" ht="37.5" x14ac:dyDescent="0.3">
      <c r="A26" s="24">
        <v>1</v>
      </c>
      <c r="B26" s="86" t="s">
        <v>153</v>
      </c>
      <c r="C26" s="87">
        <v>1</v>
      </c>
    </row>
    <row r="27" spans="1:3" ht="18.75" x14ac:dyDescent="0.3">
      <c r="A27" s="24">
        <f t="shared" si="0"/>
        <v>2</v>
      </c>
      <c r="B27" s="86" t="s">
        <v>122</v>
      </c>
      <c r="C27" s="87">
        <v>15.25</v>
      </c>
    </row>
    <row r="28" spans="1:3" ht="18.75" x14ac:dyDescent="0.3">
      <c r="A28" s="24">
        <f t="shared" si="0"/>
        <v>3</v>
      </c>
      <c r="B28" s="86" t="s">
        <v>154</v>
      </c>
      <c r="C28" s="87">
        <v>1</v>
      </c>
    </row>
    <row r="29" spans="1:3" ht="18.75" x14ac:dyDescent="0.3">
      <c r="A29" s="24">
        <f t="shared" si="0"/>
        <v>4</v>
      </c>
      <c r="B29" s="99" t="s">
        <v>4</v>
      </c>
      <c r="C29" s="87">
        <v>3</v>
      </c>
    </row>
    <row r="30" spans="1:3" ht="18.75" x14ac:dyDescent="0.3">
      <c r="A30" s="24">
        <f t="shared" si="0"/>
        <v>5</v>
      </c>
      <c r="B30" s="25" t="s">
        <v>119</v>
      </c>
      <c r="C30" s="87">
        <v>2</v>
      </c>
    </row>
    <row r="31" spans="1:3" ht="37.5" x14ac:dyDescent="0.3">
      <c r="A31" s="24">
        <f t="shared" si="0"/>
        <v>6</v>
      </c>
      <c r="B31" s="86" t="s">
        <v>126</v>
      </c>
      <c r="C31" s="87">
        <v>2.75</v>
      </c>
    </row>
    <row r="32" spans="1:3" ht="55.5" customHeight="1" x14ac:dyDescent="0.3">
      <c r="A32" s="24">
        <f t="shared" si="0"/>
        <v>7</v>
      </c>
      <c r="B32" s="25" t="s">
        <v>155</v>
      </c>
      <c r="C32" s="90">
        <v>1</v>
      </c>
    </row>
    <row r="33" spans="1:4" ht="18.75" x14ac:dyDescent="0.3">
      <c r="A33" s="24">
        <f t="shared" si="0"/>
        <v>8</v>
      </c>
      <c r="B33" s="98" t="s">
        <v>36</v>
      </c>
      <c r="C33" s="90">
        <v>1</v>
      </c>
    </row>
    <row r="34" spans="1:4" ht="18.75" x14ac:dyDescent="0.3">
      <c r="A34" s="24">
        <f t="shared" si="0"/>
        <v>9</v>
      </c>
      <c r="B34" s="98" t="s">
        <v>156</v>
      </c>
      <c r="C34" s="90">
        <v>1</v>
      </c>
    </row>
    <row r="35" spans="1:4" ht="18.75" x14ac:dyDescent="0.3">
      <c r="A35" s="24">
        <f t="shared" si="0"/>
        <v>10</v>
      </c>
      <c r="B35" s="98" t="s">
        <v>157</v>
      </c>
      <c r="C35" s="90">
        <v>0.5</v>
      </c>
    </row>
    <row r="36" spans="1:4" ht="37.5" x14ac:dyDescent="0.3">
      <c r="A36" s="24">
        <f t="shared" si="0"/>
        <v>11</v>
      </c>
      <c r="B36" s="86" t="s">
        <v>5</v>
      </c>
      <c r="C36" s="87">
        <v>1.25</v>
      </c>
    </row>
    <row r="37" spans="1:4" ht="18.75" x14ac:dyDescent="0.3">
      <c r="A37" s="24">
        <f t="shared" si="0"/>
        <v>12</v>
      </c>
      <c r="B37" s="99" t="s">
        <v>6</v>
      </c>
      <c r="C37" s="87">
        <v>1.5</v>
      </c>
    </row>
    <row r="38" spans="1:4" ht="18.75" x14ac:dyDescent="0.3">
      <c r="A38" s="24">
        <f t="shared" si="0"/>
        <v>13</v>
      </c>
      <c r="B38" s="99" t="s">
        <v>7</v>
      </c>
      <c r="C38" s="87">
        <v>3</v>
      </c>
    </row>
    <row r="39" spans="1:4" ht="19.5" thickBot="1" x14ac:dyDescent="0.35">
      <c r="A39" s="191"/>
      <c r="B39" s="110" t="s">
        <v>16</v>
      </c>
      <c r="C39" s="108">
        <f>SUM(C26:C38)</f>
        <v>34.25</v>
      </c>
    </row>
    <row r="40" spans="1:4" ht="19.5" thickBot="1" x14ac:dyDescent="0.35">
      <c r="A40" s="140"/>
      <c r="B40" s="27" t="s">
        <v>0</v>
      </c>
      <c r="C40" s="112">
        <f>C16+C24+C39</f>
        <v>74.75</v>
      </c>
    </row>
    <row r="43" spans="1:4" ht="18.75" x14ac:dyDescent="0.3">
      <c r="A43" s="227" t="s">
        <v>127</v>
      </c>
      <c r="B43" s="227"/>
      <c r="C43" s="227"/>
      <c r="D43" s="227"/>
    </row>
  </sheetData>
  <mergeCells count="5">
    <mergeCell ref="A4:C4"/>
    <mergeCell ref="A6:C6"/>
    <mergeCell ref="A17:C17"/>
    <mergeCell ref="A25:C25"/>
    <mergeCell ref="A43:D43"/>
  </mergeCells>
  <pageMargins left="0.70866141732283472" right="0.70866141732283472" top="0.74803149606299213" bottom="0.39370078740157483" header="0.31496062992125984" footer="0.31496062992125984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H42"/>
  <sheetViews>
    <sheetView workbookViewId="0">
      <selection activeCell="F8" sqref="F8"/>
    </sheetView>
  </sheetViews>
  <sheetFormatPr defaultRowHeight="15" x14ac:dyDescent="0.25"/>
  <cols>
    <col min="1" max="1" width="12.140625" customWidth="1"/>
    <col min="2" max="2" width="45.85546875" customWidth="1"/>
    <col min="3" max="3" width="29.5703125" customWidth="1"/>
  </cols>
  <sheetData>
    <row r="1" spans="1:6" x14ac:dyDescent="0.25">
      <c r="A1" s="12"/>
      <c r="B1" s="12"/>
      <c r="C1" s="12"/>
      <c r="D1" s="12"/>
      <c r="E1" s="12"/>
      <c r="F1" s="12"/>
    </row>
    <row r="2" spans="1:6" x14ac:dyDescent="0.25">
      <c r="A2" s="12"/>
      <c r="B2" s="12"/>
      <c r="C2" s="39" t="s">
        <v>233</v>
      </c>
      <c r="D2" s="12"/>
      <c r="E2" s="12"/>
      <c r="F2" s="12"/>
    </row>
    <row r="3" spans="1:6" ht="47.25" customHeight="1" x14ac:dyDescent="0.25">
      <c r="A3" s="12"/>
      <c r="B3" s="12"/>
      <c r="C3" s="43" t="s">
        <v>248</v>
      </c>
      <c r="D3" s="12"/>
      <c r="E3" s="12"/>
      <c r="F3" s="12"/>
    </row>
    <row r="4" spans="1:6" ht="41.25" customHeight="1" x14ac:dyDescent="0.3">
      <c r="A4" s="210" t="s">
        <v>84</v>
      </c>
      <c r="B4" s="210"/>
      <c r="C4" s="210"/>
      <c r="D4" s="12"/>
      <c r="E4" s="12"/>
      <c r="F4" s="12"/>
    </row>
    <row r="5" spans="1:6" ht="12" customHeight="1" x14ac:dyDescent="0.3">
      <c r="A5" s="14"/>
      <c r="B5" s="14"/>
      <c r="C5" s="14"/>
      <c r="D5" s="12"/>
      <c r="E5" s="12"/>
      <c r="F5" s="12"/>
    </row>
    <row r="6" spans="1:6" ht="37.5" customHeight="1" x14ac:dyDescent="0.3">
      <c r="A6" s="15" t="s">
        <v>69</v>
      </c>
      <c r="B6" s="16" t="s">
        <v>9</v>
      </c>
      <c r="C6" s="17" t="s">
        <v>10</v>
      </c>
      <c r="D6" s="12"/>
      <c r="E6" s="12"/>
      <c r="F6" s="12"/>
    </row>
    <row r="7" spans="1:6" ht="18" customHeight="1" x14ac:dyDescent="0.25">
      <c r="A7" s="254" t="s">
        <v>38</v>
      </c>
      <c r="B7" s="255"/>
      <c r="C7" s="255"/>
      <c r="D7" s="12"/>
      <c r="E7" s="12"/>
      <c r="F7" s="12"/>
    </row>
    <row r="8" spans="1:6" ht="18.75" x14ac:dyDescent="0.3">
      <c r="A8" s="3">
        <v>1</v>
      </c>
      <c r="B8" s="4" t="s">
        <v>11</v>
      </c>
      <c r="C8" s="5">
        <v>1</v>
      </c>
    </row>
    <row r="9" spans="1:6" ht="18.75" x14ac:dyDescent="0.3">
      <c r="A9" s="6">
        <f>A8+1</f>
        <v>2</v>
      </c>
      <c r="B9" s="4" t="s">
        <v>12</v>
      </c>
      <c r="C9" s="9">
        <v>1.5</v>
      </c>
    </row>
    <row r="10" spans="1:6" ht="18.75" x14ac:dyDescent="0.3">
      <c r="A10" s="6">
        <f t="shared" ref="A10:A13" si="0">A9+1</f>
        <v>3</v>
      </c>
      <c r="B10" s="4" t="s">
        <v>13</v>
      </c>
      <c r="C10" s="9">
        <v>0.5</v>
      </c>
    </row>
    <row r="11" spans="1:6" ht="18.75" x14ac:dyDescent="0.3">
      <c r="A11" s="6">
        <f t="shared" si="0"/>
        <v>4</v>
      </c>
      <c r="B11" s="8" t="s">
        <v>31</v>
      </c>
      <c r="C11" s="37">
        <v>16.57</v>
      </c>
    </row>
    <row r="12" spans="1:6" ht="21" customHeight="1" x14ac:dyDescent="0.3">
      <c r="A12" s="6">
        <f t="shared" si="0"/>
        <v>5</v>
      </c>
      <c r="B12" s="10" t="s">
        <v>97</v>
      </c>
      <c r="C12" s="9">
        <v>0.5</v>
      </c>
    </row>
    <row r="13" spans="1:6" ht="19.5" customHeight="1" x14ac:dyDescent="0.3">
      <c r="A13" s="6">
        <f t="shared" si="0"/>
        <v>6</v>
      </c>
      <c r="B13" s="10" t="s">
        <v>32</v>
      </c>
      <c r="C13" s="37">
        <v>0.28000000000000003</v>
      </c>
    </row>
    <row r="14" spans="1:6" ht="18.75" x14ac:dyDescent="0.3">
      <c r="A14" s="46"/>
      <c r="B14" s="47" t="s">
        <v>16</v>
      </c>
      <c r="C14" s="48">
        <f>SUM(C8:C13)</f>
        <v>20.350000000000001</v>
      </c>
    </row>
    <row r="15" spans="1:6" ht="18.75" x14ac:dyDescent="0.25">
      <c r="A15" s="252" t="s">
        <v>17</v>
      </c>
      <c r="B15" s="253"/>
      <c r="C15" s="253"/>
    </row>
    <row r="16" spans="1:6" ht="21" customHeight="1" x14ac:dyDescent="0.3">
      <c r="A16" s="17">
        <v>1</v>
      </c>
      <c r="B16" s="20" t="s">
        <v>19</v>
      </c>
      <c r="C16" s="17">
        <v>0.5</v>
      </c>
    </row>
    <row r="17" spans="1:3" ht="18.75" x14ac:dyDescent="0.3">
      <c r="A17" s="17">
        <f>A16+1</f>
        <v>2</v>
      </c>
      <c r="B17" s="22" t="s">
        <v>20</v>
      </c>
      <c r="C17" s="17">
        <v>0.5</v>
      </c>
    </row>
    <row r="18" spans="1:3" ht="18.75" x14ac:dyDescent="0.3">
      <c r="A18" s="17">
        <f t="shared" ref="A18" si="1">A17+1</f>
        <v>3</v>
      </c>
      <c r="B18" s="22" t="s">
        <v>3</v>
      </c>
      <c r="C18" s="60">
        <v>1</v>
      </c>
    </row>
    <row r="19" spans="1:3" ht="17.25" customHeight="1" x14ac:dyDescent="0.3">
      <c r="A19" s="17"/>
      <c r="B19" s="54" t="s">
        <v>16</v>
      </c>
      <c r="C19" s="55">
        <f>C16+C17+C18</f>
        <v>2</v>
      </c>
    </row>
    <row r="20" spans="1:3" ht="24.75" customHeight="1" x14ac:dyDescent="0.25">
      <c r="A20" s="250" t="s">
        <v>21</v>
      </c>
      <c r="B20" s="251"/>
      <c r="C20" s="251"/>
    </row>
    <row r="21" spans="1:3" ht="18" customHeight="1" x14ac:dyDescent="0.3">
      <c r="A21" s="3">
        <v>1</v>
      </c>
      <c r="B21" s="20" t="s">
        <v>5</v>
      </c>
      <c r="C21" s="21">
        <v>3</v>
      </c>
    </row>
    <row r="22" spans="1:3" ht="18.75" x14ac:dyDescent="0.3">
      <c r="A22" s="17">
        <f>A21+1</f>
        <v>2</v>
      </c>
      <c r="B22" s="20" t="s">
        <v>7</v>
      </c>
      <c r="C22" s="21">
        <v>1</v>
      </c>
    </row>
    <row r="23" spans="1:3" ht="40.5" customHeight="1" x14ac:dyDescent="0.3">
      <c r="A23" s="17">
        <f>A22+1</f>
        <v>3</v>
      </c>
      <c r="B23" s="22" t="s">
        <v>33</v>
      </c>
      <c r="C23" s="21">
        <v>1</v>
      </c>
    </row>
    <row r="24" spans="1:3" ht="21.75" customHeight="1" x14ac:dyDescent="0.3">
      <c r="A24" s="17">
        <f t="shared" ref="A24:A37" si="2">A23+1</f>
        <v>4</v>
      </c>
      <c r="B24" s="22" t="s">
        <v>8</v>
      </c>
      <c r="C24" s="21">
        <v>4</v>
      </c>
    </row>
    <row r="25" spans="1:3" ht="25.5" customHeight="1" x14ac:dyDescent="0.3">
      <c r="A25" s="17">
        <f t="shared" si="2"/>
        <v>5</v>
      </c>
      <c r="B25" s="20" t="s">
        <v>82</v>
      </c>
      <c r="C25" s="21">
        <v>0.5</v>
      </c>
    </row>
    <row r="26" spans="1:3" ht="18.75" x14ac:dyDescent="0.3">
      <c r="A26" s="17">
        <f t="shared" si="2"/>
        <v>6</v>
      </c>
      <c r="B26" s="20" t="s">
        <v>83</v>
      </c>
      <c r="C26" s="21">
        <v>0.5</v>
      </c>
    </row>
    <row r="27" spans="1:3" ht="18.75" x14ac:dyDescent="0.3">
      <c r="A27" s="17">
        <f t="shared" si="2"/>
        <v>7</v>
      </c>
      <c r="B27" s="20" t="s">
        <v>74</v>
      </c>
      <c r="C27" s="17">
        <v>0.5</v>
      </c>
    </row>
    <row r="28" spans="1:3" ht="18.75" x14ac:dyDescent="0.3">
      <c r="A28" s="17"/>
      <c r="B28" s="54" t="s">
        <v>16</v>
      </c>
      <c r="C28" s="55">
        <f>SUM(C21:C27)</f>
        <v>10.5</v>
      </c>
    </row>
    <row r="29" spans="1:3" ht="18.75" x14ac:dyDescent="0.3">
      <c r="A29" s="262" t="s">
        <v>85</v>
      </c>
      <c r="B29" s="263"/>
      <c r="C29" s="264"/>
    </row>
    <row r="30" spans="1:3" ht="18.75" x14ac:dyDescent="0.3">
      <c r="A30" s="17">
        <v>1</v>
      </c>
      <c r="B30" s="52" t="s">
        <v>1</v>
      </c>
      <c r="C30" s="16">
        <v>3.6</v>
      </c>
    </row>
    <row r="31" spans="1:3" ht="18.75" x14ac:dyDescent="0.3">
      <c r="A31" s="17">
        <f t="shared" si="2"/>
        <v>2</v>
      </c>
      <c r="B31" s="20" t="s">
        <v>22</v>
      </c>
      <c r="C31" s="17">
        <v>2</v>
      </c>
    </row>
    <row r="32" spans="1:3" ht="18.75" x14ac:dyDescent="0.3">
      <c r="A32" s="17">
        <f t="shared" si="2"/>
        <v>3</v>
      </c>
      <c r="B32" s="20" t="s">
        <v>4</v>
      </c>
      <c r="C32" s="17">
        <v>1</v>
      </c>
    </row>
    <row r="33" spans="1:8" ht="18.75" x14ac:dyDescent="0.3">
      <c r="A33" s="17">
        <f t="shared" si="2"/>
        <v>4</v>
      </c>
      <c r="B33" s="20" t="s">
        <v>64</v>
      </c>
      <c r="C33" s="17">
        <v>0.5</v>
      </c>
    </row>
    <row r="34" spans="1:8" ht="18.75" x14ac:dyDescent="0.3">
      <c r="A34" s="17">
        <f t="shared" si="2"/>
        <v>5</v>
      </c>
      <c r="B34" s="20" t="s">
        <v>5</v>
      </c>
      <c r="C34" s="17">
        <v>0.5</v>
      </c>
    </row>
    <row r="35" spans="1:8" ht="37.5" x14ac:dyDescent="0.3">
      <c r="A35" s="17">
        <f t="shared" si="2"/>
        <v>6</v>
      </c>
      <c r="B35" s="20" t="s">
        <v>70</v>
      </c>
      <c r="C35" s="17">
        <v>0.5</v>
      </c>
    </row>
    <row r="36" spans="1:8" ht="37.5" x14ac:dyDescent="0.3">
      <c r="A36" s="17">
        <f t="shared" si="2"/>
        <v>7</v>
      </c>
      <c r="B36" s="22" t="s">
        <v>33</v>
      </c>
      <c r="C36" s="17">
        <v>0.5</v>
      </c>
    </row>
    <row r="37" spans="1:8" ht="18.75" x14ac:dyDescent="0.3">
      <c r="A37" s="17">
        <f t="shared" si="2"/>
        <v>8</v>
      </c>
      <c r="B37" s="20" t="s">
        <v>20</v>
      </c>
      <c r="C37" s="17">
        <v>0.5</v>
      </c>
    </row>
    <row r="38" spans="1:8" ht="18.75" x14ac:dyDescent="0.3">
      <c r="A38" s="3"/>
      <c r="B38" s="49" t="s">
        <v>16</v>
      </c>
      <c r="C38" s="41">
        <f>SUM(C30:C37)</f>
        <v>9.1</v>
      </c>
    </row>
    <row r="39" spans="1:8" ht="18.75" x14ac:dyDescent="0.3">
      <c r="A39" s="18"/>
      <c r="B39" s="23" t="s">
        <v>30</v>
      </c>
      <c r="C39" s="35">
        <f>C14+C19+C28+C38</f>
        <v>41.95</v>
      </c>
      <c r="F39" s="40"/>
      <c r="G39" s="40"/>
      <c r="H39" s="40"/>
    </row>
    <row r="42" spans="1:8" ht="15.75" x14ac:dyDescent="0.25">
      <c r="A42" s="82"/>
      <c r="B42" s="82" t="s">
        <v>68</v>
      </c>
      <c r="C42" s="82"/>
    </row>
  </sheetData>
  <mergeCells count="5">
    <mergeCell ref="A4:C4"/>
    <mergeCell ref="A7:C7"/>
    <mergeCell ref="A15:C15"/>
    <mergeCell ref="A20:C20"/>
    <mergeCell ref="A29:C29"/>
  </mergeCells>
  <pageMargins left="0.70866141732283472" right="0.70866141732283472" top="0.74803149606299213" bottom="0.74803149606299213" header="0.31496062992125984" footer="0.31496062992125984"/>
  <pageSetup paperSize="9" scale="83" orientation="portrait" horizontalDpi="180" verticalDpi="18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33"/>
  <sheetViews>
    <sheetView workbookViewId="0">
      <selection activeCell="F9" sqref="F9"/>
    </sheetView>
  </sheetViews>
  <sheetFormatPr defaultRowHeight="15" x14ac:dyDescent="0.25"/>
  <cols>
    <col min="1" max="1" width="9.5703125" customWidth="1"/>
    <col min="2" max="2" width="45.85546875" customWidth="1"/>
    <col min="3" max="3" width="30.5703125" customWidth="1"/>
  </cols>
  <sheetData>
    <row r="1" spans="1:6" x14ac:dyDescent="0.25">
      <c r="A1" s="12"/>
      <c r="B1" s="12"/>
      <c r="C1" s="12"/>
      <c r="D1" s="12"/>
      <c r="E1" s="12"/>
      <c r="F1" s="12"/>
    </row>
    <row r="2" spans="1:6" x14ac:dyDescent="0.25">
      <c r="A2" s="12"/>
      <c r="B2" s="12"/>
      <c r="C2" s="39" t="s">
        <v>234</v>
      </c>
      <c r="D2" s="12"/>
      <c r="E2" s="12"/>
      <c r="F2" s="12"/>
    </row>
    <row r="3" spans="1:6" ht="47.25" customHeight="1" x14ac:dyDescent="0.25">
      <c r="A3" s="12"/>
      <c r="B3" s="12"/>
      <c r="C3" s="43" t="s">
        <v>248</v>
      </c>
      <c r="D3" s="12"/>
      <c r="E3" s="12"/>
      <c r="F3" s="12"/>
    </row>
    <row r="4" spans="1:6" ht="18.75" x14ac:dyDescent="0.3">
      <c r="A4" s="266" t="s">
        <v>65</v>
      </c>
      <c r="B4" s="266"/>
      <c r="C4" s="266"/>
      <c r="D4" s="12"/>
      <c r="E4" s="13"/>
      <c r="F4" s="12"/>
    </row>
    <row r="5" spans="1:6" ht="22.5" customHeight="1" x14ac:dyDescent="0.3">
      <c r="A5" s="266" t="s">
        <v>81</v>
      </c>
      <c r="B5" s="266"/>
      <c r="C5" s="266"/>
      <c r="D5" s="12"/>
      <c r="E5" s="12"/>
      <c r="F5" s="12"/>
    </row>
    <row r="6" spans="1:6" ht="18.75" customHeight="1" x14ac:dyDescent="0.3">
      <c r="A6" s="14"/>
      <c r="B6" s="14"/>
      <c r="C6" s="14"/>
      <c r="D6" s="12"/>
      <c r="E6" s="12"/>
      <c r="F6" s="12"/>
    </row>
    <row r="7" spans="1:6" ht="37.5" customHeight="1" x14ac:dyDescent="0.3">
      <c r="A7" s="15" t="s">
        <v>69</v>
      </c>
      <c r="B7" s="16" t="s">
        <v>9</v>
      </c>
      <c r="C7" s="17" t="s">
        <v>10</v>
      </c>
      <c r="D7" s="12"/>
      <c r="E7" s="12"/>
      <c r="F7" s="12"/>
    </row>
    <row r="8" spans="1:6" ht="18" customHeight="1" x14ac:dyDescent="0.25">
      <c r="A8" s="254" t="s">
        <v>38</v>
      </c>
      <c r="B8" s="255"/>
      <c r="C8" s="255"/>
      <c r="D8" s="12"/>
      <c r="E8" s="12"/>
      <c r="F8" s="12"/>
    </row>
    <row r="9" spans="1:6" ht="18.75" x14ac:dyDescent="0.3">
      <c r="A9" s="3">
        <v>1</v>
      </c>
      <c r="B9" s="4" t="s">
        <v>11</v>
      </c>
      <c r="C9" s="5">
        <v>1</v>
      </c>
    </row>
    <row r="10" spans="1:6" ht="18.75" x14ac:dyDescent="0.3">
      <c r="A10" s="6">
        <f>A9+1</f>
        <v>2</v>
      </c>
      <c r="B10" s="4" t="s">
        <v>12</v>
      </c>
      <c r="C10" s="9">
        <v>1.5</v>
      </c>
    </row>
    <row r="11" spans="1:6" ht="18.75" x14ac:dyDescent="0.3">
      <c r="A11" s="6">
        <f t="shared" ref="A11:A13" si="0">A10+1</f>
        <v>3</v>
      </c>
      <c r="B11" s="4" t="s">
        <v>13</v>
      </c>
      <c r="C11" s="9">
        <v>0.5</v>
      </c>
    </row>
    <row r="12" spans="1:6" ht="18.75" x14ac:dyDescent="0.3">
      <c r="A12" s="6">
        <f t="shared" si="0"/>
        <v>4</v>
      </c>
      <c r="B12" s="8" t="s">
        <v>31</v>
      </c>
      <c r="C12" s="37">
        <v>18.559999999999999</v>
      </c>
    </row>
    <row r="13" spans="1:6" ht="18.75" x14ac:dyDescent="0.3">
      <c r="A13" s="6">
        <f t="shared" si="0"/>
        <v>5</v>
      </c>
      <c r="B13" s="8" t="s">
        <v>32</v>
      </c>
      <c r="C13" s="37">
        <v>0.11</v>
      </c>
    </row>
    <row r="14" spans="1:6" ht="18.75" x14ac:dyDescent="0.3">
      <c r="A14" s="46"/>
      <c r="B14" s="47" t="s">
        <v>16</v>
      </c>
      <c r="C14" s="48">
        <f>SUM(C9:C13)</f>
        <v>21.669999999999998</v>
      </c>
    </row>
    <row r="15" spans="1:6" ht="18.75" x14ac:dyDescent="0.25">
      <c r="A15" s="252" t="s">
        <v>17</v>
      </c>
      <c r="B15" s="253"/>
      <c r="C15" s="253"/>
    </row>
    <row r="16" spans="1:6" ht="21" customHeight="1" x14ac:dyDescent="0.3">
      <c r="A16" s="17">
        <v>1</v>
      </c>
      <c r="B16" s="20" t="s">
        <v>19</v>
      </c>
      <c r="C16" s="17">
        <v>0.5</v>
      </c>
    </row>
    <row r="17" spans="1:8" ht="18.75" x14ac:dyDescent="0.3">
      <c r="A17" s="17">
        <f>A16+1</f>
        <v>2</v>
      </c>
      <c r="B17" s="22" t="s">
        <v>20</v>
      </c>
      <c r="C17" s="17">
        <v>0.5</v>
      </c>
    </row>
    <row r="18" spans="1:8" ht="17.25" customHeight="1" x14ac:dyDescent="0.3">
      <c r="A18" s="17"/>
      <c r="B18" s="54" t="s">
        <v>16</v>
      </c>
      <c r="C18" s="55">
        <f>C16+C17</f>
        <v>1</v>
      </c>
    </row>
    <row r="19" spans="1:8" ht="24.75" customHeight="1" x14ac:dyDescent="0.25">
      <c r="A19" s="250" t="s">
        <v>21</v>
      </c>
      <c r="B19" s="251"/>
      <c r="C19" s="251"/>
    </row>
    <row r="20" spans="1:8" ht="37.5" x14ac:dyDescent="0.3">
      <c r="A20" s="17">
        <v>1</v>
      </c>
      <c r="B20" s="22" t="s">
        <v>33</v>
      </c>
      <c r="C20" s="21">
        <v>1</v>
      </c>
    </row>
    <row r="21" spans="1:8" ht="19.5" customHeight="1" x14ac:dyDescent="0.3">
      <c r="A21" s="17">
        <f>A20+1</f>
        <v>2</v>
      </c>
      <c r="B21" s="20" t="s">
        <v>5</v>
      </c>
      <c r="C21" s="18">
        <v>4</v>
      </c>
    </row>
    <row r="22" spans="1:8" ht="21.75" customHeight="1" x14ac:dyDescent="0.3">
      <c r="A22" s="17">
        <f t="shared" ref="A22:A28" si="1">A21+1</f>
        <v>3</v>
      </c>
      <c r="B22" s="20" t="s">
        <v>7</v>
      </c>
      <c r="C22" s="21">
        <v>1</v>
      </c>
    </row>
    <row r="23" spans="1:8" ht="36.75" customHeight="1" x14ac:dyDescent="0.3">
      <c r="A23" s="17">
        <f t="shared" si="1"/>
        <v>4</v>
      </c>
      <c r="B23" s="20" t="s">
        <v>105</v>
      </c>
      <c r="C23" s="21">
        <v>1.5</v>
      </c>
    </row>
    <row r="24" spans="1:8" ht="37.5" x14ac:dyDescent="0.3">
      <c r="A24" s="17">
        <f t="shared" si="1"/>
        <v>5</v>
      </c>
      <c r="B24" s="22" t="s">
        <v>28</v>
      </c>
      <c r="C24" s="21">
        <v>1</v>
      </c>
    </row>
    <row r="25" spans="1:8" ht="37.5" x14ac:dyDescent="0.3">
      <c r="A25" s="17">
        <f t="shared" si="1"/>
        <v>6</v>
      </c>
      <c r="B25" s="22" t="s">
        <v>102</v>
      </c>
      <c r="C25" s="21">
        <v>3</v>
      </c>
    </row>
    <row r="26" spans="1:8" ht="18.75" x14ac:dyDescent="0.3">
      <c r="A26" s="17">
        <f t="shared" si="1"/>
        <v>7</v>
      </c>
      <c r="B26" s="20" t="s">
        <v>82</v>
      </c>
      <c r="C26" s="21">
        <v>0.5</v>
      </c>
    </row>
    <row r="27" spans="1:8" ht="18.75" x14ac:dyDescent="0.3">
      <c r="A27" s="17">
        <f t="shared" si="1"/>
        <v>8</v>
      </c>
      <c r="B27" s="20" t="s">
        <v>83</v>
      </c>
      <c r="C27" s="21">
        <v>0.5</v>
      </c>
    </row>
    <row r="28" spans="1:8" ht="18.75" x14ac:dyDescent="0.3">
      <c r="A28" s="17">
        <f t="shared" si="1"/>
        <v>9</v>
      </c>
      <c r="B28" s="20" t="s">
        <v>74</v>
      </c>
      <c r="C28" s="21">
        <v>1</v>
      </c>
    </row>
    <row r="29" spans="1:8" ht="18.75" x14ac:dyDescent="0.3">
      <c r="A29" s="3"/>
      <c r="B29" s="49" t="s">
        <v>16</v>
      </c>
      <c r="C29" s="41">
        <f>SUM(C20:C28)</f>
        <v>13.5</v>
      </c>
    </row>
    <row r="30" spans="1:8" ht="18.75" x14ac:dyDescent="0.3">
      <c r="A30" s="18"/>
      <c r="B30" s="49" t="s">
        <v>30</v>
      </c>
      <c r="C30" s="35">
        <f>C14+C18+C29</f>
        <v>36.17</v>
      </c>
      <c r="F30" s="40"/>
      <c r="G30" s="40"/>
      <c r="H30" s="40"/>
    </row>
    <row r="33" spans="2:3" ht="15.75" x14ac:dyDescent="0.25">
      <c r="B33" s="82" t="s">
        <v>68</v>
      </c>
      <c r="C33" s="82"/>
    </row>
  </sheetData>
  <mergeCells count="5">
    <mergeCell ref="A8:C8"/>
    <mergeCell ref="A15:C15"/>
    <mergeCell ref="A19:C19"/>
    <mergeCell ref="A5:C5"/>
    <mergeCell ref="A4:C4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180" verticalDpi="18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H32"/>
  <sheetViews>
    <sheetView workbookViewId="0">
      <selection activeCell="G8" sqref="G8"/>
    </sheetView>
  </sheetViews>
  <sheetFormatPr defaultRowHeight="15" x14ac:dyDescent="0.25"/>
  <cols>
    <col min="1" max="1" width="9.5703125" customWidth="1"/>
    <col min="2" max="2" width="45.85546875" customWidth="1"/>
    <col min="3" max="3" width="29.28515625" customWidth="1"/>
  </cols>
  <sheetData>
    <row r="1" spans="1:6" x14ac:dyDescent="0.25">
      <c r="A1" s="12"/>
      <c r="B1" s="12"/>
      <c r="C1" s="12"/>
      <c r="D1" s="12"/>
      <c r="E1" s="12"/>
      <c r="F1" s="12"/>
    </row>
    <row r="2" spans="1:6" x14ac:dyDescent="0.25">
      <c r="A2" s="12"/>
      <c r="B2" s="12"/>
      <c r="C2" s="39" t="s">
        <v>235</v>
      </c>
      <c r="D2" s="12"/>
      <c r="E2" s="12"/>
      <c r="F2" s="12"/>
    </row>
    <row r="3" spans="1:6" ht="50.25" customHeight="1" x14ac:dyDescent="0.25">
      <c r="A3" s="12"/>
      <c r="B3" s="12"/>
      <c r="C3" s="43" t="s">
        <v>250</v>
      </c>
      <c r="D3" s="12"/>
      <c r="E3" s="12"/>
      <c r="F3" s="12"/>
    </row>
    <row r="4" spans="1:6" ht="18.75" x14ac:dyDescent="0.3">
      <c r="A4" s="14" t="s">
        <v>65</v>
      </c>
      <c r="B4" s="14"/>
      <c r="C4" s="14"/>
      <c r="D4" s="12"/>
      <c r="E4" s="13"/>
      <c r="F4" s="12"/>
    </row>
    <row r="5" spans="1:6" ht="18.75" x14ac:dyDescent="0.3">
      <c r="A5" s="14"/>
      <c r="B5" s="14" t="s">
        <v>80</v>
      </c>
      <c r="C5" s="14"/>
      <c r="D5" s="12"/>
      <c r="E5" s="12"/>
      <c r="F5" s="12"/>
    </row>
    <row r="6" spans="1:6" ht="6" customHeight="1" x14ac:dyDescent="0.3">
      <c r="A6" s="14"/>
      <c r="B6" s="14"/>
      <c r="C6" s="14"/>
      <c r="D6" s="12"/>
      <c r="E6" s="12"/>
      <c r="F6" s="12"/>
    </row>
    <row r="7" spans="1:6" ht="37.5" customHeight="1" x14ac:dyDescent="0.3">
      <c r="A7" s="15" t="s">
        <v>69</v>
      </c>
      <c r="B7" s="16" t="s">
        <v>9</v>
      </c>
      <c r="C7" s="17" t="s">
        <v>10</v>
      </c>
      <c r="D7" s="12"/>
      <c r="E7" s="12"/>
      <c r="F7" s="12"/>
    </row>
    <row r="8" spans="1:6" ht="18" customHeight="1" x14ac:dyDescent="0.25">
      <c r="A8" s="254" t="s">
        <v>38</v>
      </c>
      <c r="B8" s="255"/>
      <c r="C8" s="255"/>
      <c r="D8" s="12"/>
      <c r="E8" s="12"/>
      <c r="F8" s="12"/>
    </row>
    <row r="9" spans="1:6" ht="18.75" x14ac:dyDescent="0.3">
      <c r="A9" s="3">
        <v>1</v>
      </c>
      <c r="B9" s="4" t="s">
        <v>11</v>
      </c>
      <c r="C9" s="5">
        <v>1</v>
      </c>
    </row>
    <row r="10" spans="1:6" ht="18.75" x14ac:dyDescent="0.3">
      <c r="A10" s="6">
        <f>A9+1</f>
        <v>2</v>
      </c>
      <c r="B10" s="4" t="s">
        <v>12</v>
      </c>
      <c r="C10" s="5">
        <v>1</v>
      </c>
    </row>
    <row r="11" spans="1:6" ht="18.75" x14ac:dyDescent="0.3">
      <c r="A11" s="6">
        <f t="shared" ref="A11:A12" si="0">A10+1</f>
        <v>3</v>
      </c>
      <c r="B11" s="4" t="s">
        <v>13</v>
      </c>
      <c r="C11" s="5">
        <v>1</v>
      </c>
    </row>
    <row r="12" spans="1:6" ht="18.75" x14ac:dyDescent="0.3">
      <c r="A12" s="6">
        <f t="shared" si="0"/>
        <v>4</v>
      </c>
      <c r="B12" s="8" t="s">
        <v>31</v>
      </c>
      <c r="C12" s="37">
        <v>18.72</v>
      </c>
    </row>
    <row r="13" spans="1:6" ht="18.75" x14ac:dyDescent="0.3">
      <c r="A13" s="6">
        <v>5</v>
      </c>
      <c r="B13" s="8" t="s">
        <v>15</v>
      </c>
      <c r="C13" s="5">
        <v>1</v>
      </c>
    </row>
    <row r="14" spans="1:6" ht="18.75" x14ac:dyDescent="0.3">
      <c r="A14" s="46"/>
      <c r="B14" s="47" t="s">
        <v>16</v>
      </c>
      <c r="C14" s="48">
        <f>SUM(C9:C13)</f>
        <v>22.72</v>
      </c>
    </row>
    <row r="15" spans="1:6" ht="18.75" x14ac:dyDescent="0.25">
      <c r="A15" s="252" t="s">
        <v>17</v>
      </c>
      <c r="B15" s="253"/>
      <c r="C15" s="253"/>
    </row>
    <row r="16" spans="1:6" ht="21" customHeight="1" x14ac:dyDescent="0.3">
      <c r="A16" s="17">
        <v>1</v>
      </c>
      <c r="B16" s="20" t="s">
        <v>19</v>
      </c>
      <c r="C16" s="17">
        <v>0.5</v>
      </c>
    </row>
    <row r="17" spans="1:8" ht="18.75" x14ac:dyDescent="0.3">
      <c r="A17" s="17">
        <f>A16+1</f>
        <v>2</v>
      </c>
      <c r="B17" s="22" t="s">
        <v>20</v>
      </c>
      <c r="C17" s="17">
        <v>0.5</v>
      </c>
    </row>
    <row r="18" spans="1:8" ht="18.75" x14ac:dyDescent="0.3">
      <c r="A18" s="17">
        <f t="shared" ref="A18" si="1">A17+1</f>
        <v>3</v>
      </c>
      <c r="B18" s="22" t="s">
        <v>3</v>
      </c>
      <c r="C18" s="17">
        <v>1</v>
      </c>
    </row>
    <row r="19" spans="1:8" ht="17.25" customHeight="1" x14ac:dyDescent="0.3">
      <c r="A19" s="17"/>
      <c r="B19" s="54" t="s">
        <v>16</v>
      </c>
      <c r="C19" s="55">
        <f>C16+C17+C18</f>
        <v>2</v>
      </c>
    </row>
    <row r="20" spans="1:8" ht="24.75" customHeight="1" x14ac:dyDescent="0.25">
      <c r="A20" s="250" t="s">
        <v>21</v>
      </c>
      <c r="B20" s="251"/>
      <c r="C20" s="251"/>
    </row>
    <row r="21" spans="1:8" ht="37.5" x14ac:dyDescent="0.3">
      <c r="A21" s="17">
        <v>1</v>
      </c>
      <c r="B21" s="22" t="s">
        <v>23</v>
      </c>
      <c r="C21" s="21">
        <v>1</v>
      </c>
    </row>
    <row r="22" spans="1:8" ht="19.5" customHeight="1" x14ac:dyDescent="0.3">
      <c r="A22" s="17">
        <f>A21+1</f>
        <v>2</v>
      </c>
      <c r="B22" s="20" t="s">
        <v>5</v>
      </c>
      <c r="C22" s="21">
        <v>2.5</v>
      </c>
    </row>
    <row r="23" spans="1:8" ht="21.75" customHeight="1" x14ac:dyDescent="0.3">
      <c r="A23" s="17">
        <f t="shared" ref="A23:A27" si="2">A22+1</f>
        <v>3</v>
      </c>
      <c r="B23" s="20" t="s">
        <v>7</v>
      </c>
      <c r="C23" s="21">
        <v>1</v>
      </c>
    </row>
    <row r="24" spans="1:8" ht="36.75" customHeight="1" x14ac:dyDescent="0.3">
      <c r="A24" s="17">
        <f t="shared" si="2"/>
        <v>4</v>
      </c>
      <c r="B24" s="22" t="s">
        <v>33</v>
      </c>
      <c r="C24" s="21">
        <v>0.5</v>
      </c>
    </row>
    <row r="25" spans="1:8" ht="18.75" x14ac:dyDescent="0.3">
      <c r="A25" s="17">
        <f t="shared" si="2"/>
        <v>5</v>
      </c>
      <c r="B25" s="20" t="s">
        <v>105</v>
      </c>
      <c r="C25" s="21">
        <v>2</v>
      </c>
    </row>
    <row r="26" spans="1:8" ht="18.75" x14ac:dyDescent="0.3">
      <c r="A26" s="17">
        <f t="shared" si="2"/>
        <v>6</v>
      </c>
      <c r="B26" s="20" t="s">
        <v>4</v>
      </c>
      <c r="C26" s="21">
        <v>1</v>
      </c>
    </row>
    <row r="27" spans="1:8" ht="18.75" x14ac:dyDescent="0.3">
      <c r="A27" s="17">
        <f t="shared" si="2"/>
        <v>7</v>
      </c>
      <c r="B27" s="20" t="s">
        <v>74</v>
      </c>
      <c r="C27" s="21">
        <v>1</v>
      </c>
    </row>
    <row r="28" spans="1:8" ht="18.75" x14ac:dyDescent="0.3">
      <c r="A28" s="3"/>
      <c r="B28" s="49" t="s">
        <v>16</v>
      </c>
      <c r="C28" s="42">
        <f>SUM(C21:C27)</f>
        <v>9</v>
      </c>
    </row>
    <row r="29" spans="1:8" ht="18.75" x14ac:dyDescent="0.3">
      <c r="A29" s="18"/>
      <c r="B29" s="49" t="s">
        <v>30</v>
      </c>
      <c r="C29" s="35">
        <f>C14+C19+C28</f>
        <v>33.72</v>
      </c>
      <c r="F29" s="40"/>
      <c r="G29" s="40"/>
      <c r="H29" s="40"/>
    </row>
    <row r="32" spans="1:8" ht="15.75" x14ac:dyDescent="0.25">
      <c r="A32" s="82"/>
      <c r="B32" s="82" t="s">
        <v>68</v>
      </c>
      <c r="C32" s="82"/>
    </row>
  </sheetData>
  <mergeCells count="3">
    <mergeCell ref="A8:C8"/>
    <mergeCell ref="A15:C15"/>
    <mergeCell ref="A20:C20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180" verticalDpi="18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33"/>
  <sheetViews>
    <sheetView workbookViewId="0">
      <selection activeCell="F8" sqref="F8"/>
    </sheetView>
  </sheetViews>
  <sheetFormatPr defaultRowHeight="15" x14ac:dyDescent="0.25"/>
  <cols>
    <col min="1" max="1" width="12.85546875" customWidth="1"/>
    <col min="2" max="2" width="45.85546875" customWidth="1"/>
    <col min="3" max="3" width="27.7109375" customWidth="1"/>
  </cols>
  <sheetData>
    <row r="1" spans="1:6" x14ac:dyDescent="0.25">
      <c r="A1" s="12"/>
      <c r="B1" s="12"/>
      <c r="C1" s="12"/>
      <c r="D1" s="12"/>
      <c r="E1" s="12"/>
      <c r="F1" s="12"/>
    </row>
    <row r="2" spans="1:6" x14ac:dyDescent="0.25">
      <c r="A2" s="12"/>
      <c r="B2" s="12"/>
      <c r="C2" s="39" t="s">
        <v>236</v>
      </c>
      <c r="D2" s="12"/>
      <c r="E2" s="12"/>
      <c r="F2" s="12"/>
    </row>
    <row r="3" spans="1:6" ht="60" customHeight="1" x14ac:dyDescent="0.25">
      <c r="A3" s="12"/>
      <c r="B3" s="12"/>
      <c r="C3" s="43" t="s">
        <v>250</v>
      </c>
      <c r="D3" s="12"/>
      <c r="E3" s="12"/>
      <c r="F3" s="12"/>
    </row>
    <row r="4" spans="1:6" ht="39.75" customHeight="1" x14ac:dyDescent="0.3">
      <c r="A4" s="210" t="s">
        <v>78</v>
      </c>
      <c r="B4" s="210"/>
      <c r="C4" s="210"/>
      <c r="D4" s="12"/>
      <c r="E4" s="12"/>
      <c r="F4" s="12"/>
    </row>
    <row r="5" spans="1:6" ht="12" customHeight="1" x14ac:dyDescent="0.3">
      <c r="A5" s="14"/>
      <c r="B5" s="14"/>
      <c r="C5" s="14"/>
      <c r="D5" s="12"/>
      <c r="E5" s="12"/>
      <c r="F5" s="12"/>
    </row>
    <row r="6" spans="1:6" ht="37.5" customHeight="1" x14ac:dyDescent="0.3">
      <c r="A6" s="15" t="s">
        <v>69</v>
      </c>
      <c r="B6" s="16" t="s">
        <v>9</v>
      </c>
      <c r="C6" s="17" t="s">
        <v>10</v>
      </c>
      <c r="D6" s="12"/>
      <c r="E6" s="12"/>
      <c r="F6" s="12"/>
    </row>
    <row r="7" spans="1:6" ht="18" customHeight="1" x14ac:dyDescent="0.25">
      <c r="A7" s="254" t="s">
        <v>38</v>
      </c>
      <c r="B7" s="255"/>
      <c r="C7" s="255"/>
      <c r="D7" s="12"/>
      <c r="E7" s="12"/>
      <c r="F7" s="12"/>
    </row>
    <row r="8" spans="1:6" ht="18.75" x14ac:dyDescent="0.3">
      <c r="A8" s="3">
        <v>1</v>
      </c>
      <c r="B8" s="4" t="s">
        <v>11</v>
      </c>
      <c r="C8" s="5">
        <v>1</v>
      </c>
    </row>
    <row r="9" spans="1:6" ht="18.75" x14ac:dyDescent="0.3">
      <c r="A9" s="6">
        <f>A8+1</f>
        <v>2</v>
      </c>
      <c r="B9" s="4" t="s">
        <v>12</v>
      </c>
      <c r="C9" s="5">
        <v>1</v>
      </c>
    </row>
    <row r="10" spans="1:6" ht="18.75" x14ac:dyDescent="0.3">
      <c r="A10" s="6">
        <f t="shared" ref="A10:A11" si="0">A9+1</f>
        <v>3</v>
      </c>
      <c r="B10" s="4" t="s">
        <v>13</v>
      </c>
      <c r="C10" s="9">
        <v>0.5</v>
      </c>
    </row>
    <row r="11" spans="1:6" ht="18.75" x14ac:dyDescent="0.3">
      <c r="A11" s="6">
        <f t="shared" si="0"/>
        <v>4</v>
      </c>
      <c r="B11" s="8" t="s">
        <v>31</v>
      </c>
      <c r="C11" s="37">
        <v>18.440000000000001</v>
      </c>
    </row>
    <row r="12" spans="1:6" ht="18.75" x14ac:dyDescent="0.3">
      <c r="A12" s="46"/>
      <c r="B12" s="47" t="s">
        <v>16</v>
      </c>
      <c r="C12" s="48">
        <f>SUM(C8:C11)</f>
        <v>20.94</v>
      </c>
    </row>
    <row r="13" spans="1:6" ht="36.75" customHeight="1" x14ac:dyDescent="0.25">
      <c r="A13" s="265" t="s">
        <v>77</v>
      </c>
      <c r="B13" s="265"/>
      <c r="C13" s="265"/>
    </row>
    <row r="14" spans="1:6" ht="18.75" x14ac:dyDescent="0.3">
      <c r="A14" s="3">
        <v>1</v>
      </c>
      <c r="B14" s="10" t="s">
        <v>79</v>
      </c>
      <c r="C14" s="51">
        <v>0.5</v>
      </c>
    </row>
    <row r="15" spans="1:6" ht="18.75" x14ac:dyDescent="0.3">
      <c r="A15" s="46"/>
      <c r="B15" s="47" t="s">
        <v>16</v>
      </c>
      <c r="C15" s="50">
        <f>C14</f>
        <v>0.5</v>
      </c>
    </row>
    <row r="16" spans="1:6" ht="18.75" x14ac:dyDescent="0.25">
      <c r="A16" s="252" t="s">
        <v>17</v>
      </c>
      <c r="B16" s="253"/>
      <c r="C16" s="253"/>
    </row>
    <row r="17" spans="1:8" ht="21" customHeight="1" x14ac:dyDescent="0.3">
      <c r="A17" s="17">
        <v>1</v>
      </c>
      <c r="B17" s="20" t="s">
        <v>19</v>
      </c>
      <c r="C17" s="17">
        <v>0.5</v>
      </c>
    </row>
    <row r="18" spans="1:8" ht="18.75" x14ac:dyDescent="0.3">
      <c r="A18" s="17">
        <f>A17+1</f>
        <v>2</v>
      </c>
      <c r="B18" s="22" t="s">
        <v>20</v>
      </c>
      <c r="C18" s="17">
        <v>0.25</v>
      </c>
    </row>
    <row r="19" spans="1:8" ht="17.25" customHeight="1" x14ac:dyDescent="0.3">
      <c r="A19" s="55"/>
      <c r="B19" s="54" t="s">
        <v>16</v>
      </c>
      <c r="C19" s="55">
        <f>C17+C18</f>
        <v>0.75</v>
      </c>
    </row>
    <row r="20" spans="1:8" ht="24.75" customHeight="1" x14ac:dyDescent="0.25">
      <c r="A20" s="250" t="s">
        <v>21</v>
      </c>
      <c r="B20" s="251"/>
      <c r="C20" s="251"/>
    </row>
    <row r="21" spans="1:8" ht="36" customHeight="1" x14ac:dyDescent="0.3">
      <c r="A21" s="3">
        <v>1</v>
      </c>
      <c r="B21" s="22" t="s">
        <v>33</v>
      </c>
      <c r="C21" s="16">
        <v>1</v>
      </c>
    </row>
    <row r="22" spans="1:8" ht="18.75" x14ac:dyDescent="0.3">
      <c r="A22" s="17">
        <f>A21+1</f>
        <v>2</v>
      </c>
      <c r="B22" s="20" t="s">
        <v>5</v>
      </c>
      <c r="C22" s="16">
        <v>3.25</v>
      </c>
    </row>
    <row r="23" spans="1:8" ht="19.5" customHeight="1" x14ac:dyDescent="0.3">
      <c r="A23" s="17">
        <f>A22+1</f>
        <v>3</v>
      </c>
      <c r="B23" s="20" t="s">
        <v>7</v>
      </c>
      <c r="C23" s="16">
        <v>1</v>
      </c>
    </row>
    <row r="24" spans="1:8" ht="21.75" customHeight="1" x14ac:dyDescent="0.3">
      <c r="A24" s="17">
        <f t="shared" ref="A24:A27" si="1">A23+1</f>
        <v>4</v>
      </c>
      <c r="B24" s="22" t="s">
        <v>29</v>
      </c>
      <c r="C24" s="16">
        <v>1</v>
      </c>
    </row>
    <row r="25" spans="1:8" ht="27" customHeight="1" x14ac:dyDescent="0.3">
      <c r="A25" s="17">
        <f t="shared" si="1"/>
        <v>5</v>
      </c>
      <c r="B25" s="22" t="s">
        <v>8</v>
      </c>
      <c r="C25" s="16">
        <v>3</v>
      </c>
    </row>
    <row r="26" spans="1:8" ht="18.75" x14ac:dyDescent="0.3">
      <c r="A26" s="17">
        <f t="shared" si="1"/>
        <v>6</v>
      </c>
      <c r="B26" s="20" t="s">
        <v>4</v>
      </c>
      <c r="C26" s="16">
        <v>0.5</v>
      </c>
    </row>
    <row r="27" spans="1:8" ht="18.75" x14ac:dyDescent="0.3">
      <c r="A27" s="17">
        <f t="shared" si="1"/>
        <v>7</v>
      </c>
      <c r="B27" s="20" t="s">
        <v>74</v>
      </c>
      <c r="C27" s="16">
        <v>0.5</v>
      </c>
    </row>
    <row r="28" spans="1:8" ht="18.75" x14ac:dyDescent="0.3">
      <c r="A28" s="3"/>
      <c r="B28" s="49" t="s">
        <v>16</v>
      </c>
      <c r="C28" s="35">
        <f>SUM(C21:C27)</f>
        <v>10.25</v>
      </c>
    </row>
    <row r="29" spans="1:8" ht="18.75" x14ac:dyDescent="0.3">
      <c r="A29" s="18"/>
      <c r="B29" s="23" t="s">
        <v>30</v>
      </c>
      <c r="C29" s="35">
        <f>C12+C15+C19+C28</f>
        <v>32.44</v>
      </c>
      <c r="F29" s="40"/>
      <c r="G29" s="40"/>
      <c r="H29" s="40"/>
    </row>
    <row r="33" spans="1:3" ht="15.75" x14ac:dyDescent="0.25">
      <c r="A33" s="82"/>
      <c r="B33" s="82" t="s">
        <v>68</v>
      </c>
      <c r="C33" s="82"/>
    </row>
  </sheetData>
  <mergeCells count="5">
    <mergeCell ref="A4:C4"/>
    <mergeCell ref="A7:C7"/>
    <mergeCell ref="A13:C13"/>
    <mergeCell ref="A16:C16"/>
    <mergeCell ref="A20:C20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180" verticalDpi="18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36"/>
  <sheetViews>
    <sheetView workbookViewId="0">
      <selection activeCell="G11" sqref="G11"/>
    </sheetView>
  </sheetViews>
  <sheetFormatPr defaultRowHeight="15" x14ac:dyDescent="0.25"/>
  <cols>
    <col min="1" max="1" width="9.7109375" customWidth="1"/>
    <col min="2" max="2" width="45.85546875" customWidth="1"/>
    <col min="3" max="3" width="27.7109375" customWidth="1"/>
  </cols>
  <sheetData>
    <row r="1" spans="1:6" ht="17.25" customHeight="1" x14ac:dyDescent="0.25">
      <c r="A1" s="12"/>
      <c r="B1" s="12"/>
      <c r="C1" s="39" t="s">
        <v>237</v>
      </c>
      <c r="D1" s="12"/>
      <c r="E1" s="12"/>
      <c r="F1" s="12"/>
    </row>
    <row r="2" spans="1:6" ht="60" customHeight="1" x14ac:dyDescent="0.25">
      <c r="A2" s="12"/>
      <c r="B2" s="12"/>
      <c r="C2" s="43" t="s">
        <v>250</v>
      </c>
      <c r="D2" s="12"/>
      <c r="E2" s="12"/>
      <c r="F2" s="12"/>
    </row>
    <row r="3" spans="1:6" ht="18.75" x14ac:dyDescent="0.3">
      <c r="A3" s="14" t="s">
        <v>65</v>
      </c>
      <c r="B3" s="14"/>
      <c r="C3" s="14"/>
      <c r="D3" s="12"/>
      <c r="E3" s="13"/>
      <c r="F3" s="12"/>
    </row>
    <row r="4" spans="1:6" ht="18.75" x14ac:dyDescent="0.3">
      <c r="A4" s="14"/>
      <c r="B4" s="14" t="s">
        <v>76</v>
      </c>
      <c r="C4" s="14"/>
      <c r="D4" s="12"/>
      <c r="E4" s="12"/>
      <c r="F4" s="12"/>
    </row>
    <row r="5" spans="1:6" ht="37.5" customHeight="1" x14ac:dyDescent="0.3">
      <c r="A5" s="15" t="s">
        <v>69</v>
      </c>
      <c r="B5" s="16" t="s">
        <v>9</v>
      </c>
      <c r="C5" s="17" t="s">
        <v>10</v>
      </c>
      <c r="D5" s="12"/>
      <c r="E5" s="12"/>
      <c r="F5" s="12"/>
    </row>
    <row r="6" spans="1:6" ht="18" customHeight="1" x14ac:dyDescent="0.25">
      <c r="A6" s="254" t="s">
        <v>38</v>
      </c>
      <c r="B6" s="255"/>
      <c r="C6" s="255"/>
      <c r="D6" s="12"/>
      <c r="E6" s="12"/>
      <c r="F6" s="12"/>
    </row>
    <row r="7" spans="1:6" ht="18.75" x14ac:dyDescent="0.3">
      <c r="A7" s="3">
        <v>1</v>
      </c>
      <c r="B7" s="4" t="s">
        <v>11</v>
      </c>
      <c r="C7" s="5">
        <v>1</v>
      </c>
    </row>
    <row r="8" spans="1:6" ht="18.75" x14ac:dyDescent="0.3">
      <c r="A8" s="6">
        <f>A7+1</f>
        <v>2</v>
      </c>
      <c r="B8" s="4" t="s">
        <v>12</v>
      </c>
      <c r="C8" s="5">
        <v>1</v>
      </c>
    </row>
    <row r="9" spans="1:6" ht="18.75" x14ac:dyDescent="0.3">
      <c r="A9" s="6">
        <f t="shared" ref="A9:A14" si="0">A8+1</f>
        <v>3</v>
      </c>
      <c r="B9" s="4" t="s">
        <v>13</v>
      </c>
      <c r="C9" s="5">
        <v>1</v>
      </c>
    </row>
    <row r="10" spans="1:6" ht="18.75" x14ac:dyDescent="0.3">
      <c r="A10" s="6">
        <f t="shared" si="0"/>
        <v>4</v>
      </c>
      <c r="B10" s="7" t="s">
        <v>14</v>
      </c>
      <c r="C10" s="9">
        <v>0.5</v>
      </c>
    </row>
    <row r="11" spans="1:6" ht="18.75" x14ac:dyDescent="0.3">
      <c r="A11" s="6">
        <f t="shared" si="0"/>
        <v>5</v>
      </c>
      <c r="B11" s="8" t="s">
        <v>31</v>
      </c>
      <c r="C11" s="37">
        <v>18.97</v>
      </c>
    </row>
    <row r="12" spans="1:6" ht="18.75" x14ac:dyDescent="0.3">
      <c r="A12" s="6">
        <f t="shared" si="0"/>
        <v>6</v>
      </c>
      <c r="B12" s="8" t="s">
        <v>15</v>
      </c>
      <c r="C12" s="5">
        <v>1</v>
      </c>
    </row>
    <row r="13" spans="1:6" ht="18.75" x14ac:dyDescent="0.3">
      <c r="A13" s="6">
        <f t="shared" si="0"/>
        <v>7</v>
      </c>
      <c r="B13" s="8" t="s">
        <v>32</v>
      </c>
      <c r="C13" s="37">
        <v>0.11</v>
      </c>
      <c r="E13" s="1"/>
    </row>
    <row r="14" spans="1:6" ht="24.75" customHeight="1" x14ac:dyDescent="0.3">
      <c r="A14" s="6">
        <f t="shared" si="0"/>
        <v>8</v>
      </c>
      <c r="B14" s="10" t="s">
        <v>97</v>
      </c>
      <c r="C14" s="5">
        <v>1</v>
      </c>
    </row>
    <row r="15" spans="1:6" ht="18.75" x14ac:dyDescent="0.3">
      <c r="A15" s="46"/>
      <c r="B15" s="47" t="s">
        <v>16</v>
      </c>
      <c r="C15" s="48">
        <f>SUM(C7:C14)</f>
        <v>24.58</v>
      </c>
    </row>
    <row r="16" spans="1:6" ht="18.75" x14ac:dyDescent="0.25">
      <c r="A16" s="252" t="s">
        <v>17</v>
      </c>
      <c r="B16" s="253"/>
      <c r="C16" s="253"/>
    </row>
    <row r="17" spans="1:3" ht="21" customHeight="1" x14ac:dyDescent="0.3">
      <c r="A17" s="17">
        <v>1</v>
      </c>
      <c r="B17" s="20" t="s">
        <v>19</v>
      </c>
      <c r="C17" s="17">
        <v>0.5</v>
      </c>
    </row>
    <row r="18" spans="1:3" ht="18.75" x14ac:dyDescent="0.3">
      <c r="A18" s="17">
        <f>A17+1</f>
        <v>2</v>
      </c>
      <c r="B18" s="22" t="s">
        <v>20</v>
      </c>
      <c r="C18" s="17">
        <v>0.5</v>
      </c>
    </row>
    <row r="19" spans="1:3" ht="18.75" x14ac:dyDescent="0.3">
      <c r="A19" s="17">
        <f t="shared" ref="A19" si="1">A18+1</f>
        <v>3</v>
      </c>
      <c r="B19" s="22" t="s">
        <v>3</v>
      </c>
      <c r="C19" s="17">
        <v>1</v>
      </c>
    </row>
    <row r="20" spans="1:3" ht="17.25" customHeight="1" x14ac:dyDescent="0.3">
      <c r="A20" s="55"/>
      <c r="B20" s="54" t="s">
        <v>16</v>
      </c>
      <c r="C20" s="55">
        <f>C17+C18+C19</f>
        <v>2</v>
      </c>
    </row>
    <row r="21" spans="1:3" ht="24.75" customHeight="1" x14ac:dyDescent="0.25">
      <c r="A21" s="250" t="s">
        <v>21</v>
      </c>
      <c r="B21" s="251"/>
      <c r="C21" s="251"/>
    </row>
    <row r="22" spans="1:3" ht="18.75" x14ac:dyDescent="0.3">
      <c r="A22" s="17">
        <v>1</v>
      </c>
      <c r="B22" s="20" t="s">
        <v>46</v>
      </c>
      <c r="C22" s="17">
        <v>0.5</v>
      </c>
    </row>
    <row r="23" spans="1:3" ht="19.5" customHeight="1" x14ac:dyDescent="0.3">
      <c r="A23" s="17">
        <f>A22+1</f>
        <v>2</v>
      </c>
      <c r="B23" s="20" t="s">
        <v>72</v>
      </c>
      <c r="C23" s="17">
        <v>0.25</v>
      </c>
    </row>
    <row r="24" spans="1:3" ht="21.75" customHeight="1" x14ac:dyDescent="0.3">
      <c r="A24" s="17">
        <f t="shared" ref="A24:A31" si="2">A23+1</f>
        <v>3</v>
      </c>
      <c r="B24" s="20" t="s">
        <v>5</v>
      </c>
      <c r="C24" s="17">
        <v>2</v>
      </c>
    </row>
    <row r="25" spans="1:3" ht="18.75" customHeight="1" x14ac:dyDescent="0.3">
      <c r="A25" s="17">
        <f t="shared" si="2"/>
        <v>4</v>
      </c>
      <c r="B25" s="20" t="s">
        <v>7</v>
      </c>
      <c r="C25" s="17">
        <v>1</v>
      </c>
    </row>
    <row r="26" spans="1:3" ht="37.5" x14ac:dyDescent="0.3">
      <c r="A26" s="17">
        <f t="shared" si="2"/>
        <v>5</v>
      </c>
      <c r="B26" s="22" t="s">
        <v>33</v>
      </c>
      <c r="C26" s="17">
        <v>1</v>
      </c>
    </row>
    <row r="27" spans="1:3" ht="37.5" x14ac:dyDescent="0.3">
      <c r="A27" s="17">
        <f t="shared" si="2"/>
        <v>6</v>
      </c>
      <c r="B27" s="20" t="s">
        <v>100</v>
      </c>
      <c r="C27" s="17">
        <v>4</v>
      </c>
    </row>
    <row r="28" spans="1:3" ht="18.75" x14ac:dyDescent="0.3">
      <c r="A28" s="17">
        <f t="shared" si="2"/>
        <v>7</v>
      </c>
      <c r="B28" s="22" t="s">
        <v>29</v>
      </c>
      <c r="C28" s="17">
        <v>1</v>
      </c>
    </row>
    <row r="29" spans="1:3" ht="18.75" x14ac:dyDescent="0.3">
      <c r="A29" s="17">
        <f t="shared" si="2"/>
        <v>8</v>
      </c>
      <c r="B29" s="22" t="s">
        <v>8</v>
      </c>
      <c r="C29" s="17">
        <v>1</v>
      </c>
    </row>
    <row r="30" spans="1:3" ht="18.75" x14ac:dyDescent="0.3">
      <c r="A30" s="17">
        <f t="shared" si="2"/>
        <v>9</v>
      </c>
      <c r="B30" s="20" t="s">
        <v>4</v>
      </c>
      <c r="C30" s="17">
        <v>1</v>
      </c>
    </row>
    <row r="31" spans="1:3" ht="18.75" x14ac:dyDescent="0.3">
      <c r="A31" s="17">
        <f t="shared" si="2"/>
        <v>10</v>
      </c>
      <c r="B31" s="20" t="s">
        <v>74</v>
      </c>
      <c r="C31" s="17">
        <v>0.5</v>
      </c>
    </row>
    <row r="32" spans="1:3" ht="18.75" x14ac:dyDescent="0.3">
      <c r="A32" s="3"/>
      <c r="B32" s="49" t="s">
        <v>16</v>
      </c>
      <c r="C32" s="35">
        <f>SUM(C22:C31)</f>
        <v>12.25</v>
      </c>
    </row>
    <row r="33" spans="1:8" ht="18.75" x14ac:dyDescent="0.3">
      <c r="A33" s="18"/>
      <c r="B33" s="23" t="s">
        <v>30</v>
      </c>
      <c r="C33" s="35">
        <f>C15+C20+C32</f>
        <v>38.83</v>
      </c>
      <c r="F33" s="40"/>
      <c r="G33" s="40"/>
      <c r="H33" s="40"/>
    </row>
    <row r="34" spans="1:8" ht="18.75" x14ac:dyDescent="0.3">
      <c r="A34" s="193"/>
      <c r="B34" s="194"/>
      <c r="C34" s="195"/>
      <c r="F34" s="40"/>
      <c r="G34" s="40"/>
      <c r="H34" s="40"/>
    </row>
    <row r="35" spans="1:8" x14ac:dyDescent="0.25">
      <c r="A35" s="13"/>
      <c r="B35" s="13"/>
      <c r="C35" s="13"/>
    </row>
    <row r="36" spans="1:8" ht="15.75" x14ac:dyDescent="0.25">
      <c r="A36" s="13"/>
      <c r="B36" s="82" t="s">
        <v>68</v>
      </c>
      <c r="C36" s="13"/>
    </row>
  </sheetData>
  <mergeCells count="3">
    <mergeCell ref="A6:C6"/>
    <mergeCell ref="A16:C16"/>
    <mergeCell ref="A21:C21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180" verticalDpi="18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H39"/>
  <sheetViews>
    <sheetView workbookViewId="0">
      <selection activeCell="I22" sqref="I22"/>
    </sheetView>
  </sheetViews>
  <sheetFormatPr defaultRowHeight="15" x14ac:dyDescent="0.25"/>
  <cols>
    <col min="1" max="1" width="10.140625" customWidth="1"/>
    <col min="2" max="2" width="45.85546875" customWidth="1"/>
    <col min="3" max="3" width="29.5703125" customWidth="1"/>
  </cols>
  <sheetData>
    <row r="1" spans="1:6" x14ac:dyDescent="0.25">
      <c r="A1" s="12"/>
      <c r="B1" s="12"/>
      <c r="C1" s="12"/>
      <c r="D1" s="12"/>
      <c r="E1" s="12"/>
      <c r="F1" s="12"/>
    </row>
    <row r="2" spans="1:6" x14ac:dyDescent="0.25">
      <c r="A2" s="12"/>
      <c r="B2" s="12"/>
      <c r="C2" s="39" t="s">
        <v>108</v>
      </c>
      <c r="D2" s="12"/>
      <c r="E2" s="12"/>
      <c r="F2" s="12"/>
    </row>
    <row r="3" spans="1:6" ht="42.75" customHeight="1" x14ac:dyDescent="0.25">
      <c r="A3" s="12"/>
      <c r="B3" s="12"/>
      <c r="C3" s="43" t="s">
        <v>248</v>
      </c>
      <c r="D3" s="12"/>
      <c r="E3" s="12"/>
      <c r="F3" s="12"/>
    </row>
    <row r="4" spans="1:6" ht="18.75" x14ac:dyDescent="0.3">
      <c r="A4" s="14" t="s">
        <v>65</v>
      </c>
      <c r="B4" s="14"/>
      <c r="C4" s="14"/>
      <c r="D4" s="12"/>
      <c r="E4" s="13"/>
      <c r="F4" s="12"/>
    </row>
    <row r="5" spans="1:6" ht="18.75" x14ac:dyDescent="0.3">
      <c r="A5" s="14"/>
      <c r="B5" s="14" t="s">
        <v>75</v>
      </c>
      <c r="C5" s="14"/>
      <c r="D5" s="12"/>
      <c r="E5" s="12"/>
      <c r="F5" s="12"/>
    </row>
    <row r="6" spans="1:6" ht="6" customHeight="1" x14ac:dyDescent="0.3">
      <c r="A6" s="14"/>
      <c r="B6" s="14"/>
      <c r="C6" s="14"/>
      <c r="D6" s="12"/>
      <c r="E6" s="12"/>
      <c r="F6" s="12"/>
    </row>
    <row r="7" spans="1:6" ht="37.5" customHeight="1" x14ac:dyDescent="0.3">
      <c r="A7" s="15" t="s">
        <v>69</v>
      </c>
      <c r="B7" s="16" t="s">
        <v>9</v>
      </c>
      <c r="C7" s="17" t="s">
        <v>10</v>
      </c>
      <c r="D7" s="12"/>
      <c r="E7" s="12"/>
      <c r="F7" s="12"/>
    </row>
    <row r="8" spans="1:6" ht="18" customHeight="1" x14ac:dyDescent="0.25">
      <c r="A8" s="254" t="s">
        <v>38</v>
      </c>
      <c r="B8" s="255"/>
      <c r="C8" s="255"/>
      <c r="D8" s="12"/>
      <c r="E8" s="12"/>
      <c r="F8" s="12"/>
    </row>
    <row r="9" spans="1:6" ht="18.75" x14ac:dyDescent="0.3">
      <c r="A9" s="3">
        <v>1</v>
      </c>
      <c r="B9" s="4" t="s">
        <v>11</v>
      </c>
      <c r="C9" s="5">
        <v>1</v>
      </c>
    </row>
    <row r="10" spans="1:6" ht="18.75" x14ac:dyDescent="0.3">
      <c r="A10" s="6">
        <f>A9+1</f>
        <v>2</v>
      </c>
      <c r="B10" s="4" t="s">
        <v>12</v>
      </c>
      <c r="C10" s="5">
        <v>2</v>
      </c>
    </row>
    <row r="11" spans="1:6" ht="18.75" x14ac:dyDescent="0.3">
      <c r="A11" s="6">
        <f t="shared" ref="A11:A16" si="0">A10+1</f>
        <v>3</v>
      </c>
      <c r="B11" s="4" t="s">
        <v>13</v>
      </c>
      <c r="C11" s="5">
        <v>1</v>
      </c>
    </row>
    <row r="12" spans="1:6" ht="18.75" x14ac:dyDescent="0.3">
      <c r="A12" s="6">
        <f t="shared" si="0"/>
        <v>4</v>
      </c>
      <c r="B12" s="7" t="s">
        <v>14</v>
      </c>
      <c r="C12" s="37">
        <v>0.75</v>
      </c>
    </row>
    <row r="13" spans="1:6" ht="18.75" x14ac:dyDescent="0.3">
      <c r="A13" s="6">
        <f t="shared" si="0"/>
        <v>5</v>
      </c>
      <c r="B13" s="8" t="s">
        <v>31</v>
      </c>
      <c r="C13" s="37">
        <v>52.33</v>
      </c>
    </row>
    <row r="14" spans="1:6" ht="18.75" x14ac:dyDescent="0.3">
      <c r="A14" s="6">
        <f t="shared" si="0"/>
        <v>6</v>
      </c>
      <c r="B14" s="8" t="s">
        <v>15</v>
      </c>
      <c r="C14" s="5">
        <v>2</v>
      </c>
    </row>
    <row r="15" spans="1:6" ht="18.75" x14ac:dyDescent="0.3">
      <c r="A15" s="6">
        <f t="shared" si="0"/>
        <v>7</v>
      </c>
      <c r="B15" s="8" t="s">
        <v>32</v>
      </c>
      <c r="C15" s="37">
        <v>0.44</v>
      </c>
      <c r="E15" s="1"/>
      <c r="F15" s="84"/>
    </row>
    <row r="16" spans="1:6" ht="24.75" customHeight="1" x14ac:dyDescent="0.3">
      <c r="A16" s="6">
        <f t="shared" si="0"/>
        <v>8</v>
      </c>
      <c r="B16" s="10" t="s">
        <v>97</v>
      </c>
      <c r="C16" s="9">
        <v>1.5</v>
      </c>
    </row>
    <row r="17" spans="1:3" ht="18.75" x14ac:dyDescent="0.3">
      <c r="A17" s="46"/>
      <c r="B17" s="47" t="s">
        <v>16</v>
      </c>
      <c r="C17" s="48">
        <f>SUM(C9:C16)</f>
        <v>61.019999999999996</v>
      </c>
    </row>
    <row r="18" spans="1:3" ht="18.75" x14ac:dyDescent="0.25">
      <c r="A18" s="252" t="s">
        <v>17</v>
      </c>
      <c r="B18" s="253"/>
      <c r="C18" s="253"/>
    </row>
    <row r="19" spans="1:3" ht="21" customHeight="1" x14ac:dyDescent="0.3">
      <c r="A19" s="60">
        <v>1</v>
      </c>
      <c r="B19" s="19" t="s">
        <v>18</v>
      </c>
      <c r="C19" s="60">
        <v>1</v>
      </c>
    </row>
    <row r="20" spans="1:3" ht="18.75" x14ac:dyDescent="0.3">
      <c r="A20" s="17">
        <f t="shared" ref="A20:A21" si="1">A19+1</f>
        <v>2</v>
      </c>
      <c r="B20" s="22" t="s">
        <v>3</v>
      </c>
      <c r="C20" s="17">
        <v>1</v>
      </c>
    </row>
    <row r="21" spans="1:3" ht="18.75" x14ac:dyDescent="0.3">
      <c r="A21" s="17">
        <f t="shared" si="1"/>
        <v>3</v>
      </c>
      <c r="B21" s="22" t="s">
        <v>20</v>
      </c>
      <c r="C21" s="17">
        <v>1</v>
      </c>
    </row>
    <row r="22" spans="1:3" ht="17.25" customHeight="1" x14ac:dyDescent="0.3">
      <c r="A22" s="55"/>
      <c r="B22" s="54" t="s">
        <v>16</v>
      </c>
      <c r="C22" s="55">
        <f>C19+C20+C21</f>
        <v>3</v>
      </c>
    </row>
    <row r="23" spans="1:3" ht="24.75" customHeight="1" x14ac:dyDescent="0.25">
      <c r="A23" s="250" t="s">
        <v>21</v>
      </c>
      <c r="B23" s="251"/>
      <c r="C23" s="251"/>
    </row>
    <row r="24" spans="1:3" ht="18.75" x14ac:dyDescent="0.3">
      <c r="A24" s="17">
        <v>1</v>
      </c>
      <c r="B24" s="22" t="s">
        <v>46</v>
      </c>
      <c r="C24" s="17">
        <v>1</v>
      </c>
    </row>
    <row r="25" spans="1:3" ht="19.5" customHeight="1" x14ac:dyDescent="0.3">
      <c r="A25" s="17">
        <f t="shared" ref="A25:A34" si="2">A24+1</f>
        <v>2</v>
      </c>
      <c r="B25" s="20" t="s">
        <v>72</v>
      </c>
      <c r="C25" s="17">
        <v>0.5</v>
      </c>
    </row>
    <row r="26" spans="1:3" ht="21.75" customHeight="1" x14ac:dyDescent="0.3">
      <c r="A26" s="17">
        <f t="shared" si="2"/>
        <v>3</v>
      </c>
      <c r="B26" s="20" t="s">
        <v>5</v>
      </c>
      <c r="C26" s="17">
        <v>6.75</v>
      </c>
    </row>
    <row r="27" spans="1:3" ht="26.25" customHeight="1" x14ac:dyDescent="0.3">
      <c r="A27" s="17">
        <f t="shared" si="2"/>
        <v>4</v>
      </c>
      <c r="B27" s="20" t="s">
        <v>25</v>
      </c>
      <c r="C27" s="17">
        <v>1</v>
      </c>
    </row>
    <row r="28" spans="1:3" ht="18.75" x14ac:dyDescent="0.3">
      <c r="A28" s="17">
        <f t="shared" si="2"/>
        <v>5</v>
      </c>
      <c r="B28" s="20" t="s">
        <v>7</v>
      </c>
      <c r="C28" s="17">
        <v>1</v>
      </c>
    </row>
    <row r="29" spans="1:3" ht="37.5" x14ac:dyDescent="0.3">
      <c r="A29" s="17">
        <f t="shared" si="2"/>
        <v>6</v>
      </c>
      <c r="B29" s="22" t="s">
        <v>33</v>
      </c>
      <c r="C29" s="17">
        <v>1.5</v>
      </c>
    </row>
    <row r="30" spans="1:3" ht="18.75" x14ac:dyDescent="0.3">
      <c r="A30" s="17">
        <f t="shared" si="2"/>
        <v>7</v>
      </c>
      <c r="B30" s="22" t="s">
        <v>29</v>
      </c>
      <c r="C30" s="17">
        <v>1</v>
      </c>
    </row>
    <row r="31" spans="1:3" ht="18.75" x14ac:dyDescent="0.3">
      <c r="A31" s="17">
        <f t="shared" si="2"/>
        <v>8</v>
      </c>
      <c r="B31" s="22" t="s">
        <v>8</v>
      </c>
      <c r="C31" s="17">
        <v>3</v>
      </c>
    </row>
    <row r="32" spans="1:3" ht="18.75" x14ac:dyDescent="0.3">
      <c r="A32" s="17">
        <f t="shared" si="2"/>
        <v>9</v>
      </c>
      <c r="B32" s="20" t="s">
        <v>4</v>
      </c>
      <c r="C32" s="17">
        <v>1</v>
      </c>
    </row>
    <row r="33" spans="1:8" ht="18.75" x14ac:dyDescent="0.3">
      <c r="A33" s="17">
        <f t="shared" si="2"/>
        <v>10</v>
      </c>
      <c r="B33" s="20" t="s">
        <v>74</v>
      </c>
      <c r="C33" s="17">
        <v>1</v>
      </c>
    </row>
    <row r="34" spans="1:8" ht="18.75" x14ac:dyDescent="0.3">
      <c r="A34" s="17">
        <f t="shared" si="2"/>
        <v>11</v>
      </c>
      <c r="B34" s="20" t="s">
        <v>6</v>
      </c>
      <c r="C34" s="17">
        <v>1</v>
      </c>
    </row>
    <row r="35" spans="1:8" ht="18.75" x14ac:dyDescent="0.3">
      <c r="A35" s="3"/>
      <c r="B35" s="49" t="s">
        <v>16</v>
      </c>
      <c r="C35" s="35">
        <f>SUM(C24:C34)</f>
        <v>18.75</v>
      </c>
    </row>
    <row r="36" spans="1:8" ht="18.75" x14ac:dyDescent="0.3">
      <c r="A36" s="18"/>
      <c r="B36" s="23" t="s">
        <v>30</v>
      </c>
      <c r="C36" s="35">
        <f>C17+C22+C35</f>
        <v>82.77</v>
      </c>
      <c r="F36" s="40"/>
      <c r="G36" s="40"/>
      <c r="H36" s="40"/>
    </row>
    <row r="39" spans="1:8" ht="15.75" x14ac:dyDescent="0.25">
      <c r="A39" s="13"/>
      <c r="B39" s="82" t="s">
        <v>68</v>
      </c>
      <c r="C39" s="82"/>
    </row>
  </sheetData>
  <mergeCells count="3">
    <mergeCell ref="A8:C8"/>
    <mergeCell ref="A18:C18"/>
    <mergeCell ref="A23:C23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180" verticalDpi="18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H37"/>
  <sheetViews>
    <sheetView workbookViewId="0">
      <selection activeCell="F11" sqref="F11"/>
    </sheetView>
  </sheetViews>
  <sheetFormatPr defaultRowHeight="15" x14ac:dyDescent="0.25"/>
  <cols>
    <col min="1" max="1" width="9.28515625" customWidth="1"/>
    <col min="2" max="2" width="45.85546875" customWidth="1"/>
    <col min="3" max="3" width="26.5703125" customWidth="1"/>
  </cols>
  <sheetData>
    <row r="1" spans="1:6" x14ac:dyDescent="0.25">
      <c r="A1" s="12"/>
      <c r="B1" s="12"/>
      <c r="C1" s="12"/>
      <c r="D1" s="12"/>
      <c r="E1" s="12"/>
      <c r="F1" s="12"/>
    </row>
    <row r="2" spans="1:6" x14ac:dyDescent="0.25">
      <c r="A2" s="12"/>
      <c r="B2" s="12"/>
      <c r="C2" s="39" t="s">
        <v>128</v>
      </c>
      <c r="D2" s="12"/>
      <c r="E2" s="12"/>
      <c r="F2" s="12"/>
    </row>
    <row r="3" spans="1:6" ht="58.5" customHeight="1" x14ac:dyDescent="0.25">
      <c r="A3" s="12"/>
      <c r="B3" s="12"/>
      <c r="C3" s="43" t="s">
        <v>247</v>
      </c>
      <c r="D3" s="12"/>
      <c r="E3" s="12"/>
      <c r="F3" s="12"/>
    </row>
    <row r="4" spans="1:6" ht="18.75" x14ac:dyDescent="0.3">
      <c r="A4" s="14" t="s">
        <v>65</v>
      </c>
      <c r="B4" s="14"/>
      <c r="C4" s="14"/>
      <c r="D4" s="12"/>
      <c r="E4" s="13"/>
      <c r="F4" s="12"/>
    </row>
    <row r="5" spans="1:6" ht="18.75" x14ac:dyDescent="0.3">
      <c r="A5" s="14"/>
      <c r="B5" s="14" t="s">
        <v>73</v>
      </c>
      <c r="C5" s="14"/>
      <c r="D5" s="12"/>
      <c r="E5" s="12"/>
      <c r="F5" s="12"/>
    </row>
    <row r="6" spans="1:6" ht="37.5" customHeight="1" x14ac:dyDescent="0.3">
      <c r="A6" s="15" t="s">
        <v>69</v>
      </c>
      <c r="B6" s="16" t="s">
        <v>9</v>
      </c>
      <c r="C6" s="17" t="s">
        <v>10</v>
      </c>
      <c r="D6" s="12"/>
      <c r="E6" s="12"/>
      <c r="F6" s="12"/>
    </row>
    <row r="7" spans="1:6" ht="18" customHeight="1" x14ac:dyDescent="0.25">
      <c r="A7" s="254" t="s">
        <v>38</v>
      </c>
      <c r="B7" s="255"/>
      <c r="C7" s="255"/>
      <c r="D7" s="12"/>
      <c r="E7" s="12"/>
      <c r="F7" s="12"/>
    </row>
    <row r="8" spans="1:6" ht="18.75" x14ac:dyDescent="0.3">
      <c r="A8" s="3">
        <v>1</v>
      </c>
      <c r="B8" s="4" t="s">
        <v>11</v>
      </c>
      <c r="C8" s="5">
        <v>1</v>
      </c>
    </row>
    <row r="9" spans="1:6" ht="18.75" x14ac:dyDescent="0.3">
      <c r="A9" s="6">
        <f>A8+1</f>
        <v>2</v>
      </c>
      <c r="B9" s="4" t="s">
        <v>12</v>
      </c>
      <c r="C9" s="5">
        <v>1</v>
      </c>
    </row>
    <row r="10" spans="1:6" ht="18.75" x14ac:dyDescent="0.3">
      <c r="A10" s="6">
        <f t="shared" ref="A10:A14" si="0">A9+1</f>
        <v>3</v>
      </c>
      <c r="B10" s="4" t="s">
        <v>13</v>
      </c>
      <c r="C10" s="5">
        <v>1</v>
      </c>
    </row>
    <row r="11" spans="1:6" ht="18.75" x14ac:dyDescent="0.3">
      <c r="A11" s="6">
        <f t="shared" si="0"/>
        <v>4</v>
      </c>
      <c r="B11" s="7" t="s">
        <v>14</v>
      </c>
      <c r="C11" s="9">
        <v>0.5</v>
      </c>
    </row>
    <row r="12" spans="1:6" ht="18.75" x14ac:dyDescent="0.3">
      <c r="A12" s="6">
        <f t="shared" si="0"/>
        <v>5</v>
      </c>
      <c r="B12" s="8" t="s">
        <v>31</v>
      </c>
      <c r="C12" s="37">
        <v>17.78</v>
      </c>
    </row>
    <row r="13" spans="1:6" ht="18.75" x14ac:dyDescent="0.3">
      <c r="A13" s="6">
        <f t="shared" si="0"/>
        <v>6</v>
      </c>
      <c r="B13" s="8" t="s">
        <v>32</v>
      </c>
      <c r="C13" s="37">
        <v>0.11</v>
      </c>
      <c r="E13" s="1"/>
    </row>
    <row r="14" spans="1:6" ht="24.75" customHeight="1" x14ac:dyDescent="0.3">
      <c r="A14" s="6">
        <f t="shared" si="0"/>
        <v>7</v>
      </c>
      <c r="B14" s="10" t="s">
        <v>97</v>
      </c>
      <c r="C14" s="5">
        <v>1</v>
      </c>
    </row>
    <row r="15" spans="1:6" ht="18.75" x14ac:dyDescent="0.3">
      <c r="A15" s="46"/>
      <c r="B15" s="47" t="s">
        <v>16</v>
      </c>
      <c r="C15" s="48">
        <f>C8+C9+C10+C11+C12+C13+C14</f>
        <v>22.39</v>
      </c>
    </row>
    <row r="16" spans="1:6" ht="18.75" x14ac:dyDescent="0.25">
      <c r="A16" s="252" t="s">
        <v>17</v>
      </c>
      <c r="B16" s="253"/>
      <c r="C16" s="253"/>
    </row>
    <row r="17" spans="1:3" ht="18.75" x14ac:dyDescent="0.25">
      <c r="A17" s="62">
        <v>1</v>
      </c>
      <c r="B17" s="63" t="s">
        <v>34</v>
      </c>
      <c r="C17" s="62">
        <v>1</v>
      </c>
    </row>
    <row r="18" spans="1:3" ht="21" customHeight="1" x14ac:dyDescent="0.3">
      <c r="A18" s="3">
        <v>1</v>
      </c>
      <c r="B18" s="20" t="s">
        <v>19</v>
      </c>
      <c r="C18" s="17">
        <v>0.5</v>
      </c>
    </row>
    <row r="19" spans="1:3" ht="18.75" x14ac:dyDescent="0.3">
      <c r="A19" s="3">
        <v>2</v>
      </c>
      <c r="B19" s="22" t="s">
        <v>3</v>
      </c>
      <c r="C19" s="17">
        <v>1</v>
      </c>
    </row>
    <row r="20" spans="1:3" ht="18.75" x14ac:dyDescent="0.3">
      <c r="A20" s="3">
        <v>3</v>
      </c>
      <c r="B20" s="22" t="s">
        <v>20</v>
      </c>
      <c r="C20" s="17">
        <v>0.5</v>
      </c>
    </row>
    <row r="21" spans="1:3" ht="17.25" customHeight="1" x14ac:dyDescent="0.3">
      <c r="A21" s="3"/>
      <c r="B21" s="49" t="s">
        <v>16</v>
      </c>
      <c r="C21" s="56">
        <f>SUM(C17:C20)</f>
        <v>3</v>
      </c>
    </row>
    <row r="22" spans="1:3" ht="24.75" customHeight="1" x14ac:dyDescent="0.25">
      <c r="A22" s="250" t="s">
        <v>21</v>
      </c>
      <c r="B22" s="251"/>
      <c r="C22" s="251"/>
    </row>
    <row r="23" spans="1:3" ht="18.75" x14ac:dyDescent="0.3">
      <c r="A23" s="17">
        <v>1</v>
      </c>
      <c r="B23" s="20" t="s">
        <v>72</v>
      </c>
      <c r="C23" s="17">
        <v>0.25</v>
      </c>
    </row>
    <row r="24" spans="1:3" ht="19.5" customHeight="1" x14ac:dyDescent="0.3">
      <c r="A24" s="17">
        <f t="shared" ref="A24:A31" si="1">A23+1</f>
        <v>2</v>
      </c>
      <c r="B24" s="20" t="s">
        <v>5</v>
      </c>
      <c r="C24" s="17">
        <v>6</v>
      </c>
    </row>
    <row r="25" spans="1:3" ht="21.75" customHeight="1" x14ac:dyDescent="0.3">
      <c r="A25" s="17">
        <f t="shared" si="1"/>
        <v>3</v>
      </c>
      <c r="B25" s="20" t="s">
        <v>7</v>
      </c>
      <c r="C25" s="17">
        <v>1</v>
      </c>
    </row>
    <row r="26" spans="1:3" ht="36.75" customHeight="1" x14ac:dyDescent="0.3">
      <c r="A26" s="17">
        <f t="shared" si="1"/>
        <v>4</v>
      </c>
      <c r="B26" s="22" t="s">
        <v>33</v>
      </c>
      <c r="C26" s="17">
        <v>1</v>
      </c>
    </row>
    <row r="27" spans="1:3" ht="18.75" x14ac:dyDescent="0.3">
      <c r="A27" s="17">
        <f t="shared" si="1"/>
        <v>5</v>
      </c>
      <c r="B27" s="22" t="s">
        <v>29</v>
      </c>
      <c r="C27" s="17">
        <v>1</v>
      </c>
    </row>
    <row r="28" spans="1:3" ht="18.75" x14ac:dyDescent="0.3">
      <c r="A28" s="17">
        <f t="shared" si="1"/>
        <v>6</v>
      </c>
      <c r="B28" s="22" t="s">
        <v>8</v>
      </c>
      <c r="C28" s="17">
        <v>2</v>
      </c>
    </row>
    <row r="29" spans="1:3" ht="18.75" x14ac:dyDescent="0.3">
      <c r="A29" s="17">
        <f t="shared" si="1"/>
        <v>7</v>
      </c>
      <c r="B29" s="20" t="s">
        <v>4</v>
      </c>
      <c r="C29" s="17">
        <v>0.5</v>
      </c>
    </row>
    <row r="30" spans="1:3" ht="18.75" x14ac:dyDescent="0.3">
      <c r="A30" s="17">
        <f t="shared" si="1"/>
        <v>8</v>
      </c>
      <c r="B30" s="20" t="s">
        <v>74</v>
      </c>
      <c r="C30" s="17">
        <v>0.5</v>
      </c>
    </row>
    <row r="31" spans="1:3" ht="18.75" x14ac:dyDescent="0.3">
      <c r="A31" s="17">
        <f t="shared" si="1"/>
        <v>9</v>
      </c>
      <c r="B31" s="20" t="s">
        <v>6</v>
      </c>
      <c r="C31" s="17">
        <v>0.5</v>
      </c>
    </row>
    <row r="32" spans="1:3" ht="18.75" x14ac:dyDescent="0.3">
      <c r="A32" s="3"/>
      <c r="B32" s="49" t="s">
        <v>16</v>
      </c>
      <c r="C32" s="35">
        <f>SUM(C23:C31)</f>
        <v>12.75</v>
      </c>
    </row>
    <row r="33" spans="1:8" ht="18.75" x14ac:dyDescent="0.3">
      <c r="A33" s="18"/>
      <c r="B33" s="23" t="s">
        <v>30</v>
      </c>
      <c r="C33" s="35">
        <f>C15+C21+C32</f>
        <v>38.14</v>
      </c>
      <c r="F33" s="40"/>
      <c r="G33" s="40"/>
      <c r="H33" s="40"/>
    </row>
    <row r="36" spans="1:8" ht="15.75" x14ac:dyDescent="0.25">
      <c r="A36" s="82"/>
      <c r="B36" s="82" t="s">
        <v>68</v>
      </c>
      <c r="C36" s="82"/>
    </row>
    <row r="37" spans="1:8" x14ac:dyDescent="0.25">
      <c r="B37" s="12"/>
      <c r="C37" s="12"/>
    </row>
  </sheetData>
  <mergeCells count="3">
    <mergeCell ref="A7:C7"/>
    <mergeCell ref="A16:C16"/>
    <mergeCell ref="A22:C22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180" verticalDpi="18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H36"/>
  <sheetViews>
    <sheetView workbookViewId="0">
      <selection activeCell="G7" sqref="G7"/>
    </sheetView>
  </sheetViews>
  <sheetFormatPr defaultRowHeight="15" x14ac:dyDescent="0.25"/>
  <cols>
    <col min="1" max="1" width="12.85546875" customWidth="1"/>
    <col min="2" max="2" width="45.85546875" customWidth="1"/>
    <col min="3" max="3" width="27.85546875" customWidth="1"/>
  </cols>
  <sheetData>
    <row r="1" spans="1:6" x14ac:dyDescent="0.25">
      <c r="A1" s="12"/>
      <c r="B1" s="12"/>
      <c r="C1" s="12"/>
      <c r="D1" s="12"/>
      <c r="E1" s="12"/>
      <c r="F1" s="12"/>
    </row>
    <row r="2" spans="1:6" x14ac:dyDescent="0.25">
      <c r="A2" s="12"/>
      <c r="B2" s="12"/>
      <c r="C2" s="39" t="s">
        <v>238</v>
      </c>
      <c r="D2" s="12"/>
      <c r="E2" s="12"/>
      <c r="F2" s="12"/>
    </row>
    <row r="3" spans="1:6" ht="64.5" customHeight="1" x14ac:dyDescent="0.25">
      <c r="A3" s="12"/>
      <c r="B3" s="12"/>
      <c r="C3" s="43" t="s">
        <v>247</v>
      </c>
      <c r="D3" s="12"/>
      <c r="E3" s="12"/>
      <c r="F3" s="12"/>
    </row>
    <row r="4" spans="1:6" ht="18.75" x14ac:dyDescent="0.3">
      <c r="A4" s="14" t="s">
        <v>65</v>
      </c>
      <c r="B4" s="14"/>
      <c r="C4" s="14"/>
      <c r="D4" s="12"/>
      <c r="E4" s="13"/>
      <c r="F4" s="12"/>
    </row>
    <row r="5" spans="1:6" ht="18.75" x14ac:dyDescent="0.3">
      <c r="A5" s="14"/>
      <c r="B5" s="14" t="s">
        <v>71</v>
      </c>
      <c r="C5" s="14"/>
      <c r="D5" s="12"/>
      <c r="E5" s="12"/>
      <c r="F5" s="12"/>
    </row>
    <row r="6" spans="1:6" ht="6" customHeight="1" x14ac:dyDescent="0.3">
      <c r="A6" s="14"/>
      <c r="B6" s="14"/>
      <c r="C6" s="14"/>
      <c r="D6" s="12"/>
      <c r="E6" s="12"/>
      <c r="F6" s="12"/>
    </row>
    <row r="7" spans="1:6" ht="37.5" customHeight="1" x14ac:dyDescent="0.3">
      <c r="A7" s="15" t="s">
        <v>69</v>
      </c>
      <c r="B7" s="16" t="s">
        <v>9</v>
      </c>
      <c r="C7" s="17" t="s">
        <v>10</v>
      </c>
      <c r="D7" s="12"/>
      <c r="E7" s="12"/>
      <c r="F7" s="12"/>
    </row>
    <row r="8" spans="1:6" ht="18" customHeight="1" x14ac:dyDescent="0.25">
      <c r="A8" s="254" t="s">
        <v>38</v>
      </c>
      <c r="B8" s="255"/>
      <c r="C8" s="255"/>
      <c r="D8" s="12"/>
      <c r="E8" s="12"/>
      <c r="F8" s="12"/>
    </row>
    <row r="9" spans="1:6" ht="18.75" x14ac:dyDescent="0.3">
      <c r="A9" s="3">
        <v>1</v>
      </c>
      <c r="B9" s="4" t="s">
        <v>11</v>
      </c>
      <c r="C9" s="5">
        <v>1</v>
      </c>
    </row>
    <row r="10" spans="1:6" ht="18.75" x14ac:dyDescent="0.3">
      <c r="A10" s="6">
        <f>A9+1</f>
        <v>2</v>
      </c>
      <c r="B10" s="4" t="s">
        <v>12</v>
      </c>
      <c r="C10" s="5">
        <v>1</v>
      </c>
    </row>
    <row r="11" spans="1:6" ht="18.75" x14ac:dyDescent="0.3">
      <c r="A11" s="6">
        <f t="shared" ref="A11:A16" si="0">A10+1</f>
        <v>3</v>
      </c>
      <c r="B11" s="4" t="s">
        <v>13</v>
      </c>
      <c r="C11" s="5">
        <v>1</v>
      </c>
    </row>
    <row r="12" spans="1:6" ht="18.75" x14ac:dyDescent="0.3">
      <c r="A12" s="6">
        <f t="shared" si="0"/>
        <v>4</v>
      </c>
      <c r="B12" s="7" t="s">
        <v>14</v>
      </c>
      <c r="C12" s="9">
        <v>0.5</v>
      </c>
    </row>
    <row r="13" spans="1:6" ht="18.75" x14ac:dyDescent="0.3">
      <c r="A13" s="6">
        <f t="shared" si="0"/>
        <v>5</v>
      </c>
      <c r="B13" s="8" t="s">
        <v>31</v>
      </c>
      <c r="C13" s="37">
        <v>18.47</v>
      </c>
    </row>
    <row r="14" spans="1:6" ht="18.75" x14ac:dyDescent="0.3">
      <c r="A14" s="6">
        <f t="shared" si="0"/>
        <v>6</v>
      </c>
      <c r="B14" s="8" t="s">
        <v>32</v>
      </c>
      <c r="C14" s="37">
        <v>0.05</v>
      </c>
      <c r="E14" s="1"/>
    </row>
    <row r="15" spans="1:6" ht="24.75" customHeight="1" x14ac:dyDescent="0.3">
      <c r="A15" s="6">
        <f t="shared" si="0"/>
        <v>7</v>
      </c>
      <c r="B15" s="10" t="s">
        <v>97</v>
      </c>
      <c r="C15" s="58">
        <v>0.75</v>
      </c>
    </row>
    <row r="16" spans="1:6" ht="24.75" customHeight="1" x14ac:dyDescent="0.3">
      <c r="A16" s="6">
        <f t="shared" si="0"/>
        <v>8</v>
      </c>
      <c r="B16" s="10" t="s">
        <v>15</v>
      </c>
      <c r="C16" s="38">
        <v>1</v>
      </c>
    </row>
    <row r="17" spans="1:3" ht="18.75" x14ac:dyDescent="0.3">
      <c r="A17" s="46"/>
      <c r="B17" s="47" t="s">
        <v>16</v>
      </c>
      <c r="C17" s="48">
        <f>SUM(C9:C16)</f>
        <v>23.77</v>
      </c>
    </row>
    <row r="18" spans="1:3" ht="18.75" x14ac:dyDescent="0.25">
      <c r="A18" s="252" t="s">
        <v>17</v>
      </c>
      <c r="B18" s="253"/>
      <c r="C18" s="253"/>
    </row>
    <row r="19" spans="1:3" ht="21" customHeight="1" x14ac:dyDescent="0.3">
      <c r="A19" s="3">
        <v>1</v>
      </c>
      <c r="B19" s="20" t="s">
        <v>19</v>
      </c>
      <c r="C19" s="17">
        <v>0.5</v>
      </c>
    </row>
    <row r="20" spans="1:3" ht="18.75" x14ac:dyDescent="0.3">
      <c r="A20" s="3">
        <v>2</v>
      </c>
      <c r="B20" s="22" t="s">
        <v>3</v>
      </c>
      <c r="C20" s="17">
        <v>1</v>
      </c>
    </row>
    <row r="21" spans="1:3" ht="18.75" x14ac:dyDescent="0.3">
      <c r="A21" s="3">
        <v>3</v>
      </c>
      <c r="B21" s="22" t="s">
        <v>2</v>
      </c>
      <c r="C21" s="17">
        <v>1</v>
      </c>
    </row>
    <row r="22" spans="1:3" ht="17.25" customHeight="1" x14ac:dyDescent="0.3">
      <c r="A22" s="3"/>
      <c r="B22" s="49" t="s">
        <v>16</v>
      </c>
      <c r="C22" s="46">
        <f>SUM(C19:C21)</f>
        <v>2.5</v>
      </c>
    </row>
    <row r="23" spans="1:3" ht="24.75" customHeight="1" x14ac:dyDescent="0.25">
      <c r="A23" s="250" t="s">
        <v>21</v>
      </c>
      <c r="B23" s="251"/>
      <c r="C23" s="251"/>
    </row>
    <row r="24" spans="1:3" ht="18.75" x14ac:dyDescent="0.3">
      <c r="A24" s="3">
        <v>1</v>
      </c>
      <c r="B24" s="20" t="s">
        <v>46</v>
      </c>
      <c r="C24" s="45">
        <v>1</v>
      </c>
    </row>
    <row r="25" spans="1:3" ht="19.5" customHeight="1" x14ac:dyDescent="0.3">
      <c r="A25" s="31">
        <f>1+A24</f>
        <v>2</v>
      </c>
      <c r="B25" s="20" t="s">
        <v>72</v>
      </c>
      <c r="C25" s="45">
        <v>0.25</v>
      </c>
    </row>
    <row r="26" spans="1:3" ht="21.75" customHeight="1" x14ac:dyDescent="0.3">
      <c r="A26" s="31">
        <f t="shared" ref="A26:A31" si="1">1+A25</f>
        <v>3</v>
      </c>
      <c r="B26" s="20" t="s">
        <v>5</v>
      </c>
      <c r="C26" s="45">
        <v>3</v>
      </c>
    </row>
    <row r="27" spans="1:3" ht="24" customHeight="1" x14ac:dyDescent="0.3">
      <c r="A27" s="31">
        <f t="shared" si="1"/>
        <v>4</v>
      </c>
      <c r="B27" s="20" t="s">
        <v>7</v>
      </c>
      <c r="C27" s="45">
        <v>1</v>
      </c>
    </row>
    <row r="28" spans="1:3" ht="37.5" x14ac:dyDescent="0.3">
      <c r="A28" s="31">
        <f t="shared" si="1"/>
        <v>5</v>
      </c>
      <c r="B28" s="22" t="s">
        <v>33</v>
      </c>
      <c r="C28" s="45">
        <v>1</v>
      </c>
    </row>
    <row r="29" spans="1:3" ht="18.75" x14ac:dyDescent="0.3">
      <c r="A29" s="31">
        <f t="shared" si="1"/>
        <v>6</v>
      </c>
      <c r="B29" s="22" t="s">
        <v>8</v>
      </c>
      <c r="C29" s="45">
        <v>3</v>
      </c>
    </row>
    <row r="30" spans="1:3" ht="18.75" x14ac:dyDescent="0.3">
      <c r="A30" s="31">
        <f t="shared" si="1"/>
        <v>7</v>
      </c>
      <c r="B30" s="20" t="s">
        <v>4</v>
      </c>
      <c r="C30" s="45">
        <v>1</v>
      </c>
    </row>
    <row r="31" spans="1:3" ht="18.75" x14ac:dyDescent="0.3">
      <c r="A31" s="31">
        <f t="shared" si="1"/>
        <v>8</v>
      </c>
      <c r="B31" s="20" t="s">
        <v>6</v>
      </c>
      <c r="C31" s="45">
        <v>1</v>
      </c>
    </row>
    <row r="32" spans="1:3" ht="18.75" x14ac:dyDescent="0.3">
      <c r="A32" s="3"/>
      <c r="B32" s="49" t="s">
        <v>16</v>
      </c>
      <c r="C32" s="35">
        <f>SUM(C24:C31)</f>
        <v>11.25</v>
      </c>
    </row>
    <row r="33" spans="1:8" ht="18.75" x14ac:dyDescent="0.3">
      <c r="A33" s="18"/>
      <c r="B33" s="23" t="s">
        <v>30</v>
      </c>
      <c r="C33" s="35">
        <f>C17+C22+C32</f>
        <v>37.519999999999996</v>
      </c>
      <c r="F33" s="40"/>
      <c r="G33" s="40"/>
      <c r="H33" s="40"/>
    </row>
    <row r="36" spans="1:8" ht="15.75" x14ac:dyDescent="0.25">
      <c r="A36" s="82"/>
      <c r="B36" s="82" t="s">
        <v>68</v>
      </c>
      <c r="C36" s="82"/>
    </row>
  </sheetData>
  <mergeCells count="3">
    <mergeCell ref="A8:C8"/>
    <mergeCell ref="A18:C18"/>
    <mergeCell ref="A23:C23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180" verticalDpi="18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F35"/>
  <sheetViews>
    <sheetView workbookViewId="0">
      <selection activeCell="C2" sqref="C2"/>
    </sheetView>
  </sheetViews>
  <sheetFormatPr defaultRowHeight="15" x14ac:dyDescent="0.25"/>
  <cols>
    <col min="1" max="1" width="9.42578125" customWidth="1"/>
    <col min="2" max="2" width="44.140625" customWidth="1"/>
    <col min="3" max="3" width="27.7109375" customWidth="1"/>
  </cols>
  <sheetData>
    <row r="1" spans="1:6" x14ac:dyDescent="0.25">
      <c r="A1" s="12"/>
      <c r="B1" s="12"/>
      <c r="C1" s="39" t="s">
        <v>239</v>
      </c>
      <c r="D1" s="12"/>
      <c r="E1" s="12"/>
      <c r="F1" s="12"/>
    </row>
    <row r="2" spans="1:6" ht="65.25" customHeight="1" x14ac:dyDescent="0.25">
      <c r="A2" s="12"/>
      <c r="B2" s="12"/>
      <c r="C2" s="43" t="s">
        <v>247</v>
      </c>
      <c r="D2" s="12"/>
      <c r="E2" s="12"/>
      <c r="F2" s="12"/>
    </row>
    <row r="3" spans="1:6" ht="18.75" x14ac:dyDescent="0.3">
      <c r="A3" s="14" t="s">
        <v>65</v>
      </c>
      <c r="B3" s="14"/>
      <c r="C3" s="14"/>
      <c r="D3" s="12"/>
      <c r="E3" s="13"/>
      <c r="F3" s="12"/>
    </row>
    <row r="4" spans="1:6" ht="18.75" x14ac:dyDescent="0.3">
      <c r="A4" s="14"/>
      <c r="B4" s="14" t="s">
        <v>66</v>
      </c>
      <c r="C4" s="14"/>
      <c r="D4" s="12"/>
      <c r="E4" s="12"/>
      <c r="F4" s="12"/>
    </row>
    <row r="5" spans="1:6" ht="40.5" customHeight="1" x14ac:dyDescent="0.3">
      <c r="A5" s="15" t="s">
        <v>69</v>
      </c>
      <c r="B5" s="16" t="s">
        <v>9</v>
      </c>
      <c r="C5" s="17" t="s">
        <v>10</v>
      </c>
      <c r="D5" s="12"/>
      <c r="E5" s="12"/>
      <c r="F5" s="12"/>
    </row>
    <row r="6" spans="1:6" ht="18" customHeight="1" x14ac:dyDescent="0.25">
      <c r="A6" s="254" t="s">
        <v>38</v>
      </c>
      <c r="B6" s="255"/>
      <c r="C6" s="255"/>
      <c r="D6" s="12"/>
      <c r="E6" s="12"/>
      <c r="F6" s="59"/>
    </row>
    <row r="7" spans="1:6" ht="18.75" x14ac:dyDescent="0.3">
      <c r="A7" s="3">
        <v>1</v>
      </c>
      <c r="B7" s="4" t="s">
        <v>11</v>
      </c>
      <c r="C7" s="5">
        <v>1</v>
      </c>
    </row>
    <row r="8" spans="1:6" ht="18.75" x14ac:dyDescent="0.3">
      <c r="A8" s="6">
        <f>A7+1</f>
        <v>2</v>
      </c>
      <c r="B8" s="4" t="s">
        <v>12</v>
      </c>
      <c r="C8" s="5">
        <v>2</v>
      </c>
    </row>
    <row r="9" spans="1:6" ht="18.75" x14ac:dyDescent="0.3">
      <c r="A9" s="6">
        <f t="shared" ref="A9:A14" si="0">A8+1</f>
        <v>3</v>
      </c>
      <c r="B9" s="4" t="s">
        <v>13</v>
      </c>
      <c r="C9" s="5">
        <v>1</v>
      </c>
    </row>
    <row r="10" spans="1:6" ht="18.75" x14ac:dyDescent="0.3">
      <c r="A10" s="6">
        <f t="shared" si="0"/>
        <v>4</v>
      </c>
      <c r="B10" s="7" t="s">
        <v>14</v>
      </c>
      <c r="C10" s="37">
        <v>0.75</v>
      </c>
    </row>
    <row r="11" spans="1:6" ht="18.75" x14ac:dyDescent="0.3">
      <c r="A11" s="6">
        <f t="shared" si="0"/>
        <v>5</v>
      </c>
      <c r="B11" s="8" t="s">
        <v>31</v>
      </c>
      <c r="C11" s="37">
        <v>45.61</v>
      </c>
    </row>
    <row r="12" spans="1:6" ht="18.75" x14ac:dyDescent="0.3">
      <c r="A12" s="6">
        <f t="shared" si="0"/>
        <v>6</v>
      </c>
      <c r="B12" s="8" t="s">
        <v>32</v>
      </c>
      <c r="C12" s="37">
        <v>0.28000000000000003</v>
      </c>
      <c r="E12" s="1"/>
    </row>
    <row r="13" spans="1:6" ht="21.75" customHeight="1" x14ac:dyDescent="0.3">
      <c r="A13" s="6">
        <f t="shared" si="0"/>
        <v>7</v>
      </c>
      <c r="B13" s="10" t="s">
        <v>97</v>
      </c>
      <c r="C13" s="38">
        <v>1</v>
      </c>
    </row>
    <row r="14" spans="1:6" ht="18.75" x14ac:dyDescent="0.3">
      <c r="A14" s="6">
        <f t="shared" si="0"/>
        <v>8</v>
      </c>
      <c r="B14" s="10" t="s">
        <v>15</v>
      </c>
      <c r="C14" s="11">
        <v>7</v>
      </c>
    </row>
    <row r="15" spans="1:6" ht="18.75" x14ac:dyDescent="0.3">
      <c r="A15" s="56"/>
      <c r="B15" s="47" t="s">
        <v>16</v>
      </c>
      <c r="C15" s="48">
        <f>SUM(C7:C14)</f>
        <v>58.64</v>
      </c>
    </row>
    <row r="16" spans="1:6" ht="18.75" customHeight="1" x14ac:dyDescent="0.25">
      <c r="A16" s="244" t="s">
        <v>17</v>
      </c>
      <c r="B16" s="245"/>
      <c r="C16" s="245"/>
    </row>
    <row r="17" spans="1:3" ht="18.75" customHeight="1" x14ac:dyDescent="0.3">
      <c r="A17" s="44">
        <v>1</v>
      </c>
      <c r="B17" s="8" t="s">
        <v>34</v>
      </c>
      <c r="C17" s="3">
        <v>1</v>
      </c>
    </row>
    <row r="18" spans="1:3" ht="18.75" customHeight="1" x14ac:dyDescent="0.3">
      <c r="A18" s="44">
        <f>A17+1</f>
        <v>2</v>
      </c>
      <c r="B18" s="8" t="s">
        <v>35</v>
      </c>
      <c r="C18" s="3">
        <v>1</v>
      </c>
    </row>
    <row r="19" spans="1:3" ht="21" customHeight="1" x14ac:dyDescent="0.3">
      <c r="A19" s="44">
        <f t="shared" ref="A19:A21" si="1">A18+1</f>
        <v>3</v>
      </c>
      <c r="B19" s="8" t="s">
        <v>18</v>
      </c>
      <c r="C19" s="3">
        <v>1</v>
      </c>
    </row>
    <row r="20" spans="1:3" ht="18.75" x14ac:dyDescent="0.3">
      <c r="A20" s="44">
        <f t="shared" si="1"/>
        <v>4</v>
      </c>
      <c r="B20" s="8" t="s">
        <v>3</v>
      </c>
      <c r="C20" s="5">
        <v>1</v>
      </c>
    </row>
    <row r="21" spans="1:3" ht="18.75" x14ac:dyDescent="0.3">
      <c r="A21" s="44">
        <f t="shared" si="1"/>
        <v>5</v>
      </c>
      <c r="B21" s="8" t="s">
        <v>20</v>
      </c>
      <c r="C21" s="3">
        <v>1</v>
      </c>
    </row>
    <row r="22" spans="1:3" ht="17.25" customHeight="1" x14ac:dyDescent="0.3">
      <c r="A22" s="34"/>
      <c r="B22" s="23" t="s">
        <v>16</v>
      </c>
      <c r="C22" s="56">
        <f>SUM(C17:C21)</f>
        <v>5</v>
      </c>
    </row>
    <row r="23" spans="1:3" ht="17.25" customHeight="1" x14ac:dyDescent="0.25">
      <c r="A23" s="246" t="s">
        <v>21</v>
      </c>
      <c r="B23" s="247"/>
      <c r="C23" s="247"/>
    </row>
    <row r="24" spans="1:3" ht="17.25" customHeight="1" x14ac:dyDescent="0.3">
      <c r="A24" s="57">
        <v>1</v>
      </c>
      <c r="B24" s="8" t="s">
        <v>46</v>
      </c>
      <c r="C24" s="3">
        <v>1</v>
      </c>
    </row>
    <row r="25" spans="1:3" ht="17.25" customHeight="1" x14ac:dyDescent="0.3">
      <c r="A25" s="57">
        <f>A24+1</f>
        <v>2</v>
      </c>
      <c r="B25" s="4" t="s">
        <v>59</v>
      </c>
      <c r="C25" s="3">
        <v>0.5</v>
      </c>
    </row>
    <row r="26" spans="1:3" ht="36.75" customHeight="1" x14ac:dyDescent="0.25">
      <c r="A26" s="57">
        <f t="shared" ref="A26:A31" si="2">A25+1</f>
        <v>3</v>
      </c>
      <c r="B26" s="32" t="s">
        <v>24</v>
      </c>
      <c r="C26" s="3">
        <v>9</v>
      </c>
    </row>
    <row r="27" spans="1:3" ht="36" customHeight="1" x14ac:dyDescent="0.25">
      <c r="A27" s="57">
        <f t="shared" si="2"/>
        <v>4</v>
      </c>
      <c r="B27" s="32" t="s">
        <v>26</v>
      </c>
      <c r="C27" s="3">
        <v>1.5</v>
      </c>
    </row>
    <row r="28" spans="1:3" ht="24" customHeight="1" x14ac:dyDescent="0.25">
      <c r="A28" s="57">
        <f t="shared" si="2"/>
        <v>5</v>
      </c>
      <c r="B28" s="33" t="s">
        <v>29</v>
      </c>
      <c r="C28" s="3">
        <v>1</v>
      </c>
    </row>
    <row r="29" spans="1:3" ht="18.75" x14ac:dyDescent="0.25">
      <c r="A29" s="57">
        <f t="shared" si="2"/>
        <v>6</v>
      </c>
      <c r="B29" s="33" t="s">
        <v>8</v>
      </c>
      <c r="C29" s="3">
        <v>5</v>
      </c>
    </row>
    <row r="30" spans="1:3" ht="18.75" x14ac:dyDescent="0.3">
      <c r="A30" s="57">
        <f t="shared" si="2"/>
        <v>7</v>
      </c>
      <c r="B30" s="8" t="s">
        <v>67</v>
      </c>
      <c r="C30" s="3">
        <v>1</v>
      </c>
    </row>
    <row r="31" spans="1:3" ht="18.75" x14ac:dyDescent="0.3">
      <c r="A31" s="57">
        <f t="shared" si="2"/>
        <v>8</v>
      </c>
      <c r="B31" s="8" t="s">
        <v>64</v>
      </c>
      <c r="C31" s="3">
        <v>1</v>
      </c>
    </row>
    <row r="32" spans="1:3" ht="18.75" x14ac:dyDescent="0.3">
      <c r="A32" s="34"/>
      <c r="B32" s="23" t="s">
        <v>16</v>
      </c>
      <c r="C32" s="42">
        <f>SUM(C24:C31)</f>
        <v>20</v>
      </c>
    </row>
    <row r="33" spans="1:3" ht="21" customHeight="1" x14ac:dyDescent="0.3">
      <c r="A33" s="36"/>
      <c r="B33" s="23" t="s">
        <v>30</v>
      </c>
      <c r="C33" s="35">
        <f>C15+C22+C32</f>
        <v>83.64</v>
      </c>
    </row>
    <row r="35" spans="1:3" ht="15.75" x14ac:dyDescent="0.25">
      <c r="B35" s="82" t="s">
        <v>63</v>
      </c>
      <c r="C35" s="192"/>
    </row>
  </sheetData>
  <mergeCells count="3">
    <mergeCell ref="A6:C6"/>
    <mergeCell ref="A16:C16"/>
    <mergeCell ref="A23:C23"/>
  </mergeCells>
  <pageMargins left="0.70866141732283472" right="0.70866141732283472" top="0.74803149606299213" bottom="0.39370078740157483" header="0.31496062992125984" footer="0.31496062992125984"/>
  <pageSetup paperSize="9" orientation="portrait" horizontalDpi="180" verticalDpi="18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D50"/>
  <sheetViews>
    <sheetView workbookViewId="0">
      <selection activeCell="C2" sqref="C2"/>
    </sheetView>
  </sheetViews>
  <sheetFormatPr defaultRowHeight="15" x14ac:dyDescent="0.25"/>
  <cols>
    <col min="1" max="1" width="10.140625" customWidth="1"/>
    <col min="2" max="2" width="54.85546875" customWidth="1"/>
    <col min="3" max="3" width="33.28515625" customWidth="1"/>
  </cols>
  <sheetData>
    <row r="1" spans="1:4" x14ac:dyDescent="0.25">
      <c r="C1" s="39" t="s">
        <v>109</v>
      </c>
    </row>
    <row r="2" spans="1:4" ht="45.75" customHeight="1" x14ac:dyDescent="0.25">
      <c r="C2" s="43" t="s">
        <v>247</v>
      </c>
    </row>
    <row r="3" spans="1:4" ht="23.25" customHeight="1" x14ac:dyDescent="0.3">
      <c r="A3" s="202" t="s">
        <v>98</v>
      </c>
      <c r="B3" s="202"/>
      <c r="C3" s="202"/>
      <c r="D3" s="12"/>
    </row>
    <row r="4" spans="1:4" ht="26.25" customHeight="1" x14ac:dyDescent="0.3">
      <c r="A4" s="15" t="s">
        <v>69</v>
      </c>
      <c r="B4" s="16" t="s">
        <v>9</v>
      </c>
      <c r="C4" s="15" t="s">
        <v>10</v>
      </c>
    </row>
    <row r="5" spans="1:4" ht="18.75" x14ac:dyDescent="0.3">
      <c r="A5" s="221" t="s">
        <v>38</v>
      </c>
      <c r="B5" s="222"/>
      <c r="C5" s="223"/>
    </row>
    <row r="6" spans="1:4" ht="21.75" customHeight="1" x14ac:dyDescent="0.3">
      <c r="A6" s="24">
        <v>1</v>
      </c>
      <c r="B6" s="25" t="s">
        <v>11</v>
      </c>
      <c r="C6" s="24">
        <v>1</v>
      </c>
    </row>
    <row r="7" spans="1:4" ht="19.5" customHeight="1" x14ac:dyDescent="0.3">
      <c r="A7" s="24">
        <f>A6+1</f>
        <v>2</v>
      </c>
      <c r="B7" s="29" t="s">
        <v>60</v>
      </c>
      <c r="C7" s="24">
        <v>2</v>
      </c>
    </row>
    <row r="8" spans="1:4" ht="24" customHeight="1" x14ac:dyDescent="0.3">
      <c r="A8" s="24">
        <f t="shared" ref="A8:A15" si="0">A7+1</f>
        <v>3</v>
      </c>
      <c r="B8" s="29" t="s">
        <v>42</v>
      </c>
      <c r="C8" s="24">
        <v>1</v>
      </c>
    </row>
    <row r="9" spans="1:4" ht="18.75" x14ac:dyDescent="0.3">
      <c r="A9" s="24">
        <f t="shared" si="0"/>
        <v>4</v>
      </c>
      <c r="B9" s="29" t="s">
        <v>62</v>
      </c>
      <c r="C9" s="24">
        <v>1</v>
      </c>
    </row>
    <row r="10" spans="1:4" ht="18.75" x14ac:dyDescent="0.3">
      <c r="A10" s="24">
        <f t="shared" si="0"/>
        <v>5</v>
      </c>
      <c r="B10" s="29" t="s">
        <v>61</v>
      </c>
      <c r="C10" s="24">
        <v>4.5</v>
      </c>
    </row>
    <row r="11" spans="1:4" ht="18.75" x14ac:dyDescent="0.3">
      <c r="A11" s="24">
        <f t="shared" si="0"/>
        <v>6</v>
      </c>
      <c r="B11" s="29" t="s">
        <v>43</v>
      </c>
      <c r="C11" s="24">
        <v>72.39</v>
      </c>
    </row>
    <row r="12" spans="1:4" ht="18.75" x14ac:dyDescent="0.3">
      <c r="A12" s="24">
        <f t="shared" si="0"/>
        <v>7</v>
      </c>
      <c r="B12" s="29" t="s">
        <v>32</v>
      </c>
      <c r="C12" s="24">
        <v>2.5</v>
      </c>
    </row>
    <row r="13" spans="1:4" ht="18.75" x14ac:dyDescent="0.3">
      <c r="A13" s="24">
        <f t="shared" si="0"/>
        <v>8</v>
      </c>
      <c r="B13" s="29" t="s">
        <v>14</v>
      </c>
      <c r="C13" s="24">
        <v>1</v>
      </c>
    </row>
    <row r="14" spans="1:4" ht="18.75" x14ac:dyDescent="0.3">
      <c r="A14" s="24">
        <f t="shared" si="0"/>
        <v>9</v>
      </c>
      <c r="B14" s="25" t="s">
        <v>40</v>
      </c>
      <c r="C14" s="24">
        <v>1</v>
      </c>
    </row>
    <row r="15" spans="1:4" ht="22.5" customHeight="1" x14ac:dyDescent="0.3">
      <c r="A15" s="24">
        <f t="shared" si="0"/>
        <v>10</v>
      </c>
      <c r="B15" s="29" t="s">
        <v>106</v>
      </c>
      <c r="C15" s="24">
        <v>9</v>
      </c>
    </row>
    <row r="16" spans="1:4" ht="18.75" x14ac:dyDescent="0.3">
      <c r="A16" s="53"/>
      <c r="B16" s="30" t="s">
        <v>16</v>
      </c>
      <c r="C16" s="53">
        <f>SUM(C6:C15)</f>
        <v>95.39</v>
      </c>
    </row>
    <row r="17" spans="1:3" ht="15.75" customHeight="1" x14ac:dyDescent="0.3">
      <c r="A17" s="224" t="s">
        <v>39</v>
      </c>
      <c r="B17" s="225"/>
      <c r="C17" s="226"/>
    </row>
    <row r="18" spans="1:3" ht="18.75" customHeight="1" x14ac:dyDescent="0.3">
      <c r="A18" s="24">
        <v>1</v>
      </c>
      <c r="B18" s="29" t="s">
        <v>44</v>
      </c>
      <c r="C18" s="24">
        <v>1</v>
      </c>
    </row>
    <row r="19" spans="1:3" ht="18.75" x14ac:dyDescent="0.3">
      <c r="A19" s="24">
        <f>A18+1</f>
        <v>2</v>
      </c>
      <c r="B19" s="29" t="s">
        <v>45</v>
      </c>
      <c r="C19" s="24">
        <v>1</v>
      </c>
    </row>
    <row r="20" spans="1:3" ht="18.75" x14ac:dyDescent="0.3">
      <c r="A20" s="24">
        <f t="shared" ref="A20:A45" si="1">A19+1</f>
        <v>3</v>
      </c>
      <c r="B20" s="29" t="s">
        <v>34</v>
      </c>
      <c r="C20" s="24">
        <v>1</v>
      </c>
    </row>
    <row r="21" spans="1:3" ht="18.75" x14ac:dyDescent="0.3">
      <c r="A21" s="24">
        <f t="shared" si="1"/>
        <v>4</v>
      </c>
      <c r="B21" s="29" t="s">
        <v>35</v>
      </c>
      <c r="C21" s="24">
        <v>2</v>
      </c>
    </row>
    <row r="22" spans="1:3" ht="18.75" x14ac:dyDescent="0.3">
      <c r="A22" s="24">
        <f t="shared" si="1"/>
        <v>5</v>
      </c>
      <c r="B22" s="29" t="s">
        <v>19</v>
      </c>
      <c r="C22" s="24">
        <v>1</v>
      </c>
    </row>
    <row r="23" spans="1:3" ht="18.75" x14ac:dyDescent="0.3">
      <c r="A23" s="53"/>
      <c r="B23" s="30" t="s">
        <v>16</v>
      </c>
      <c r="C23" s="53">
        <f>SUM(C18:C22)</f>
        <v>6</v>
      </c>
    </row>
    <row r="24" spans="1:3" ht="18.75" x14ac:dyDescent="0.3">
      <c r="A24" s="224" t="s">
        <v>37</v>
      </c>
      <c r="B24" s="225"/>
      <c r="C24" s="226"/>
    </row>
    <row r="25" spans="1:3" ht="18.75" x14ac:dyDescent="0.3">
      <c r="A25" s="24">
        <v>1</v>
      </c>
      <c r="B25" s="29" t="s">
        <v>46</v>
      </c>
      <c r="C25" s="24">
        <v>1</v>
      </c>
    </row>
    <row r="26" spans="1:3" ht="18.75" x14ac:dyDescent="0.3">
      <c r="A26" s="24">
        <f t="shared" si="1"/>
        <v>2</v>
      </c>
      <c r="B26" s="29" t="s">
        <v>41</v>
      </c>
      <c r="C26" s="24">
        <v>1</v>
      </c>
    </row>
    <row r="27" spans="1:3" ht="18.75" x14ac:dyDescent="0.3">
      <c r="A27" s="24">
        <f t="shared" si="1"/>
        <v>3</v>
      </c>
      <c r="B27" s="29" t="s">
        <v>47</v>
      </c>
      <c r="C27" s="24">
        <v>1.5</v>
      </c>
    </row>
    <row r="28" spans="1:3" ht="18.75" x14ac:dyDescent="0.3">
      <c r="A28" s="24">
        <f t="shared" si="1"/>
        <v>4</v>
      </c>
      <c r="B28" s="29" t="s">
        <v>7</v>
      </c>
      <c r="C28" s="24">
        <v>2</v>
      </c>
    </row>
    <row r="29" spans="1:3" ht="20.25" customHeight="1" x14ac:dyDescent="0.3">
      <c r="A29" s="24">
        <f t="shared" si="1"/>
        <v>5</v>
      </c>
      <c r="B29" s="29" t="s">
        <v>5</v>
      </c>
      <c r="C29" s="24">
        <v>17.5</v>
      </c>
    </row>
    <row r="30" spans="1:3" ht="18.75" x14ac:dyDescent="0.3">
      <c r="A30" s="24">
        <f t="shared" si="1"/>
        <v>6</v>
      </c>
      <c r="B30" s="29" t="s">
        <v>48</v>
      </c>
      <c r="C30" s="24">
        <v>1</v>
      </c>
    </row>
    <row r="31" spans="1:3" ht="36" customHeight="1" x14ac:dyDescent="0.3">
      <c r="A31" s="24">
        <f t="shared" si="1"/>
        <v>7</v>
      </c>
      <c r="B31" s="29" t="s">
        <v>49</v>
      </c>
      <c r="C31" s="24">
        <v>1</v>
      </c>
    </row>
    <row r="32" spans="1:3" ht="36.75" customHeight="1" x14ac:dyDescent="0.3">
      <c r="A32" s="24">
        <f t="shared" si="1"/>
        <v>8</v>
      </c>
      <c r="B32" s="29" t="s">
        <v>50</v>
      </c>
      <c r="C32" s="24">
        <v>1</v>
      </c>
    </row>
    <row r="33" spans="1:3" ht="39.75" customHeight="1" x14ac:dyDescent="0.3">
      <c r="A33" s="24">
        <f t="shared" si="1"/>
        <v>9</v>
      </c>
      <c r="B33" s="29" t="s">
        <v>51</v>
      </c>
      <c r="C33" s="24">
        <v>1</v>
      </c>
    </row>
    <row r="34" spans="1:3" ht="18.75" x14ac:dyDescent="0.3">
      <c r="A34" s="24">
        <f t="shared" si="1"/>
        <v>10</v>
      </c>
      <c r="B34" s="29" t="s">
        <v>101</v>
      </c>
      <c r="C34" s="24">
        <v>1</v>
      </c>
    </row>
    <row r="35" spans="1:3" ht="18.75" x14ac:dyDescent="0.3">
      <c r="A35" s="24">
        <f t="shared" si="1"/>
        <v>11</v>
      </c>
      <c r="B35" s="29" t="s">
        <v>36</v>
      </c>
      <c r="C35" s="24">
        <v>1</v>
      </c>
    </row>
    <row r="36" spans="1:3" ht="18.75" x14ac:dyDescent="0.3">
      <c r="A36" s="24">
        <f t="shared" si="1"/>
        <v>12</v>
      </c>
      <c r="B36" s="29" t="s">
        <v>52</v>
      </c>
      <c r="C36" s="24">
        <v>0.5</v>
      </c>
    </row>
    <row r="37" spans="1:3" ht="18.75" x14ac:dyDescent="0.3">
      <c r="A37" s="24">
        <f t="shared" si="1"/>
        <v>13</v>
      </c>
      <c r="B37" s="29" t="s">
        <v>20</v>
      </c>
      <c r="C37" s="24">
        <v>1</v>
      </c>
    </row>
    <row r="38" spans="1:3" ht="34.5" customHeight="1" x14ac:dyDescent="0.3">
      <c r="A38" s="24">
        <f t="shared" si="1"/>
        <v>14</v>
      </c>
      <c r="B38" s="29" t="s">
        <v>70</v>
      </c>
      <c r="C38" s="24">
        <v>1</v>
      </c>
    </row>
    <row r="39" spans="1:3" ht="18.75" x14ac:dyDescent="0.3">
      <c r="A39" s="24">
        <f t="shared" si="1"/>
        <v>15</v>
      </c>
      <c r="B39" s="29" t="s">
        <v>53</v>
      </c>
      <c r="C39" s="24">
        <v>1</v>
      </c>
    </row>
    <row r="40" spans="1:3" ht="23.25" customHeight="1" x14ac:dyDescent="0.3">
      <c r="A40" s="24">
        <f t="shared" si="1"/>
        <v>16</v>
      </c>
      <c r="B40" s="29" t="s">
        <v>54</v>
      </c>
      <c r="C40" s="24">
        <v>1</v>
      </c>
    </row>
    <row r="41" spans="1:3" ht="18.75" x14ac:dyDescent="0.3">
      <c r="A41" s="24">
        <f t="shared" si="1"/>
        <v>17</v>
      </c>
      <c r="B41" s="29" t="s">
        <v>55</v>
      </c>
      <c r="C41" s="24">
        <v>1</v>
      </c>
    </row>
    <row r="42" spans="1:3" ht="18.75" x14ac:dyDescent="0.3">
      <c r="A42" s="24">
        <f t="shared" si="1"/>
        <v>18</v>
      </c>
      <c r="B42" s="29" t="s">
        <v>4</v>
      </c>
      <c r="C42" s="24">
        <v>2</v>
      </c>
    </row>
    <row r="43" spans="1:3" ht="18.75" x14ac:dyDescent="0.3">
      <c r="A43" s="24">
        <f t="shared" si="1"/>
        <v>19</v>
      </c>
      <c r="B43" s="29" t="s">
        <v>56</v>
      </c>
      <c r="C43" s="24">
        <v>1.5</v>
      </c>
    </row>
    <row r="44" spans="1:3" ht="20.25" customHeight="1" x14ac:dyDescent="0.3">
      <c r="A44" s="24">
        <f t="shared" si="1"/>
        <v>20</v>
      </c>
      <c r="B44" s="29" t="s">
        <v>57</v>
      </c>
      <c r="C44" s="24">
        <v>5</v>
      </c>
    </row>
    <row r="45" spans="1:3" ht="18.75" x14ac:dyDescent="0.3">
      <c r="A45" s="24">
        <f t="shared" si="1"/>
        <v>21</v>
      </c>
      <c r="B45" s="29" t="s">
        <v>6</v>
      </c>
      <c r="C45" s="24">
        <v>1</v>
      </c>
    </row>
    <row r="46" spans="1:3" ht="19.5" thickBot="1" x14ac:dyDescent="0.35">
      <c r="A46" s="53"/>
      <c r="B46" s="30" t="s">
        <v>58</v>
      </c>
      <c r="C46" s="53">
        <f>SUM(C25:C45)</f>
        <v>44</v>
      </c>
    </row>
    <row r="47" spans="1:3" ht="19.5" thickBot="1" x14ac:dyDescent="0.35">
      <c r="A47" s="26"/>
      <c r="B47" s="27" t="s">
        <v>0</v>
      </c>
      <c r="C47" s="28">
        <f>C16+C23+C46</f>
        <v>145.38999999999999</v>
      </c>
    </row>
    <row r="49" spans="1:3" ht="15.75" x14ac:dyDescent="0.25">
      <c r="B49" s="82" t="s">
        <v>99</v>
      </c>
      <c r="C49" s="82"/>
    </row>
    <row r="50" spans="1:3" x14ac:dyDescent="0.25">
      <c r="A50" s="12"/>
    </row>
  </sheetData>
  <mergeCells count="4">
    <mergeCell ref="A5:C5"/>
    <mergeCell ref="A17:C17"/>
    <mergeCell ref="A3:C3"/>
    <mergeCell ref="A24:C24"/>
  </mergeCells>
  <pageMargins left="0.70866141732283472" right="0.70866141732283472" top="0.74803149606299213" bottom="0.35433070866141736" header="0.31496062992125984" footer="0.31496062992125984"/>
  <pageSetup paperSize="9" scale="75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21"/>
  <sheetViews>
    <sheetView topLeftCell="A3" workbookViewId="0">
      <selection activeCell="G7" sqref="G7"/>
    </sheetView>
  </sheetViews>
  <sheetFormatPr defaultRowHeight="15" x14ac:dyDescent="0.25"/>
  <cols>
    <col min="1" max="1" width="8.5703125" customWidth="1"/>
    <col min="2" max="2" width="35.140625" customWidth="1"/>
    <col min="3" max="3" width="27.140625" customWidth="1"/>
  </cols>
  <sheetData>
    <row r="2" spans="1:5" ht="18" customHeight="1" x14ac:dyDescent="0.25">
      <c r="C2" s="39" t="s">
        <v>173</v>
      </c>
    </row>
    <row r="3" spans="1:5" ht="63" customHeight="1" x14ac:dyDescent="0.25">
      <c r="C3" s="43" t="s">
        <v>247</v>
      </c>
      <c r="D3" s="43"/>
    </row>
    <row r="4" spans="1:5" ht="39" customHeight="1" x14ac:dyDescent="0.3">
      <c r="A4" s="228" t="s">
        <v>174</v>
      </c>
      <c r="B4" s="228"/>
      <c r="C4" s="228"/>
      <c r="D4" s="157"/>
      <c r="E4" s="157"/>
    </row>
    <row r="5" spans="1:5" ht="18.75" x14ac:dyDescent="0.3">
      <c r="A5" s="12"/>
      <c r="B5" s="69"/>
      <c r="C5" s="69"/>
      <c r="D5" s="12"/>
      <c r="E5" s="12"/>
    </row>
    <row r="6" spans="1:5" ht="37.5" x14ac:dyDescent="0.3">
      <c r="A6" s="15" t="s">
        <v>69</v>
      </c>
      <c r="B6" s="16" t="s">
        <v>9</v>
      </c>
      <c r="C6" s="114" t="s">
        <v>10</v>
      </c>
      <c r="D6" s="12"/>
      <c r="E6" s="12"/>
    </row>
    <row r="7" spans="1:5" ht="18.75" x14ac:dyDescent="0.3">
      <c r="A7" s="221" t="s">
        <v>38</v>
      </c>
      <c r="B7" s="222"/>
      <c r="C7" s="223"/>
      <c r="D7" s="12"/>
      <c r="E7" s="12"/>
    </row>
    <row r="8" spans="1:5" ht="18.75" x14ac:dyDescent="0.3">
      <c r="A8" s="24">
        <v>1</v>
      </c>
      <c r="B8" s="98" t="s">
        <v>166</v>
      </c>
      <c r="C8" s="87">
        <v>1</v>
      </c>
      <c r="D8" s="12"/>
      <c r="E8" s="12"/>
    </row>
    <row r="9" spans="1:5" ht="18.75" x14ac:dyDescent="0.3">
      <c r="A9" s="24"/>
      <c r="B9" s="158" t="s">
        <v>16</v>
      </c>
      <c r="C9" s="104">
        <v>1</v>
      </c>
      <c r="D9" s="12"/>
      <c r="E9" s="12"/>
    </row>
    <row r="10" spans="1:5" ht="18.75" x14ac:dyDescent="0.3">
      <c r="A10" s="224" t="s">
        <v>39</v>
      </c>
      <c r="B10" s="225"/>
      <c r="C10" s="226"/>
      <c r="D10" s="12"/>
      <c r="E10" s="12"/>
    </row>
    <row r="11" spans="1:5" ht="18.75" x14ac:dyDescent="0.3">
      <c r="A11" s="24">
        <f>A8+1</f>
        <v>2</v>
      </c>
      <c r="B11" s="106" t="s">
        <v>34</v>
      </c>
      <c r="C11" s="102">
        <v>0.5</v>
      </c>
      <c r="D11" s="12"/>
      <c r="E11" s="12"/>
    </row>
    <row r="12" spans="1:5" ht="18.75" x14ac:dyDescent="0.3">
      <c r="A12" s="24"/>
      <c r="B12" s="159" t="s">
        <v>16</v>
      </c>
      <c r="C12" s="104">
        <v>0.5</v>
      </c>
      <c r="D12" s="12"/>
      <c r="E12" s="12"/>
    </row>
    <row r="13" spans="1:5" ht="18.75" x14ac:dyDescent="0.3">
      <c r="A13" s="224" t="s">
        <v>139</v>
      </c>
      <c r="B13" s="225"/>
      <c r="C13" s="226"/>
      <c r="D13" s="12"/>
      <c r="E13" s="12"/>
    </row>
    <row r="14" spans="1:5" ht="18.75" x14ac:dyDescent="0.3">
      <c r="A14" s="24">
        <v>1</v>
      </c>
      <c r="B14" s="106" t="s">
        <v>6</v>
      </c>
      <c r="C14" s="102">
        <v>1</v>
      </c>
      <c r="D14" s="12"/>
      <c r="E14" s="12"/>
    </row>
    <row r="15" spans="1:5" ht="18.75" x14ac:dyDescent="0.3">
      <c r="A15" s="24">
        <f t="shared" ref="A15" si="0">A14+1</f>
        <v>2</v>
      </c>
      <c r="B15" s="86" t="s">
        <v>7</v>
      </c>
      <c r="C15" s="87">
        <v>3</v>
      </c>
      <c r="D15" s="12"/>
      <c r="E15" s="12"/>
    </row>
    <row r="16" spans="1:5" ht="19.5" thickBot="1" x14ac:dyDescent="0.35">
      <c r="A16" s="109"/>
      <c r="B16" s="93" t="s">
        <v>16</v>
      </c>
      <c r="C16" s="94">
        <v>4</v>
      </c>
      <c r="D16" s="12"/>
      <c r="E16" s="12"/>
    </row>
    <row r="17" spans="1:5" ht="19.5" thickBot="1" x14ac:dyDescent="0.35">
      <c r="A17" s="111"/>
      <c r="B17" s="27" t="s">
        <v>0</v>
      </c>
      <c r="C17" s="160">
        <f>C9+C12+C16</f>
        <v>5.5</v>
      </c>
      <c r="D17" s="12"/>
      <c r="E17" s="12"/>
    </row>
    <row r="21" spans="1:5" x14ac:dyDescent="0.25">
      <c r="A21" s="13"/>
      <c r="B21" s="13" t="s">
        <v>240</v>
      </c>
      <c r="C21" s="13"/>
    </row>
  </sheetData>
  <mergeCells count="4">
    <mergeCell ref="A7:C7"/>
    <mergeCell ref="A10:C10"/>
    <mergeCell ref="A13:C13"/>
    <mergeCell ref="A4:C4"/>
  </mergeCell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C25"/>
  <sheetViews>
    <sheetView workbookViewId="0">
      <selection activeCell="C3" sqref="C3"/>
    </sheetView>
  </sheetViews>
  <sheetFormatPr defaultRowHeight="15" x14ac:dyDescent="0.25"/>
  <cols>
    <col min="1" max="1" width="8.85546875" customWidth="1"/>
    <col min="2" max="2" width="40.85546875" customWidth="1"/>
    <col min="3" max="3" width="31.85546875" customWidth="1"/>
  </cols>
  <sheetData>
    <row r="2" spans="1:3" x14ac:dyDescent="0.25">
      <c r="C2" s="39" t="s">
        <v>242</v>
      </c>
    </row>
    <row r="3" spans="1:3" ht="51" customHeight="1" x14ac:dyDescent="0.25">
      <c r="C3" s="43" t="s">
        <v>247</v>
      </c>
    </row>
    <row r="4" spans="1:3" ht="54" customHeight="1" x14ac:dyDescent="0.3">
      <c r="A4" s="210" t="s">
        <v>203</v>
      </c>
      <c r="B4" s="210"/>
      <c r="C4" s="210"/>
    </row>
    <row r="5" spans="1:3" ht="37.5" x14ac:dyDescent="0.3">
      <c r="A5" s="15" t="s">
        <v>69</v>
      </c>
      <c r="B5" s="16" t="s">
        <v>9</v>
      </c>
      <c r="C5" s="17" t="s">
        <v>10</v>
      </c>
    </row>
    <row r="6" spans="1:3" ht="18.75" x14ac:dyDescent="0.3">
      <c r="A6" s="221" t="s">
        <v>38</v>
      </c>
      <c r="B6" s="222"/>
      <c r="C6" s="223"/>
    </row>
    <row r="7" spans="1:3" ht="18.75" x14ac:dyDescent="0.3">
      <c r="A7" s="182">
        <v>1</v>
      </c>
      <c r="B7" s="8" t="s">
        <v>11</v>
      </c>
      <c r="C7" s="18">
        <v>1</v>
      </c>
    </row>
    <row r="8" spans="1:3" ht="18.75" x14ac:dyDescent="0.3">
      <c r="A8" s="182">
        <f>A7+1</f>
        <v>2</v>
      </c>
      <c r="B8" s="19" t="s">
        <v>204</v>
      </c>
      <c r="C8" s="18">
        <v>1</v>
      </c>
    </row>
    <row r="9" spans="1:3" ht="18.75" x14ac:dyDescent="0.3">
      <c r="A9" s="182">
        <f t="shared" ref="A9:A20" si="0">A8+1</f>
        <v>3</v>
      </c>
      <c r="B9" s="19" t="s">
        <v>205</v>
      </c>
      <c r="C9" s="18">
        <v>0.5</v>
      </c>
    </row>
    <row r="10" spans="1:3" ht="18.75" x14ac:dyDescent="0.3">
      <c r="A10" s="182">
        <f t="shared" si="0"/>
        <v>4</v>
      </c>
      <c r="B10" s="19" t="s">
        <v>32</v>
      </c>
      <c r="C10" s="18">
        <v>11.4</v>
      </c>
    </row>
    <row r="11" spans="1:3" ht="18.75" x14ac:dyDescent="0.3">
      <c r="A11" s="182">
        <f t="shared" si="0"/>
        <v>5</v>
      </c>
      <c r="B11" s="20" t="s">
        <v>206</v>
      </c>
      <c r="C11" s="21">
        <v>1.5</v>
      </c>
    </row>
    <row r="12" spans="1:3" ht="18.75" x14ac:dyDescent="0.3">
      <c r="A12" s="182"/>
      <c r="B12" s="183" t="s">
        <v>16</v>
      </c>
      <c r="C12" s="184">
        <f>SUM(C7:C11)</f>
        <v>15.4</v>
      </c>
    </row>
    <row r="13" spans="1:3" ht="18.75" x14ac:dyDescent="0.25">
      <c r="A13" s="267" t="s">
        <v>39</v>
      </c>
      <c r="B13" s="268"/>
      <c r="C13" s="269"/>
    </row>
    <row r="14" spans="1:3" ht="18.75" x14ac:dyDescent="0.3">
      <c r="A14" s="182">
        <v>1</v>
      </c>
      <c r="B14" s="20" t="s">
        <v>3</v>
      </c>
      <c r="C14" s="21">
        <v>1</v>
      </c>
    </row>
    <row r="15" spans="1:3" ht="18.75" x14ac:dyDescent="0.3">
      <c r="A15" s="182"/>
      <c r="B15" s="183" t="s">
        <v>16</v>
      </c>
      <c r="C15" s="184">
        <v>1</v>
      </c>
    </row>
    <row r="16" spans="1:3" ht="18.75" x14ac:dyDescent="0.25">
      <c r="A16" s="267" t="s">
        <v>37</v>
      </c>
      <c r="B16" s="268"/>
      <c r="C16" s="269"/>
    </row>
    <row r="17" spans="1:3" ht="56.25" x14ac:dyDescent="0.3">
      <c r="A17" s="182">
        <v>1</v>
      </c>
      <c r="B17" s="185" t="s">
        <v>33</v>
      </c>
      <c r="C17" s="186">
        <v>0.5</v>
      </c>
    </row>
    <row r="18" spans="1:3" ht="37.5" x14ac:dyDescent="0.3">
      <c r="A18" s="182">
        <f t="shared" si="0"/>
        <v>2</v>
      </c>
      <c r="B18" s="187" t="s">
        <v>5</v>
      </c>
      <c r="C18" s="186">
        <v>3</v>
      </c>
    </row>
    <row r="19" spans="1:3" ht="18.75" x14ac:dyDescent="0.3">
      <c r="A19" s="182">
        <f t="shared" si="0"/>
        <v>3</v>
      </c>
      <c r="B19" s="187" t="s">
        <v>7</v>
      </c>
      <c r="C19" s="186">
        <v>2</v>
      </c>
    </row>
    <row r="20" spans="1:3" ht="25.5" customHeight="1" x14ac:dyDescent="0.3">
      <c r="A20" s="182">
        <f t="shared" si="0"/>
        <v>4</v>
      </c>
      <c r="B20" s="185" t="s">
        <v>8</v>
      </c>
      <c r="C20" s="186">
        <v>3</v>
      </c>
    </row>
    <row r="21" spans="1:3" ht="18.75" x14ac:dyDescent="0.3">
      <c r="A21" s="182"/>
      <c r="B21" s="72" t="s">
        <v>16</v>
      </c>
      <c r="C21" s="23">
        <f>SUM(C17:C20)</f>
        <v>8.5</v>
      </c>
    </row>
    <row r="22" spans="1:3" ht="18.75" x14ac:dyDescent="0.3">
      <c r="A22" s="60"/>
      <c r="B22" s="23" t="s">
        <v>30</v>
      </c>
      <c r="C22" s="188">
        <f>C12+C15+C21</f>
        <v>24.9</v>
      </c>
    </row>
    <row r="25" spans="1:3" ht="15.75" x14ac:dyDescent="0.25">
      <c r="A25" s="82"/>
      <c r="B25" s="82" t="s">
        <v>207</v>
      </c>
      <c r="C25" s="82"/>
    </row>
  </sheetData>
  <mergeCells count="4">
    <mergeCell ref="A4:C4"/>
    <mergeCell ref="A6:C6"/>
    <mergeCell ref="A13:C13"/>
    <mergeCell ref="A16:C16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D23"/>
  <sheetViews>
    <sheetView workbookViewId="0">
      <selection activeCell="C3" sqref="C3"/>
    </sheetView>
  </sheetViews>
  <sheetFormatPr defaultRowHeight="15" x14ac:dyDescent="0.25"/>
  <cols>
    <col min="1" max="1" width="8.140625" customWidth="1"/>
    <col min="2" max="2" width="41.7109375" customWidth="1"/>
    <col min="3" max="3" width="27.7109375" customWidth="1"/>
  </cols>
  <sheetData>
    <row r="2" spans="1:4" x14ac:dyDescent="0.25">
      <c r="C2" s="39" t="s">
        <v>243</v>
      </c>
    </row>
    <row r="3" spans="1:4" ht="60" x14ac:dyDescent="0.25">
      <c r="C3" s="43" t="s">
        <v>247</v>
      </c>
    </row>
    <row r="4" spans="1:4" ht="36" customHeight="1" x14ac:dyDescent="0.3">
      <c r="A4" s="270" t="s">
        <v>208</v>
      </c>
      <c r="B4" s="270"/>
      <c r="C4" s="270"/>
      <c r="D4" s="270"/>
    </row>
    <row r="5" spans="1:4" ht="37.5" x14ac:dyDescent="0.3">
      <c r="A5" s="15" t="s">
        <v>69</v>
      </c>
      <c r="B5" s="16" t="s">
        <v>9</v>
      </c>
      <c r="C5" s="17" t="s">
        <v>10</v>
      </c>
    </row>
    <row r="6" spans="1:4" ht="18.75" x14ac:dyDescent="0.3">
      <c r="A6" s="221" t="s">
        <v>38</v>
      </c>
      <c r="B6" s="222"/>
      <c r="C6" s="223"/>
    </row>
    <row r="7" spans="1:4" ht="18.75" x14ac:dyDescent="0.3">
      <c r="A7" s="182">
        <v>1</v>
      </c>
      <c r="B7" s="8" t="s">
        <v>11</v>
      </c>
      <c r="C7" s="18">
        <v>1</v>
      </c>
    </row>
    <row r="8" spans="1:4" ht="18.75" x14ac:dyDescent="0.3">
      <c r="A8" s="182">
        <f>A7+1</f>
        <v>2</v>
      </c>
      <c r="B8" s="19" t="s">
        <v>204</v>
      </c>
      <c r="C8" s="18">
        <v>1</v>
      </c>
    </row>
    <row r="9" spans="1:4" ht="18.75" x14ac:dyDescent="0.3">
      <c r="A9" s="182">
        <f t="shared" ref="A9" si="0">A8+1</f>
        <v>3</v>
      </c>
      <c r="B9" s="19" t="s">
        <v>32</v>
      </c>
      <c r="C9" s="18">
        <v>14.3</v>
      </c>
    </row>
    <row r="10" spans="1:4" ht="18.75" x14ac:dyDescent="0.3">
      <c r="A10" s="182"/>
      <c r="B10" s="183" t="s">
        <v>16</v>
      </c>
      <c r="C10" s="184">
        <f>SUM(C7:C9)</f>
        <v>16.3</v>
      </c>
    </row>
    <row r="11" spans="1:4" ht="18.75" x14ac:dyDescent="0.25">
      <c r="A11" s="267" t="s">
        <v>39</v>
      </c>
      <c r="B11" s="268"/>
      <c r="C11" s="269"/>
    </row>
    <row r="12" spans="1:4" ht="18.75" x14ac:dyDescent="0.3">
      <c r="A12" s="182">
        <v>1</v>
      </c>
      <c r="B12" s="20" t="s">
        <v>3</v>
      </c>
      <c r="C12" s="21">
        <v>1</v>
      </c>
    </row>
    <row r="13" spans="1:4" ht="18.75" x14ac:dyDescent="0.3">
      <c r="A13" s="182"/>
      <c r="B13" s="183" t="s">
        <v>16</v>
      </c>
      <c r="C13" s="184">
        <v>1</v>
      </c>
    </row>
    <row r="14" spans="1:4" ht="18.75" x14ac:dyDescent="0.25">
      <c r="A14" s="267" t="s">
        <v>37</v>
      </c>
      <c r="B14" s="268"/>
      <c r="C14" s="269"/>
    </row>
    <row r="15" spans="1:4" ht="55.5" customHeight="1" x14ac:dyDescent="0.3">
      <c r="A15" s="182">
        <v>1</v>
      </c>
      <c r="B15" s="22" t="s">
        <v>33</v>
      </c>
      <c r="C15" s="17">
        <v>0.5</v>
      </c>
    </row>
    <row r="16" spans="1:4" ht="37.5" x14ac:dyDescent="0.3">
      <c r="A16" s="182">
        <f t="shared" ref="A16:A18" si="1">A15+1</f>
        <v>2</v>
      </c>
      <c r="B16" s="20" t="s">
        <v>5</v>
      </c>
      <c r="C16" s="17">
        <v>2</v>
      </c>
    </row>
    <row r="17" spans="1:3" ht="18.75" x14ac:dyDescent="0.3">
      <c r="A17" s="182">
        <f t="shared" si="1"/>
        <v>3</v>
      </c>
      <c r="B17" s="20" t="s">
        <v>7</v>
      </c>
      <c r="C17" s="17">
        <v>2</v>
      </c>
    </row>
    <row r="18" spans="1:3" ht="37.5" x14ac:dyDescent="0.3">
      <c r="A18" s="182">
        <f t="shared" si="1"/>
        <v>4</v>
      </c>
      <c r="B18" s="22" t="s">
        <v>100</v>
      </c>
      <c r="C18" s="17">
        <v>3</v>
      </c>
    </row>
    <row r="19" spans="1:3" ht="18.75" x14ac:dyDescent="0.3">
      <c r="A19" s="182"/>
      <c r="B19" s="72" t="s">
        <v>16</v>
      </c>
      <c r="C19" s="23">
        <f>SUM(C15:C18)</f>
        <v>7.5</v>
      </c>
    </row>
    <row r="20" spans="1:3" ht="18.75" x14ac:dyDescent="0.3">
      <c r="A20" s="60"/>
      <c r="B20" s="23" t="s">
        <v>30</v>
      </c>
      <c r="C20" s="188">
        <f>C10+C13+C19</f>
        <v>24.8</v>
      </c>
    </row>
    <row r="23" spans="1:3" ht="15.75" x14ac:dyDescent="0.25">
      <c r="B23" s="82" t="s">
        <v>63</v>
      </c>
      <c r="C23" s="82"/>
    </row>
  </sheetData>
  <mergeCells count="4">
    <mergeCell ref="A6:C6"/>
    <mergeCell ref="A11:C11"/>
    <mergeCell ref="A14:C14"/>
    <mergeCell ref="A4:D4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F14"/>
  <sheetViews>
    <sheetView workbookViewId="0">
      <selection activeCell="C3" sqref="C3"/>
    </sheetView>
  </sheetViews>
  <sheetFormatPr defaultRowHeight="15" x14ac:dyDescent="0.25"/>
  <cols>
    <col min="1" max="1" width="12.28515625" customWidth="1"/>
    <col min="2" max="2" width="34.42578125" customWidth="1"/>
    <col min="3" max="3" width="30.85546875" customWidth="1"/>
  </cols>
  <sheetData>
    <row r="2" spans="1:6" x14ac:dyDescent="0.25">
      <c r="C2" s="40" t="s">
        <v>245</v>
      </c>
    </row>
    <row r="3" spans="1:6" ht="62.25" customHeight="1" x14ac:dyDescent="0.25">
      <c r="C3" s="43" t="s">
        <v>247</v>
      </c>
    </row>
    <row r="4" spans="1:6" ht="59.25" customHeight="1" x14ac:dyDescent="0.3">
      <c r="A4" s="228" t="s">
        <v>212</v>
      </c>
      <c r="B4" s="228"/>
      <c r="C4" s="228"/>
      <c r="D4" s="157"/>
      <c r="E4" s="157"/>
      <c r="F4" s="157"/>
    </row>
    <row r="5" spans="1:6" ht="37.5" x14ac:dyDescent="0.3">
      <c r="A5" s="15" t="s">
        <v>69</v>
      </c>
      <c r="B5" s="15" t="s">
        <v>9</v>
      </c>
      <c r="C5" s="17" t="s">
        <v>10</v>
      </c>
    </row>
    <row r="6" spans="1:6" ht="18.75" x14ac:dyDescent="0.3">
      <c r="A6" s="24">
        <v>1</v>
      </c>
      <c r="B6" s="131" t="s">
        <v>11</v>
      </c>
      <c r="C6" s="24">
        <v>1</v>
      </c>
    </row>
    <row r="7" spans="1:6" ht="18.75" x14ac:dyDescent="0.3">
      <c r="A7" s="24">
        <f>A6+1</f>
        <v>2</v>
      </c>
      <c r="B7" s="131" t="s">
        <v>210</v>
      </c>
      <c r="C7" s="24">
        <v>2.5</v>
      </c>
    </row>
    <row r="8" spans="1:6" ht="18.75" x14ac:dyDescent="0.3">
      <c r="A8" s="24">
        <f t="shared" ref="A8:A10" si="0">A7+1</f>
        <v>3</v>
      </c>
      <c r="B8" s="131" t="s">
        <v>211</v>
      </c>
      <c r="C8" s="24">
        <v>0.75</v>
      </c>
    </row>
    <row r="9" spans="1:6" ht="18.75" x14ac:dyDescent="0.3">
      <c r="A9" s="24">
        <f t="shared" si="0"/>
        <v>4</v>
      </c>
      <c r="B9" s="86" t="s">
        <v>35</v>
      </c>
      <c r="C9" s="24">
        <v>1</v>
      </c>
    </row>
    <row r="10" spans="1:6" ht="39" customHeight="1" thickBot="1" x14ac:dyDescent="0.35">
      <c r="A10" s="24">
        <f t="shared" si="0"/>
        <v>5</v>
      </c>
      <c r="B10" s="29" t="s">
        <v>41</v>
      </c>
      <c r="C10" s="24">
        <v>1</v>
      </c>
    </row>
    <row r="11" spans="1:6" ht="19.5" thickBot="1" x14ac:dyDescent="0.35">
      <c r="A11" s="26"/>
      <c r="B11" s="27" t="s">
        <v>0</v>
      </c>
      <c r="C11" s="28">
        <f>SUM(C6:C10)</f>
        <v>6.25</v>
      </c>
    </row>
    <row r="14" spans="1:6" ht="21" customHeight="1" x14ac:dyDescent="0.25">
      <c r="A14" s="82"/>
      <c r="B14" s="82" t="s">
        <v>127</v>
      </c>
      <c r="C14" s="82"/>
    </row>
  </sheetData>
  <mergeCells count="1">
    <mergeCell ref="A4:C4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F13"/>
  <sheetViews>
    <sheetView workbookViewId="0">
      <selection activeCell="H9" sqref="H9"/>
    </sheetView>
  </sheetViews>
  <sheetFormatPr defaultRowHeight="15" x14ac:dyDescent="0.25"/>
  <cols>
    <col min="1" max="1" width="10.28515625" customWidth="1"/>
    <col min="2" max="2" width="35.7109375" customWidth="1"/>
    <col min="3" max="3" width="30.140625" customWidth="1"/>
  </cols>
  <sheetData>
    <row r="1" spans="1:6" x14ac:dyDescent="0.25">
      <c r="C1" s="40" t="s">
        <v>209</v>
      </c>
    </row>
    <row r="2" spans="1:6" ht="53.25" customHeight="1" x14ac:dyDescent="0.25">
      <c r="C2" s="43" t="s">
        <v>247</v>
      </c>
    </row>
    <row r="3" spans="1:6" ht="37.5" customHeight="1" x14ac:dyDescent="0.3">
      <c r="A3" s="228" t="s">
        <v>216</v>
      </c>
      <c r="B3" s="228"/>
      <c r="C3" s="228"/>
      <c r="D3" s="157"/>
      <c r="E3" s="157"/>
      <c r="F3" s="157"/>
    </row>
    <row r="4" spans="1:6" ht="12.75" customHeight="1" x14ac:dyDescent="0.3">
      <c r="A4" s="173"/>
      <c r="B4" s="173"/>
      <c r="C4" s="173"/>
      <c r="D4" s="157"/>
      <c r="E4" s="157"/>
      <c r="F4" s="157"/>
    </row>
    <row r="5" spans="1:6" ht="37.5" x14ac:dyDescent="0.3">
      <c r="A5" s="15" t="s">
        <v>69</v>
      </c>
      <c r="B5" s="16" t="s">
        <v>9</v>
      </c>
      <c r="C5" s="17" t="s">
        <v>10</v>
      </c>
    </row>
    <row r="6" spans="1:6" ht="37.5" x14ac:dyDescent="0.3">
      <c r="A6" s="24">
        <v>1</v>
      </c>
      <c r="B6" s="29" t="s">
        <v>213</v>
      </c>
      <c r="C6" s="24">
        <v>1</v>
      </c>
    </row>
    <row r="7" spans="1:6" ht="56.25" x14ac:dyDescent="0.3">
      <c r="A7" s="24">
        <f>A6+1</f>
        <v>2</v>
      </c>
      <c r="B7" s="29" t="s">
        <v>217</v>
      </c>
      <c r="C7" s="24">
        <v>6</v>
      </c>
    </row>
    <row r="8" spans="1:6" ht="18.75" x14ac:dyDescent="0.3">
      <c r="A8" s="191">
        <f t="shared" ref="A8:A10" si="0">A7+1</f>
        <v>3</v>
      </c>
      <c r="B8" s="29" t="s">
        <v>35</v>
      </c>
      <c r="C8" s="24">
        <v>1</v>
      </c>
    </row>
    <row r="9" spans="1:6" ht="37.5" x14ac:dyDescent="0.3">
      <c r="A9" s="191">
        <f t="shared" si="0"/>
        <v>4</v>
      </c>
      <c r="B9" s="29" t="s">
        <v>214</v>
      </c>
      <c r="C9" s="24">
        <v>1</v>
      </c>
    </row>
    <row r="10" spans="1:6" ht="38.25" thickBot="1" x14ac:dyDescent="0.35">
      <c r="A10" s="191">
        <f t="shared" si="0"/>
        <v>5</v>
      </c>
      <c r="B10" s="138" t="s">
        <v>5</v>
      </c>
      <c r="C10" s="139">
        <v>0.5</v>
      </c>
    </row>
    <row r="11" spans="1:6" ht="19.5" thickBot="1" x14ac:dyDescent="0.35">
      <c r="A11" s="26"/>
      <c r="B11" s="27" t="s">
        <v>0</v>
      </c>
      <c r="C11" s="28">
        <f>SUM(C6:C10)</f>
        <v>9.5</v>
      </c>
    </row>
    <row r="13" spans="1:6" ht="21" customHeight="1" x14ac:dyDescent="0.25">
      <c r="A13" s="271" t="s">
        <v>215</v>
      </c>
      <c r="B13" s="271"/>
      <c r="C13" s="271"/>
    </row>
  </sheetData>
  <mergeCells count="2">
    <mergeCell ref="A3:C3"/>
    <mergeCell ref="A13:C13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3:C14"/>
  <sheetViews>
    <sheetView workbookViewId="0">
      <selection activeCell="H8" sqref="H8"/>
    </sheetView>
  </sheetViews>
  <sheetFormatPr defaultRowHeight="15" x14ac:dyDescent="0.25"/>
  <cols>
    <col min="2" max="2" width="34.5703125" customWidth="1"/>
    <col min="3" max="3" width="29.7109375" customWidth="1"/>
  </cols>
  <sheetData>
    <row r="3" spans="1:3" x14ac:dyDescent="0.25">
      <c r="C3" s="39" t="s">
        <v>244</v>
      </c>
    </row>
    <row r="4" spans="1:3" ht="60" x14ac:dyDescent="0.25">
      <c r="C4" s="43" t="s">
        <v>247</v>
      </c>
    </row>
    <row r="5" spans="1:3" ht="58.5" customHeight="1" x14ac:dyDescent="0.3">
      <c r="A5" s="210" t="s">
        <v>218</v>
      </c>
      <c r="B5" s="210"/>
      <c r="C5" s="210"/>
    </row>
    <row r="6" spans="1:3" ht="18.75" x14ac:dyDescent="0.3">
      <c r="A6" s="14"/>
      <c r="B6" s="14"/>
      <c r="C6" s="12"/>
    </row>
    <row r="7" spans="1:3" ht="37.5" x14ac:dyDescent="0.3">
      <c r="A7" s="15" t="s">
        <v>69</v>
      </c>
      <c r="B7" s="16" t="s">
        <v>9</v>
      </c>
      <c r="C7" s="17" t="s">
        <v>10</v>
      </c>
    </row>
    <row r="8" spans="1:3" ht="18.75" x14ac:dyDescent="0.3">
      <c r="A8" s="17">
        <v>1</v>
      </c>
      <c r="B8" s="20" t="s">
        <v>11</v>
      </c>
      <c r="C8" s="17">
        <v>1</v>
      </c>
    </row>
    <row r="9" spans="1:3" ht="18.75" x14ac:dyDescent="0.3">
      <c r="A9" s="17">
        <f>A8+1</f>
        <v>2</v>
      </c>
      <c r="B9" s="20" t="s">
        <v>34</v>
      </c>
      <c r="C9" s="17">
        <v>1</v>
      </c>
    </row>
    <row r="10" spans="1:3" ht="18.75" x14ac:dyDescent="0.3">
      <c r="A10" s="17">
        <f>A9+1</f>
        <v>3</v>
      </c>
      <c r="B10" s="20" t="s">
        <v>35</v>
      </c>
      <c r="C10" s="17">
        <v>17.5</v>
      </c>
    </row>
    <row r="11" spans="1:3" ht="18.75" x14ac:dyDescent="0.3">
      <c r="A11" s="189"/>
      <c r="B11" s="190" t="s">
        <v>30</v>
      </c>
      <c r="C11" s="190">
        <f>SUM(C8:C10)</f>
        <v>19.5</v>
      </c>
    </row>
    <row r="14" spans="1:3" ht="15.75" x14ac:dyDescent="0.25">
      <c r="A14" s="82"/>
      <c r="B14" s="82" t="s">
        <v>219</v>
      </c>
      <c r="C14" s="82"/>
    </row>
  </sheetData>
  <mergeCells count="1">
    <mergeCell ref="A5:C5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F44"/>
  <sheetViews>
    <sheetView workbookViewId="0">
      <selection activeCell="G10" sqref="G10"/>
    </sheetView>
  </sheetViews>
  <sheetFormatPr defaultRowHeight="15" x14ac:dyDescent="0.25"/>
  <cols>
    <col min="1" max="1" width="7.85546875" customWidth="1"/>
    <col min="2" max="2" width="37.7109375" customWidth="1"/>
    <col min="3" max="3" width="27.28515625" customWidth="1"/>
  </cols>
  <sheetData>
    <row r="2" spans="1:6" x14ac:dyDescent="0.25">
      <c r="C2" s="40" t="s">
        <v>117</v>
      </c>
    </row>
    <row r="3" spans="1:6" ht="65.25" customHeight="1" x14ac:dyDescent="0.25">
      <c r="C3" s="43" t="s">
        <v>250</v>
      </c>
    </row>
    <row r="4" spans="1:6" ht="60.75" customHeight="1" x14ac:dyDescent="0.3">
      <c r="A4" s="228" t="s">
        <v>160</v>
      </c>
      <c r="B4" s="228"/>
      <c r="C4" s="228"/>
      <c r="D4" s="128"/>
      <c r="E4" s="128"/>
      <c r="F4" s="128"/>
    </row>
    <row r="5" spans="1:6" ht="42" customHeight="1" thickBot="1" x14ac:dyDescent="0.35">
      <c r="A5" s="15" t="s">
        <v>69</v>
      </c>
      <c r="B5" s="15" t="s">
        <v>9</v>
      </c>
      <c r="C5" s="17" t="s">
        <v>10</v>
      </c>
    </row>
    <row r="6" spans="1:6" x14ac:dyDescent="0.25">
      <c r="A6" s="229" t="s">
        <v>38</v>
      </c>
      <c r="B6" s="230"/>
      <c r="C6" s="230"/>
    </row>
    <row r="7" spans="1:6" ht="18.75" x14ac:dyDescent="0.3">
      <c r="A7" s="87">
        <v>1</v>
      </c>
      <c r="B7" s="99" t="s">
        <v>11</v>
      </c>
      <c r="C7" s="24">
        <v>1</v>
      </c>
    </row>
    <row r="8" spans="1:6" ht="18.75" x14ac:dyDescent="0.3">
      <c r="A8" s="87">
        <f>A7+1</f>
        <v>2</v>
      </c>
      <c r="B8" s="65" t="s">
        <v>121</v>
      </c>
      <c r="C8" s="64">
        <f>20.25+4.75</f>
        <v>25</v>
      </c>
    </row>
    <row r="9" spans="1:6" ht="18.75" x14ac:dyDescent="0.3">
      <c r="A9" s="87">
        <f t="shared" ref="A9:A15" si="0">A8+1</f>
        <v>3</v>
      </c>
      <c r="B9" s="65" t="s">
        <v>136</v>
      </c>
      <c r="C9" s="64">
        <f>1.5</f>
        <v>1.5</v>
      </c>
    </row>
    <row r="10" spans="1:6" ht="18.75" x14ac:dyDescent="0.3">
      <c r="A10" s="87">
        <f t="shared" si="0"/>
        <v>4</v>
      </c>
      <c r="B10" s="65" t="s">
        <v>32</v>
      </c>
      <c r="C10" s="64">
        <v>1.25</v>
      </c>
    </row>
    <row r="11" spans="1:6" ht="18.75" x14ac:dyDescent="0.3">
      <c r="A11" s="87">
        <f t="shared" si="0"/>
        <v>5</v>
      </c>
      <c r="B11" s="25" t="s">
        <v>146</v>
      </c>
      <c r="C11" s="64">
        <v>3.25</v>
      </c>
    </row>
    <row r="12" spans="1:6" ht="18.75" x14ac:dyDescent="0.3">
      <c r="A12" s="87">
        <f t="shared" si="0"/>
        <v>6</v>
      </c>
      <c r="B12" s="65" t="s">
        <v>14</v>
      </c>
      <c r="C12" s="64">
        <f>1</f>
        <v>1</v>
      </c>
    </row>
    <row r="13" spans="1:6" ht="18.75" x14ac:dyDescent="0.3">
      <c r="A13" s="87">
        <f t="shared" si="0"/>
        <v>7</v>
      </c>
      <c r="B13" s="115" t="s">
        <v>40</v>
      </c>
      <c r="C13" s="64">
        <v>1</v>
      </c>
    </row>
    <row r="14" spans="1:6" ht="18.75" x14ac:dyDescent="0.3">
      <c r="A14" s="87">
        <f t="shared" si="0"/>
        <v>8</v>
      </c>
      <c r="B14" s="65" t="s">
        <v>158</v>
      </c>
      <c r="C14" s="64">
        <f>1.5+0.67</f>
        <v>2.17</v>
      </c>
    </row>
    <row r="15" spans="1:6" ht="19.5" thickBot="1" x14ac:dyDescent="0.35">
      <c r="A15" s="87">
        <f t="shared" si="0"/>
        <v>9</v>
      </c>
      <c r="B15" s="116" t="s">
        <v>149</v>
      </c>
      <c r="C15" s="117">
        <f>3+0.86+1+1.57</f>
        <v>6.43</v>
      </c>
    </row>
    <row r="16" spans="1:6" ht="19.5" thickBot="1" x14ac:dyDescent="0.35">
      <c r="A16" s="118"/>
      <c r="B16" s="119" t="s">
        <v>58</v>
      </c>
      <c r="C16" s="97">
        <f>SUM(C7:C15)</f>
        <v>42.6</v>
      </c>
    </row>
    <row r="17" spans="1:3" ht="18.75" x14ac:dyDescent="0.3">
      <c r="A17" s="231" t="s">
        <v>39</v>
      </c>
      <c r="B17" s="232"/>
      <c r="C17" s="232"/>
    </row>
    <row r="18" spans="1:3" ht="24.75" customHeight="1" x14ac:dyDescent="0.3">
      <c r="A18" s="102">
        <v>1</v>
      </c>
      <c r="B18" s="86" t="s">
        <v>137</v>
      </c>
      <c r="C18" s="102">
        <v>2</v>
      </c>
    </row>
    <row r="19" spans="1:3" ht="36.75" customHeight="1" x14ac:dyDescent="0.3">
      <c r="A19" s="102">
        <v>2</v>
      </c>
      <c r="B19" s="106" t="s">
        <v>138</v>
      </c>
      <c r="C19" s="102">
        <v>0.5</v>
      </c>
    </row>
    <row r="20" spans="1:3" ht="18.75" x14ac:dyDescent="0.3">
      <c r="A20" s="102">
        <f>A19+1</f>
        <v>3</v>
      </c>
      <c r="B20" s="106" t="s">
        <v>34</v>
      </c>
      <c r="C20" s="102">
        <v>1</v>
      </c>
    </row>
    <row r="21" spans="1:3" ht="18.75" x14ac:dyDescent="0.3">
      <c r="A21" s="102">
        <f>A20+1</f>
        <v>4</v>
      </c>
      <c r="B21" s="106" t="s">
        <v>35</v>
      </c>
      <c r="C21" s="102">
        <v>1</v>
      </c>
    </row>
    <row r="22" spans="1:3" ht="18.75" x14ac:dyDescent="0.3">
      <c r="A22" s="87">
        <v>5</v>
      </c>
      <c r="B22" s="86" t="s">
        <v>151</v>
      </c>
      <c r="C22" s="87">
        <v>1</v>
      </c>
    </row>
    <row r="23" spans="1:3" ht="37.5" x14ac:dyDescent="0.3">
      <c r="A23" s="87">
        <v>6</v>
      </c>
      <c r="B23" s="86" t="s">
        <v>152</v>
      </c>
      <c r="C23" s="87">
        <v>1</v>
      </c>
    </row>
    <row r="24" spans="1:3" ht="19.5" thickBot="1" x14ac:dyDescent="0.35">
      <c r="A24" s="120"/>
      <c r="B24" s="121" t="s">
        <v>58</v>
      </c>
      <c r="C24" s="122">
        <f>C18+C19+C20+C21+C22+C23</f>
        <v>6.5</v>
      </c>
    </row>
    <row r="25" spans="1:3" ht="18.75" x14ac:dyDescent="0.3">
      <c r="A25" s="231" t="s">
        <v>37</v>
      </c>
      <c r="B25" s="232"/>
      <c r="C25" s="232"/>
    </row>
    <row r="26" spans="1:3" ht="38.25" customHeight="1" x14ac:dyDescent="0.3">
      <c r="A26" s="87">
        <v>1</v>
      </c>
      <c r="B26" s="86" t="s">
        <v>44</v>
      </c>
      <c r="C26" s="87">
        <v>1</v>
      </c>
    </row>
    <row r="27" spans="1:3" ht="18.75" x14ac:dyDescent="0.3">
      <c r="A27" s="87">
        <f>A26+1</f>
        <v>2</v>
      </c>
      <c r="B27" s="86" t="s">
        <v>122</v>
      </c>
      <c r="C27" s="87">
        <f>13.4+1.41</f>
        <v>14.81</v>
      </c>
    </row>
    <row r="28" spans="1:3" ht="18.75" x14ac:dyDescent="0.3">
      <c r="A28" s="87">
        <f t="shared" ref="A28:A38" si="1">A27+1</f>
        <v>3</v>
      </c>
      <c r="B28" s="86" t="s">
        <v>159</v>
      </c>
      <c r="C28" s="87">
        <v>1</v>
      </c>
    </row>
    <row r="29" spans="1:3" ht="18.75" x14ac:dyDescent="0.3">
      <c r="A29" s="87">
        <f t="shared" si="1"/>
        <v>4</v>
      </c>
      <c r="B29" s="99" t="s">
        <v>4</v>
      </c>
      <c r="C29" s="87">
        <v>3</v>
      </c>
    </row>
    <row r="30" spans="1:3" ht="18.75" x14ac:dyDescent="0.3">
      <c r="A30" s="87">
        <f t="shared" si="1"/>
        <v>5</v>
      </c>
      <c r="B30" s="25" t="s">
        <v>119</v>
      </c>
      <c r="C30" s="87">
        <v>2</v>
      </c>
    </row>
    <row r="31" spans="1:3" ht="37.5" x14ac:dyDescent="0.3">
      <c r="A31" s="87">
        <f t="shared" si="1"/>
        <v>6</v>
      </c>
      <c r="B31" s="86" t="s">
        <v>126</v>
      </c>
      <c r="C31" s="87">
        <v>2.5</v>
      </c>
    </row>
    <row r="32" spans="1:3" ht="54" customHeight="1" x14ac:dyDescent="0.3">
      <c r="A32" s="87">
        <f t="shared" si="1"/>
        <v>7</v>
      </c>
      <c r="B32" s="25" t="s">
        <v>155</v>
      </c>
      <c r="C32" s="90">
        <v>1</v>
      </c>
    </row>
    <row r="33" spans="1:3" ht="18.75" x14ac:dyDescent="0.3">
      <c r="A33" s="87">
        <f t="shared" si="1"/>
        <v>8</v>
      </c>
      <c r="B33" s="98" t="s">
        <v>36</v>
      </c>
      <c r="C33" s="90">
        <v>1</v>
      </c>
    </row>
    <row r="34" spans="1:3" ht="18.75" x14ac:dyDescent="0.3">
      <c r="A34" s="87">
        <f t="shared" si="1"/>
        <v>9</v>
      </c>
      <c r="B34" s="98" t="s">
        <v>156</v>
      </c>
      <c r="C34" s="90">
        <v>1</v>
      </c>
    </row>
    <row r="35" spans="1:3" ht="18.75" x14ac:dyDescent="0.3">
      <c r="A35" s="87">
        <f t="shared" si="1"/>
        <v>10</v>
      </c>
      <c r="B35" s="98" t="s">
        <v>142</v>
      </c>
      <c r="C35" s="90">
        <v>0.5</v>
      </c>
    </row>
    <row r="36" spans="1:3" ht="37.5" x14ac:dyDescent="0.3">
      <c r="A36" s="87">
        <f t="shared" si="1"/>
        <v>11</v>
      </c>
      <c r="B36" s="86" t="s">
        <v>5</v>
      </c>
      <c r="C36" s="87">
        <v>2</v>
      </c>
    </row>
    <row r="37" spans="1:3" ht="18.75" x14ac:dyDescent="0.3">
      <c r="A37" s="87">
        <f t="shared" si="1"/>
        <v>12</v>
      </c>
      <c r="B37" s="99" t="s">
        <v>6</v>
      </c>
      <c r="C37" s="87">
        <v>1</v>
      </c>
    </row>
    <row r="38" spans="1:3" ht="18.75" x14ac:dyDescent="0.3">
      <c r="A38" s="87">
        <f t="shared" si="1"/>
        <v>13</v>
      </c>
      <c r="B38" s="99" t="s">
        <v>7</v>
      </c>
      <c r="C38" s="87">
        <v>3</v>
      </c>
    </row>
    <row r="39" spans="1:3" ht="18.75" x14ac:dyDescent="0.3">
      <c r="A39" s="123"/>
      <c r="B39" s="110" t="s">
        <v>58</v>
      </c>
      <c r="C39" s="124">
        <f>SUM(C26:C38)</f>
        <v>33.81</v>
      </c>
    </row>
    <row r="40" spans="1:3" ht="18.75" x14ac:dyDescent="0.3">
      <c r="A40" s="125"/>
      <c r="B40" s="126" t="s">
        <v>0</v>
      </c>
      <c r="C40" s="127">
        <f>C16+C24+C39</f>
        <v>82.91</v>
      </c>
    </row>
    <row r="44" spans="1:3" ht="18.75" x14ac:dyDescent="0.3">
      <c r="B44" s="113" t="s">
        <v>127</v>
      </c>
      <c r="C44" s="113"/>
    </row>
  </sheetData>
  <mergeCells count="4">
    <mergeCell ref="A6:C6"/>
    <mergeCell ref="A17:C17"/>
    <mergeCell ref="A25:C25"/>
    <mergeCell ref="A4:C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46"/>
  <sheetViews>
    <sheetView topLeftCell="A2" workbookViewId="0">
      <selection activeCell="C3" sqref="C3"/>
    </sheetView>
  </sheetViews>
  <sheetFormatPr defaultRowHeight="15" x14ac:dyDescent="0.25"/>
  <cols>
    <col min="1" max="1" width="9.7109375" customWidth="1"/>
    <col min="2" max="2" width="38.42578125" customWidth="1"/>
    <col min="3" max="3" width="26.42578125" customWidth="1"/>
  </cols>
  <sheetData>
    <row r="2" spans="1:3" x14ac:dyDescent="0.25">
      <c r="C2" s="39" t="s">
        <v>178</v>
      </c>
    </row>
    <row r="3" spans="1:3" ht="60" x14ac:dyDescent="0.25">
      <c r="C3" s="43" t="s">
        <v>247</v>
      </c>
    </row>
    <row r="4" spans="1:3" ht="42.75" customHeight="1" x14ac:dyDescent="0.3">
      <c r="A4" s="228" t="s">
        <v>172</v>
      </c>
      <c r="B4" s="228"/>
      <c r="C4" s="228"/>
    </row>
    <row r="5" spans="1:3" ht="18.75" x14ac:dyDescent="0.3">
      <c r="B5" s="2"/>
    </row>
    <row r="6" spans="1:3" ht="38.25" thickBot="1" x14ac:dyDescent="0.35">
      <c r="A6" s="15" t="s">
        <v>69</v>
      </c>
      <c r="B6" s="16" t="s">
        <v>9</v>
      </c>
      <c r="C6" s="17" t="s">
        <v>10</v>
      </c>
    </row>
    <row r="7" spans="1:3" ht="18.75" x14ac:dyDescent="0.3">
      <c r="A7" s="233" t="s">
        <v>38</v>
      </c>
      <c r="B7" s="234"/>
      <c r="C7" s="234"/>
    </row>
    <row r="8" spans="1:3" ht="18.75" x14ac:dyDescent="0.3">
      <c r="A8" s="148">
        <v>1</v>
      </c>
      <c r="B8" s="143" t="s">
        <v>166</v>
      </c>
      <c r="C8" s="148">
        <v>1</v>
      </c>
    </row>
    <row r="9" spans="1:3" ht="18.75" x14ac:dyDescent="0.3">
      <c r="A9" s="148">
        <f>A8+1</f>
        <v>2</v>
      </c>
      <c r="B9" s="143" t="s">
        <v>121</v>
      </c>
      <c r="C9" s="148">
        <v>16.5</v>
      </c>
    </row>
    <row r="10" spans="1:3" ht="21.75" customHeight="1" x14ac:dyDescent="0.3">
      <c r="A10" s="148">
        <f t="shared" ref="A10:A16" si="0">A9+1</f>
        <v>3</v>
      </c>
      <c r="B10" s="143" t="s">
        <v>167</v>
      </c>
      <c r="C10" s="148">
        <v>7.5</v>
      </c>
    </row>
    <row r="11" spans="1:3" ht="18.75" x14ac:dyDescent="0.3">
      <c r="A11" s="148">
        <f t="shared" si="0"/>
        <v>4</v>
      </c>
      <c r="B11" s="25" t="s">
        <v>168</v>
      </c>
      <c r="C11" s="148">
        <f>3+0.86+1.3</f>
        <v>5.16</v>
      </c>
    </row>
    <row r="12" spans="1:3" ht="18.75" x14ac:dyDescent="0.3">
      <c r="A12" s="148">
        <f t="shared" si="0"/>
        <v>5</v>
      </c>
      <c r="B12" s="143" t="s">
        <v>136</v>
      </c>
      <c r="C12" s="148">
        <f>1.5</f>
        <v>1.5</v>
      </c>
    </row>
    <row r="13" spans="1:3" ht="18.75" x14ac:dyDescent="0.3">
      <c r="A13" s="148">
        <f t="shared" si="0"/>
        <v>6</v>
      </c>
      <c r="B13" s="25" t="s">
        <v>146</v>
      </c>
      <c r="C13" s="148">
        <v>3</v>
      </c>
    </row>
    <row r="14" spans="1:3" ht="18.75" x14ac:dyDescent="0.3">
      <c r="A14" s="148">
        <f t="shared" si="0"/>
        <v>7</v>
      </c>
      <c r="B14" s="143" t="s">
        <v>14</v>
      </c>
      <c r="C14" s="148">
        <f>1</f>
        <v>1</v>
      </c>
    </row>
    <row r="15" spans="1:3" ht="18.75" x14ac:dyDescent="0.3">
      <c r="A15" s="148">
        <f t="shared" si="0"/>
        <v>8</v>
      </c>
      <c r="B15" s="143" t="s">
        <v>169</v>
      </c>
      <c r="C15" s="148">
        <v>1</v>
      </c>
    </row>
    <row r="16" spans="1:3" ht="19.5" thickBot="1" x14ac:dyDescent="0.35">
      <c r="A16" s="148">
        <f t="shared" si="0"/>
        <v>9</v>
      </c>
      <c r="B16" s="143" t="s">
        <v>158</v>
      </c>
      <c r="C16" s="149">
        <f>1.5+0.5</f>
        <v>2</v>
      </c>
    </row>
    <row r="17" spans="1:6" ht="19.5" thickBot="1" x14ac:dyDescent="0.35">
      <c r="A17" s="150"/>
      <c r="B17" s="151" t="s">
        <v>16</v>
      </c>
      <c r="C17" s="152">
        <f>SUM(C8:C16)</f>
        <v>38.659999999999997</v>
      </c>
    </row>
    <row r="18" spans="1:6" x14ac:dyDescent="0.25">
      <c r="A18" s="153"/>
      <c r="B18" s="154"/>
      <c r="C18" s="153"/>
      <c r="F18" s="1"/>
    </row>
    <row r="19" spans="1:6" ht="12.75" customHeight="1" x14ac:dyDescent="0.3">
      <c r="A19" s="235" t="s">
        <v>39</v>
      </c>
      <c r="B19" s="235"/>
      <c r="C19" s="235"/>
    </row>
    <row r="20" spans="1:6" ht="24.75" customHeight="1" x14ac:dyDescent="0.3">
      <c r="A20" s="148">
        <v>1</v>
      </c>
      <c r="B20" s="25" t="s">
        <v>137</v>
      </c>
      <c r="C20" s="148">
        <v>1.5</v>
      </c>
    </row>
    <row r="21" spans="1:6" ht="36" customHeight="1" x14ac:dyDescent="0.3">
      <c r="A21" s="148">
        <f>A20+1</f>
        <v>2</v>
      </c>
      <c r="B21" s="86" t="s">
        <v>138</v>
      </c>
      <c r="C21" s="148">
        <v>0.5</v>
      </c>
    </row>
    <row r="22" spans="1:6" ht="18.75" x14ac:dyDescent="0.3">
      <c r="A22" s="148">
        <f t="shared" ref="A22:A25" si="1">A21+1</f>
        <v>3</v>
      </c>
      <c r="B22" s="25" t="s">
        <v>34</v>
      </c>
      <c r="C22" s="155">
        <v>1</v>
      </c>
    </row>
    <row r="23" spans="1:6" ht="18.75" x14ac:dyDescent="0.3">
      <c r="A23" s="148">
        <f t="shared" si="1"/>
        <v>4</v>
      </c>
      <c r="B23" s="25" t="s">
        <v>35</v>
      </c>
      <c r="C23" s="148">
        <v>1</v>
      </c>
    </row>
    <row r="24" spans="1:6" ht="18.75" x14ac:dyDescent="0.3">
      <c r="A24" s="148">
        <f t="shared" si="1"/>
        <v>5</v>
      </c>
      <c r="B24" s="25" t="s">
        <v>151</v>
      </c>
      <c r="C24" s="148">
        <v>1</v>
      </c>
    </row>
    <row r="25" spans="1:6" ht="20.25" customHeight="1" x14ac:dyDescent="0.3">
      <c r="A25" s="24">
        <f t="shared" si="1"/>
        <v>6</v>
      </c>
      <c r="B25" s="29" t="s">
        <v>152</v>
      </c>
      <c r="C25" s="24">
        <v>1</v>
      </c>
    </row>
    <row r="26" spans="1:6" ht="18.75" x14ac:dyDescent="0.3">
      <c r="A26" s="148"/>
      <c r="B26" s="144" t="s">
        <v>58</v>
      </c>
      <c r="C26" s="156">
        <f>SUM(C20:C25)</f>
        <v>6</v>
      </c>
    </row>
    <row r="27" spans="1:6" ht="18.75" x14ac:dyDescent="0.3">
      <c r="A27" s="236" t="s">
        <v>37</v>
      </c>
      <c r="B27" s="235"/>
      <c r="C27" s="235"/>
    </row>
    <row r="28" spans="1:6" ht="38.25" customHeight="1" x14ac:dyDescent="0.3">
      <c r="A28" s="148">
        <v>1</v>
      </c>
      <c r="B28" s="25" t="s">
        <v>44</v>
      </c>
      <c r="C28" s="155">
        <v>1</v>
      </c>
    </row>
    <row r="29" spans="1:6" ht="18.75" x14ac:dyDescent="0.3">
      <c r="A29" s="148">
        <f>A28+1</f>
        <v>2</v>
      </c>
      <c r="B29" s="25" t="s">
        <v>122</v>
      </c>
      <c r="C29" s="148">
        <f>9.3+1.95</f>
        <v>11.25</v>
      </c>
    </row>
    <row r="30" spans="1:6" ht="37.5" x14ac:dyDescent="0.3">
      <c r="A30" s="148">
        <f t="shared" ref="A30:A41" si="2">A29+1</f>
        <v>3</v>
      </c>
      <c r="B30" s="25" t="s">
        <v>170</v>
      </c>
      <c r="C30" s="148">
        <v>3</v>
      </c>
    </row>
    <row r="31" spans="1:6" ht="18.75" x14ac:dyDescent="0.3">
      <c r="A31" s="148">
        <f t="shared" si="2"/>
        <v>4</v>
      </c>
      <c r="B31" s="25" t="s">
        <v>154</v>
      </c>
      <c r="C31" s="148">
        <v>1</v>
      </c>
    </row>
    <row r="32" spans="1:6" ht="18.75" x14ac:dyDescent="0.3">
      <c r="A32" s="148">
        <f t="shared" si="2"/>
        <v>5</v>
      </c>
      <c r="B32" s="143" t="s">
        <v>4</v>
      </c>
      <c r="C32" s="148">
        <v>3</v>
      </c>
    </row>
    <row r="33" spans="1:6" ht="18.75" x14ac:dyDescent="0.3">
      <c r="A33" s="148">
        <f t="shared" si="2"/>
        <v>6</v>
      </c>
      <c r="B33" s="25" t="s">
        <v>119</v>
      </c>
      <c r="C33" s="148">
        <v>2</v>
      </c>
    </row>
    <row r="34" spans="1:6" ht="37.5" x14ac:dyDescent="0.3">
      <c r="A34" s="148">
        <f t="shared" si="2"/>
        <v>7</v>
      </c>
      <c r="B34" s="25" t="s">
        <v>107</v>
      </c>
      <c r="C34" s="148">
        <v>2.5</v>
      </c>
    </row>
    <row r="35" spans="1:6" ht="53.25" customHeight="1" x14ac:dyDescent="0.3">
      <c r="A35" s="148">
        <f t="shared" si="2"/>
        <v>8</v>
      </c>
      <c r="B35" s="25" t="s">
        <v>155</v>
      </c>
      <c r="C35" s="148">
        <v>1</v>
      </c>
      <c r="F35" s="2"/>
    </row>
    <row r="36" spans="1:6" ht="18.75" x14ac:dyDescent="0.3">
      <c r="A36" s="148">
        <f t="shared" si="2"/>
        <v>9</v>
      </c>
      <c r="B36" s="143" t="s">
        <v>36</v>
      </c>
      <c r="C36" s="148">
        <v>1</v>
      </c>
    </row>
    <row r="37" spans="1:6" ht="18.75" x14ac:dyDescent="0.3">
      <c r="A37" s="148">
        <f t="shared" si="2"/>
        <v>10</v>
      </c>
      <c r="B37" s="143" t="s">
        <v>156</v>
      </c>
      <c r="C37" s="148">
        <v>1</v>
      </c>
    </row>
    <row r="38" spans="1:6" ht="18.75" x14ac:dyDescent="0.3">
      <c r="A38" s="148">
        <f t="shared" si="2"/>
        <v>11</v>
      </c>
      <c r="B38" s="143" t="s">
        <v>142</v>
      </c>
      <c r="C38" s="148">
        <v>0.5</v>
      </c>
    </row>
    <row r="39" spans="1:6" ht="37.5" x14ac:dyDescent="0.3">
      <c r="A39" s="148">
        <f t="shared" si="2"/>
        <v>12</v>
      </c>
      <c r="B39" s="86" t="s">
        <v>5</v>
      </c>
      <c r="C39" s="148">
        <v>1.5</v>
      </c>
    </row>
    <row r="40" spans="1:6" ht="18.75" x14ac:dyDescent="0.3">
      <c r="A40" s="148">
        <f t="shared" si="2"/>
        <v>13</v>
      </c>
      <c r="B40" s="143" t="s">
        <v>6</v>
      </c>
      <c r="C40" s="148">
        <v>1</v>
      </c>
    </row>
    <row r="41" spans="1:6" ht="18.75" x14ac:dyDescent="0.3">
      <c r="A41" s="148">
        <f t="shared" si="2"/>
        <v>14</v>
      </c>
      <c r="B41" s="143" t="s">
        <v>7</v>
      </c>
      <c r="C41" s="148">
        <v>3</v>
      </c>
    </row>
    <row r="42" spans="1:6" ht="18.75" x14ac:dyDescent="0.3">
      <c r="A42" s="148"/>
      <c r="B42" s="144" t="s">
        <v>58</v>
      </c>
      <c r="C42" s="145">
        <f>SUM(C28:C41)</f>
        <v>32.75</v>
      </c>
    </row>
    <row r="43" spans="1:6" ht="18.75" x14ac:dyDescent="0.3">
      <c r="A43" s="143"/>
      <c r="B43" s="144" t="s">
        <v>171</v>
      </c>
      <c r="C43" s="145">
        <f>C17+C26+C42</f>
        <v>77.41</v>
      </c>
    </row>
    <row r="44" spans="1:6" ht="18.75" x14ac:dyDescent="0.3">
      <c r="A44" s="69"/>
      <c r="B44" s="69"/>
      <c r="C44" s="69"/>
    </row>
    <row r="46" spans="1:6" ht="18.75" x14ac:dyDescent="0.3">
      <c r="A46" s="168" t="s">
        <v>127</v>
      </c>
      <c r="B46" s="168"/>
      <c r="C46" s="168"/>
      <c r="D46" s="168"/>
    </row>
  </sheetData>
  <mergeCells count="4">
    <mergeCell ref="A7:C7"/>
    <mergeCell ref="A19:C19"/>
    <mergeCell ref="A27:C27"/>
    <mergeCell ref="A4:C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41"/>
  <sheetViews>
    <sheetView workbookViewId="0">
      <selection activeCell="F9" sqref="F9"/>
    </sheetView>
  </sheetViews>
  <sheetFormatPr defaultRowHeight="15" x14ac:dyDescent="0.25"/>
  <cols>
    <col min="2" max="2" width="38.140625" customWidth="1"/>
    <col min="3" max="3" width="28.5703125" customWidth="1"/>
    <col min="4" max="4" width="9" customWidth="1"/>
  </cols>
  <sheetData>
    <row r="2" spans="1:5" x14ac:dyDescent="0.25">
      <c r="C2" s="40" t="s">
        <v>201</v>
      </c>
    </row>
    <row r="3" spans="1:5" ht="60" x14ac:dyDescent="0.25">
      <c r="C3" s="43" t="s">
        <v>247</v>
      </c>
    </row>
    <row r="4" spans="1:5" ht="36" customHeight="1" x14ac:dyDescent="0.3">
      <c r="A4" s="239" t="s">
        <v>164</v>
      </c>
      <c r="B4" s="239"/>
      <c r="C4" s="239"/>
      <c r="D4" s="239"/>
      <c r="E4" s="128"/>
    </row>
    <row r="5" spans="1:5" ht="37.5" x14ac:dyDescent="0.3">
      <c r="A5" s="129" t="s">
        <v>69</v>
      </c>
      <c r="B5" s="130" t="s">
        <v>9</v>
      </c>
      <c r="C5" s="147" t="s">
        <v>10</v>
      </c>
    </row>
    <row r="6" spans="1:5" ht="18.75" x14ac:dyDescent="0.3">
      <c r="A6" s="237" t="s">
        <v>38</v>
      </c>
      <c r="B6" s="237"/>
      <c r="C6" s="237"/>
    </row>
    <row r="7" spans="1:5" ht="18.75" x14ac:dyDescent="0.3">
      <c r="A7" s="24">
        <v>1</v>
      </c>
      <c r="B7" s="131" t="s">
        <v>11</v>
      </c>
      <c r="C7" s="24">
        <v>1</v>
      </c>
    </row>
    <row r="8" spans="1:5" ht="18.75" x14ac:dyDescent="0.3">
      <c r="A8" s="24">
        <f>A7+1</f>
        <v>2</v>
      </c>
      <c r="B8" s="131" t="s">
        <v>1</v>
      </c>
      <c r="C8" s="24">
        <v>11.64</v>
      </c>
    </row>
    <row r="9" spans="1:5" ht="18.75" x14ac:dyDescent="0.3">
      <c r="A9" s="24">
        <f t="shared" ref="A9:A14" si="0">A8+1</f>
        <v>3</v>
      </c>
      <c r="B9" s="131" t="s">
        <v>136</v>
      </c>
      <c r="C9" s="24">
        <f>1</f>
        <v>1</v>
      </c>
    </row>
    <row r="10" spans="1:5" ht="18.75" x14ac:dyDescent="0.3">
      <c r="A10" s="24">
        <f>A9+1</f>
        <v>4</v>
      </c>
      <c r="B10" s="29" t="s">
        <v>146</v>
      </c>
      <c r="C10" s="24">
        <v>1.5</v>
      </c>
    </row>
    <row r="11" spans="1:5" ht="18.75" x14ac:dyDescent="0.3">
      <c r="A11" s="24">
        <f t="shared" si="0"/>
        <v>5</v>
      </c>
      <c r="B11" s="131" t="s">
        <v>14</v>
      </c>
      <c r="C11" s="24">
        <v>1</v>
      </c>
    </row>
    <row r="12" spans="1:5" ht="18.75" x14ac:dyDescent="0.3">
      <c r="A12" s="24">
        <f t="shared" si="0"/>
        <v>6</v>
      </c>
      <c r="B12" s="131" t="s">
        <v>40</v>
      </c>
      <c r="C12" s="24">
        <v>0.5</v>
      </c>
    </row>
    <row r="13" spans="1:5" ht="18.75" x14ac:dyDescent="0.3">
      <c r="A13" s="24">
        <f t="shared" si="0"/>
        <v>7</v>
      </c>
      <c r="B13" s="131" t="s">
        <v>158</v>
      </c>
      <c r="C13" s="24">
        <f>0.75+0.25</f>
        <v>1</v>
      </c>
    </row>
    <row r="14" spans="1:5" ht="18.75" x14ac:dyDescent="0.3">
      <c r="A14" s="24">
        <f t="shared" si="0"/>
        <v>8</v>
      </c>
      <c r="B14" s="131" t="s">
        <v>32</v>
      </c>
      <c r="C14" s="24">
        <v>0.67</v>
      </c>
    </row>
    <row r="15" spans="1:5" ht="19.5" thickBot="1" x14ac:dyDescent="0.35">
      <c r="A15" s="109">
        <v>9</v>
      </c>
      <c r="B15" s="132" t="s">
        <v>161</v>
      </c>
      <c r="C15" s="133">
        <v>6</v>
      </c>
    </row>
    <row r="16" spans="1:5" ht="19.5" thickBot="1" x14ac:dyDescent="0.35">
      <c r="A16" s="134"/>
      <c r="B16" s="135" t="s">
        <v>58</v>
      </c>
      <c r="C16" s="136">
        <f>SUM(C7:C15)</f>
        <v>24.310000000000002</v>
      </c>
    </row>
    <row r="17" spans="1:3" ht="18.75" x14ac:dyDescent="0.3">
      <c r="A17" s="238" t="s">
        <v>39</v>
      </c>
      <c r="B17" s="238"/>
      <c r="C17" s="238"/>
    </row>
    <row r="18" spans="1:3" ht="18.75" x14ac:dyDescent="0.3">
      <c r="A18" s="133">
        <v>1</v>
      </c>
      <c r="B18" s="137" t="s">
        <v>2</v>
      </c>
      <c r="C18" s="133">
        <v>1</v>
      </c>
    </row>
    <row r="19" spans="1:3" ht="18.75" x14ac:dyDescent="0.3">
      <c r="A19" s="133">
        <v>2</v>
      </c>
      <c r="B19" s="137" t="s">
        <v>34</v>
      </c>
      <c r="C19" s="133">
        <v>1</v>
      </c>
    </row>
    <row r="20" spans="1:3" ht="18.75" x14ac:dyDescent="0.3">
      <c r="A20" s="133">
        <v>3</v>
      </c>
      <c r="B20" s="137" t="s">
        <v>35</v>
      </c>
      <c r="C20" s="133">
        <v>1</v>
      </c>
    </row>
    <row r="21" spans="1:3" ht="35.25" customHeight="1" x14ac:dyDescent="0.3">
      <c r="A21" s="24">
        <v>4</v>
      </c>
      <c r="B21" s="86" t="s">
        <v>138</v>
      </c>
      <c r="C21" s="24">
        <v>0.5</v>
      </c>
    </row>
    <row r="22" spans="1:3" ht="21.75" customHeight="1" x14ac:dyDescent="0.3">
      <c r="A22" s="191">
        <v>5</v>
      </c>
      <c r="B22" s="138" t="s">
        <v>152</v>
      </c>
      <c r="C22" s="139">
        <v>1</v>
      </c>
    </row>
    <row r="23" spans="1:3" ht="18.75" x14ac:dyDescent="0.3">
      <c r="A23" s="24">
        <v>6</v>
      </c>
      <c r="B23" s="29" t="s">
        <v>151</v>
      </c>
      <c r="C23" s="24">
        <v>0.25</v>
      </c>
    </row>
    <row r="24" spans="1:3" ht="19.5" thickBot="1" x14ac:dyDescent="0.35">
      <c r="A24" s="140"/>
      <c r="B24" s="141" t="s">
        <v>58</v>
      </c>
      <c r="C24" s="142">
        <f>SUM(C18:C23)</f>
        <v>4.75</v>
      </c>
    </row>
    <row r="25" spans="1:3" ht="18.75" x14ac:dyDescent="0.3">
      <c r="A25" s="238" t="s">
        <v>37</v>
      </c>
      <c r="B25" s="238"/>
      <c r="C25" s="238"/>
    </row>
    <row r="26" spans="1:3" ht="21.75" customHeight="1" x14ac:dyDescent="0.3">
      <c r="A26" s="24">
        <v>1</v>
      </c>
      <c r="B26" s="29" t="s">
        <v>3</v>
      </c>
      <c r="C26" s="24">
        <v>1</v>
      </c>
    </row>
    <row r="27" spans="1:3" ht="18.75" x14ac:dyDescent="0.3">
      <c r="A27" s="24">
        <f>A26+1</f>
        <v>2</v>
      </c>
      <c r="B27" s="29" t="s">
        <v>162</v>
      </c>
      <c r="C27" s="24">
        <f>2.43+0.55+4.15-0.5</f>
        <v>6.6300000000000008</v>
      </c>
    </row>
    <row r="28" spans="1:3" ht="18.75" x14ac:dyDescent="0.3">
      <c r="A28" s="24">
        <f t="shared" ref="A28:A37" si="1">A27+1</f>
        <v>3</v>
      </c>
      <c r="B28" s="131" t="s">
        <v>4</v>
      </c>
      <c r="C28" s="24">
        <v>2</v>
      </c>
    </row>
    <row r="29" spans="1:3" ht="18.75" x14ac:dyDescent="0.3">
      <c r="A29" s="24">
        <f t="shared" si="1"/>
        <v>4</v>
      </c>
      <c r="B29" s="25" t="s">
        <v>119</v>
      </c>
      <c r="C29" s="24">
        <v>1.5</v>
      </c>
    </row>
    <row r="30" spans="1:3" ht="37.5" x14ac:dyDescent="0.3">
      <c r="A30" s="24">
        <f t="shared" si="1"/>
        <v>5</v>
      </c>
      <c r="B30" s="29" t="s">
        <v>126</v>
      </c>
      <c r="C30" s="24">
        <f>1.5+0.5-0.5</f>
        <v>1.5</v>
      </c>
    </row>
    <row r="31" spans="1:3" ht="54" customHeight="1" x14ac:dyDescent="0.3">
      <c r="A31" s="24">
        <f t="shared" si="1"/>
        <v>6</v>
      </c>
      <c r="B31" s="25" t="s">
        <v>155</v>
      </c>
      <c r="C31" s="24">
        <v>1</v>
      </c>
    </row>
    <row r="32" spans="1:3" ht="18.75" x14ac:dyDescent="0.3">
      <c r="A32" s="24">
        <f t="shared" si="1"/>
        <v>7</v>
      </c>
      <c r="B32" s="131" t="s">
        <v>36</v>
      </c>
      <c r="C32" s="24">
        <v>0.25</v>
      </c>
    </row>
    <row r="33" spans="1:5" ht="18.75" x14ac:dyDescent="0.3">
      <c r="A33" s="24">
        <f t="shared" si="1"/>
        <v>8</v>
      </c>
      <c r="B33" s="131" t="s">
        <v>156</v>
      </c>
      <c r="C33" s="24">
        <v>1</v>
      </c>
    </row>
    <row r="34" spans="1:5" ht="18.75" x14ac:dyDescent="0.3">
      <c r="A34" s="24">
        <f t="shared" si="1"/>
        <v>9</v>
      </c>
      <c r="B34" s="131" t="s">
        <v>142</v>
      </c>
      <c r="C34" s="24">
        <v>0.5</v>
      </c>
    </row>
    <row r="35" spans="1:5" ht="34.5" customHeight="1" x14ac:dyDescent="0.3">
      <c r="A35" s="24">
        <f t="shared" si="1"/>
        <v>10</v>
      </c>
      <c r="B35" s="25" t="s">
        <v>5</v>
      </c>
      <c r="C35" s="24">
        <v>1</v>
      </c>
    </row>
    <row r="36" spans="1:5" ht="18.75" x14ac:dyDescent="0.3">
      <c r="A36" s="24">
        <f t="shared" si="1"/>
        <v>11</v>
      </c>
      <c r="B36" s="131" t="s">
        <v>6</v>
      </c>
      <c r="C36" s="24">
        <v>1</v>
      </c>
    </row>
    <row r="37" spans="1:5" ht="19.5" thickBot="1" x14ac:dyDescent="0.35">
      <c r="A37" s="24">
        <f t="shared" si="1"/>
        <v>12</v>
      </c>
      <c r="B37" s="131" t="s">
        <v>7</v>
      </c>
      <c r="C37" s="24">
        <v>3</v>
      </c>
    </row>
    <row r="38" spans="1:5" ht="19.5" thickBot="1" x14ac:dyDescent="0.35">
      <c r="A38" s="26"/>
      <c r="B38" s="27" t="s">
        <v>58</v>
      </c>
      <c r="C38" s="28">
        <f>SUM(C26:C37)</f>
        <v>20.380000000000003</v>
      </c>
    </row>
    <row r="39" spans="1:5" ht="18.75" x14ac:dyDescent="0.3">
      <c r="A39" s="143"/>
      <c r="B39" s="144" t="s">
        <v>163</v>
      </c>
      <c r="C39" s="145">
        <f>C16+C24+C38</f>
        <v>49.440000000000005</v>
      </c>
    </row>
    <row r="41" spans="1:5" ht="18.75" x14ac:dyDescent="0.3">
      <c r="A41" s="227" t="s">
        <v>127</v>
      </c>
      <c r="B41" s="227"/>
      <c r="C41" s="227"/>
      <c r="D41" s="227"/>
      <c r="E41" s="227"/>
    </row>
  </sheetData>
  <mergeCells count="5">
    <mergeCell ref="A6:C6"/>
    <mergeCell ref="A17:C17"/>
    <mergeCell ref="A25:C25"/>
    <mergeCell ref="A41:E41"/>
    <mergeCell ref="A4:D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E30"/>
  <sheetViews>
    <sheetView workbookViewId="0">
      <selection activeCell="G5" sqref="G5"/>
    </sheetView>
  </sheetViews>
  <sheetFormatPr defaultRowHeight="15" x14ac:dyDescent="0.25"/>
  <cols>
    <col min="1" max="1" width="8.42578125" customWidth="1"/>
    <col min="2" max="2" width="38.5703125" customWidth="1"/>
    <col min="3" max="3" width="27.42578125" customWidth="1"/>
  </cols>
  <sheetData>
    <row r="2" spans="1:3" x14ac:dyDescent="0.25">
      <c r="C2" s="39" t="s">
        <v>184</v>
      </c>
    </row>
    <row r="3" spans="1:3" ht="60" x14ac:dyDescent="0.25">
      <c r="C3" s="43" t="s">
        <v>250</v>
      </c>
    </row>
    <row r="4" spans="1:3" ht="54" customHeight="1" x14ac:dyDescent="0.3">
      <c r="A4" s="228" t="s">
        <v>175</v>
      </c>
      <c r="B4" s="228"/>
      <c r="C4" s="228"/>
    </row>
    <row r="5" spans="1:3" ht="37.5" x14ac:dyDescent="0.3">
      <c r="A5" s="15" t="s">
        <v>69</v>
      </c>
      <c r="B5" s="16" t="s">
        <v>9</v>
      </c>
      <c r="C5" s="17" t="s">
        <v>10</v>
      </c>
    </row>
    <row r="6" spans="1:3" ht="18.75" x14ac:dyDescent="0.3">
      <c r="A6" s="221" t="s">
        <v>38</v>
      </c>
      <c r="B6" s="222"/>
      <c r="C6" s="223"/>
    </row>
    <row r="7" spans="1:3" ht="18.75" x14ac:dyDescent="0.3">
      <c r="A7" s="87">
        <v>1</v>
      </c>
      <c r="B7" s="86" t="s">
        <v>135</v>
      </c>
      <c r="C7" s="87">
        <v>1</v>
      </c>
    </row>
    <row r="8" spans="1:3" ht="18.75" x14ac:dyDescent="0.3">
      <c r="A8" s="87">
        <f>A7+1</f>
        <v>2</v>
      </c>
      <c r="B8" s="86" t="s">
        <v>1</v>
      </c>
      <c r="C8" s="87">
        <f>2.75+0.85</f>
        <v>3.6</v>
      </c>
    </row>
    <row r="9" spans="1:3" ht="22.5" customHeight="1" x14ac:dyDescent="0.3">
      <c r="A9" s="87">
        <f t="shared" ref="A9:A25" si="0">A8+1</f>
        <v>3</v>
      </c>
      <c r="B9" s="86" t="s">
        <v>158</v>
      </c>
      <c r="C9" s="87">
        <v>0.25</v>
      </c>
    </row>
    <row r="10" spans="1:3" ht="18.75" x14ac:dyDescent="0.3">
      <c r="A10" s="87">
        <f t="shared" si="0"/>
        <v>4</v>
      </c>
      <c r="B10" s="86" t="s">
        <v>146</v>
      </c>
      <c r="C10" s="87">
        <v>0.5</v>
      </c>
    </row>
    <row r="11" spans="1:3" ht="18.75" x14ac:dyDescent="0.3">
      <c r="A11" s="240" t="s">
        <v>16</v>
      </c>
      <c r="B11" s="241"/>
      <c r="C11" s="89">
        <f>SUM(C7:C10)</f>
        <v>5.35</v>
      </c>
    </row>
    <row r="12" spans="1:3" ht="18.75" x14ac:dyDescent="0.3">
      <c r="A12" s="204" t="s">
        <v>176</v>
      </c>
      <c r="B12" s="205"/>
      <c r="C12" s="206"/>
    </row>
    <row r="13" spans="1:3" ht="18.75" x14ac:dyDescent="0.3">
      <c r="A13" s="87">
        <v>1</v>
      </c>
      <c r="B13" s="169" t="s">
        <v>34</v>
      </c>
      <c r="C13" s="87">
        <v>0.5</v>
      </c>
    </row>
    <row r="14" spans="1:3" ht="18.75" x14ac:dyDescent="0.3">
      <c r="A14" s="87">
        <f>A13+1</f>
        <v>2</v>
      </c>
      <c r="B14" s="86" t="s">
        <v>2</v>
      </c>
      <c r="C14" s="87">
        <v>0.5</v>
      </c>
    </row>
    <row r="15" spans="1:3" ht="24.75" customHeight="1" x14ac:dyDescent="0.3">
      <c r="A15" s="87">
        <f>A14+1</f>
        <v>3</v>
      </c>
      <c r="B15" s="86" t="s">
        <v>3</v>
      </c>
      <c r="C15" s="161">
        <v>0.5</v>
      </c>
    </row>
    <row r="16" spans="1:3" ht="18.75" x14ac:dyDescent="0.3">
      <c r="A16" s="204" t="s">
        <v>16</v>
      </c>
      <c r="B16" s="206"/>
      <c r="C16" s="162">
        <f>C14+C15+C13</f>
        <v>1.5</v>
      </c>
    </row>
    <row r="17" spans="1:5" ht="18.75" x14ac:dyDescent="0.3">
      <c r="A17" s="204" t="s">
        <v>37</v>
      </c>
      <c r="B17" s="205"/>
      <c r="C17" s="206"/>
    </row>
    <row r="18" spans="1:5" ht="24" customHeight="1" x14ac:dyDescent="0.3">
      <c r="A18" s="87">
        <v>1</v>
      </c>
      <c r="B18" s="114" t="s">
        <v>122</v>
      </c>
      <c r="C18" s="16">
        <v>2</v>
      </c>
    </row>
    <row r="19" spans="1:5" ht="18.75" x14ac:dyDescent="0.3">
      <c r="A19" s="87">
        <f>A18+1</f>
        <v>2</v>
      </c>
      <c r="B19" s="15" t="s">
        <v>4</v>
      </c>
      <c r="C19" s="16">
        <v>1</v>
      </c>
    </row>
    <row r="20" spans="1:5" ht="18.75" x14ac:dyDescent="0.3">
      <c r="A20" s="87">
        <f t="shared" si="0"/>
        <v>3</v>
      </c>
      <c r="B20" s="129" t="s">
        <v>119</v>
      </c>
      <c r="C20" s="16">
        <v>0.5</v>
      </c>
    </row>
    <row r="21" spans="1:5" ht="34.5" customHeight="1" x14ac:dyDescent="0.3">
      <c r="A21" s="87">
        <f t="shared" si="0"/>
        <v>4</v>
      </c>
      <c r="B21" s="114" t="s">
        <v>126</v>
      </c>
      <c r="C21" s="130">
        <v>0.5</v>
      </c>
    </row>
    <row r="22" spans="1:5" ht="18.75" x14ac:dyDescent="0.3">
      <c r="A22" s="87">
        <f t="shared" si="0"/>
        <v>5</v>
      </c>
      <c r="B22" s="163" t="s">
        <v>6</v>
      </c>
      <c r="C22" s="16">
        <v>1</v>
      </c>
    </row>
    <row r="23" spans="1:5" ht="33" customHeight="1" x14ac:dyDescent="0.3">
      <c r="A23" s="87">
        <f t="shared" si="0"/>
        <v>6</v>
      </c>
      <c r="B23" s="114" t="s">
        <v>5</v>
      </c>
      <c r="C23" s="16">
        <v>0.5</v>
      </c>
    </row>
    <row r="24" spans="1:5" ht="18" customHeight="1" x14ac:dyDescent="0.3">
      <c r="A24" s="87">
        <f t="shared" si="0"/>
        <v>7</v>
      </c>
      <c r="B24" s="15" t="s">
        <v>7</v>
      </c>
      <c r="C24" s="16">
        <v>1</v>
      </c>
    </row>
    <row r="25" spans="1:5" ht="22.5" customHeight="1" x14ac:dyDescent="0.3">
      <c r="A25" s="87">
        <f t="shared" si="0"/>
        <v>8</v>
      </c>
      <c r="B25" s="146" t="s">
        <v>8</v>
      </c>
      <c r="C25" s="130">
        <v>1</v>
      </c>
    </row>
    <row r="26" spans="1:5" ht="18.75" x14ac:dyDescent="0.3">
      <c r="A26" s="204" t="s">
        <v>16</v>
      </c>
      <c r="B26" s="206"/>
      <c r="C26" s="164">
        <f>SUM(C18:C25)</f>
        <v>7.5</v>
      </c>
    </row>
    <row r="27" spans="1:5" ht="19.5" thickBot="1" x14ac:dyDescent="0.35">
      <c r="A27" s="165"/>
      <c r="B27" s="166" t="s">
        <v>171</v>
      </c>
      <c r="C27" s="167">
        <f>C11+C16+C26</f>
        <v>14.35</v>
      </c>
    </row>
    <row r="30" spans="1:5" ht="18.75" x14ac:dyDescent="0.3">
      <c r="A30" s="168" t="s">
        <v>63</v>
      </c>
      <c r="B30" s="168"/>
      <c r="C30" s="168"/>
      <c r="D30" s="168"/>
      <c r="E30" s="168"/>
    </row>
  </sheetData>
  <mergeCells count="7">
    <mergeCell ref="A26:B26"/>
    <mergeCell ref="A4:C4"/>
    <mergeCell ref="A6:C6"/>
    <mergeCell ref="A11:B11"/>
    <mergeCell ref="A12:C12"/>
    <mergeCell ref="A16:B16"/>
    <mergeCell ref="A17:C1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E24"/>
  <sheetViews>
    <sheetView workbookViewId="0">
      <selection activeCell="H9" sqref="H9"/>
    </sheetView>
  </sheetViews>
  <sheetFormatPr defaultRowHeight="15" x14ac:dyDescent="0.25"/>
  <cols>
    <col min="1" max="1" width="9.85546875" customWidth="1"/>
    <col min="2" max="2" width="38.42578125" customWidth="1"/>
    <col min="3" max="3" width="27.42578125" customWidth="1"/>
  </cols>
  <sheetData>
    <row r="2" spans="1:3" x14ac:dyDescent="0.25">
      <c r="C2" s="39" t="s">
        <v>116</v>
      </c>
    </row>
    <row r="3" spans="1:3" ht="60" x14ac:dyDescent="0.25">
      <c r="C3" s="43" t="s">
        <v>250</v>
      </c>
    </row>
    <row r="4" spans="1:3" ht="60" customHeight="1" x14ac:dyDescent="0.3">
      <c r="A4" s="242" t="s">
        <v>177</v>
      </c>
      <c r="B4" s="242"/>
      <c r="C4" s="242"/>
    </row>
    <row r="5" spans="1:3" ht="37.5" x14ac:dyDescent="0.3">
      <c r="A5" s="15" t="s">
        <v>69</v>
      </c>
      <c r="B5" s="16" t="s">
        <v>9</v>
      </c>
      <c r="C5" s="17" t="s">
        <v>10</v>
      </c>
    </row>
    <row r="6" spans="1:3" ht="18.75" x14ac:dyDescent="0.3">
      <c r="A6" s="221" t="s">
        <v>38</v>
      </c>
      <c r="B6" s="222"/>
      <c r="C6" s="223"/>
    </row>
    <row r="7" spans="1:3" ht="18.75" x14ac:dyDescent="0.3">
      <c r="A7" s="87">
        <v>1</v>
      </c>
      <c r="B7" s="86" t="s">
        <v>135</v>
      </c>
      <c r="C7" s="87">
        <v>1</v>
      </c>
    </row>
    <row r="8" spans="1:3" ht="18.75" x14ac:dyDescent="0.3">
      <c r="A8" s="87">
        <f>A7+1</f>
        <v>2</v>
      </c>
      <c r="B8" s="86" t="s">
        <v>1</v>
      </c>
      <c r="C8" s="87">
        <f>3+0.6</f>
        <v>3.6</v>
      </c>
    </row>
    <row r="9" spans="1:3" ht="18.75" x14ac:dyDescent="0.3">
      <c r="A9" s="240" t="s">
        <v>16</v>
      </c>
      <c r="B9" s="241"/>
      <c r="C9" s="89">
        <f>SUM(C7:C8)</f>
        <v>4.5999999999999996</v>
      </c>
    </row>
    <row r="10" spans="1:3" ht="18.75" x14ac:dyDescent="0.3">
      <c r="A10" s="204" t="s">
        <v>176</v>
      </c>
      <c r="B10" s="205"/>
      <c r="C10" s="206"/>
    </row>
    <row r="11" spans="1:3" ht="18.75" x14ac:dyDescent="0.3">
      <c r="A11" s="87">
        <v>1</v>
      </c>
      <c r="B11" s="86" t="s">
        <v>2</v>
      </c>
      <c r="C11" s="87">
        <v>0.5</v>
      </c>
    </row>
    <row r="12" spans="1:3" ht="25.5" customHeight="1" x14ac:dyDescent="0.3">
      <c r="A12" s="87">
        <f>A11+1</f>
        <v>2</v>
      </c>
      <c r="B12" s="86" t="s">
        <v>3</v>
      </c>
      <c r="C12" s="161">
        <v>0.5</v>
      </c>
    </row>
    <row r="13" spans="1:3" ht="18.75" x14ac:dyDescent="0.3">
      <c r="A13" s="204" t="s">
        <v>16</v>
      </c>
      <c r="B13" s="206"/>
      <c r="C13" s="162">
        <f>C11+C12</f>
        <v>1</v>
      </c>
    </row>
    <row r="14" spans="1:3" ht="18.75" x14ac:dyDescent="0.3">
      <c r="A14" s="204" t="s">
        <v>37</v>
      </c>
      <c r="B14" s="205"/>
      <c r="C14" s="206"/>
    </row>
    <row r="15" spans="1:3" ht="24" customHeight="1" x14ac:dyDescent="0.3">
      <c r="A15" s="87">
        <v>1</v>
      </c>
      <c r="B15" s="20" t="s">
        <v>122</v>
      </c>
      <c r="C15" s="16">
        <v>2</v>
      </c>
    </row>
    <row r="16" spans="1:3" ht="18.75" x14ac:dyDescent="0.3">
      <c r="A16" s="87">
        <f>A15+1</f>
        <v>2</v>
      </c>
      <c r="B16" s="170" t="s">
        <v>4</v>
      </c>
      <c r="C16" s="16">
        <v>1.5</v>
      </c>
    </row>
    <row r="17" spans="1:5" ht="34.5" customHeight="1" x14ac:dyDescent="0.3">
      <c r="A17" s="87">
        <f t="shared" ref="A17:A19" si="0">A16+1</f>
        <v>3</v>
      </c>
      <c r="B17" s="20" t="s">
        <v>126</v>
      </c>
      <c r="C17" s="16">
        <v>0.5</v>
      </c>
    </row>
    <row r="18" spans="1:5" ht="36.75" customHeight="1" x14ac:dyDescent="0.3">
      <c r="A18" s="87">
        <f t="shared" si="0"/>
        <v>4</v>
      </c>
      <c r="B18" s="20" t="s">
        <v>5</v>
      </c>
      <c r="C18" s="16">
        <v>0.5</v>
      </c>
    </row>
    <row r="19" spans="1:5" ht="18.75" x14ac:dyDescent="0.3">
      <c r="A19" s="87">
        <f t="shared" si="0"/>
        <v>5</v>
      </c>
      <c r="B19" s="170" t="s">
        <v>7</v>
      </c>
      <c r="C19" s="130">
        <v>1</v>
      </c>
    </row>
    <row r="20" spans="1:5" ht="18.75" x14ac:dyDescent="0.3">
      <c r="A20" s="204" t="s">
        <v>16</v>
      </c>
      <c r="B20" s="206"/>
      <c r="C20" s="164">
        <f>SUM(C15:C19)</f>
        <v>5.5</v>
      </c>
    </row>
    <row r="21" spans="1:5" ht="19.5" thickBot="1" x14ac:dyDescent="0.35">
      <c r="A21" s="165"/>
      <c r="B21" s="166" t="s">
        <v>171</v>
      </c>
      <c r="C21" s="171">
        <f>C9+C13+C20</f>
        <v>11.1</v>
      </c>
    </row>
    <row r="24" spans="1:5" ht="18.75" x14ac:dyDescent="0.3">
      <c r="A24" s="227" t="s">
        <v>127</v>
      </c>
      <c r="B24" s="227"/>
      <c r="C24" s="227"/>
      <c r="D24" s="227"/>
      <c r="E24" s="227"/>
    </row>
  </sheetData>
  <mergeCells count="8">
    <mergeCell ref="A20:B20"/>
    <mergeCell ref="A24:E24"/>
    <mergeCell ref="A4:C4"/>
    <mergeCell ref="A6:C6"/>
    <mergeCell ref="A9:B9"/>
    <mergeCell ref="A10:C10"/>
    <mergeCell ref="A13:B13"/>
    <mergeCell ref="A14:C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45</vt:i4>
      </vt:variant>
    </vt:vector>
  </HeadingPairs>
  <TitlesOfParts>
    <vt:vector size="45" baseType="lpstr">
      <vt:lpstr>апарат</vt:lpstr>
      <vt:lpstr>ЗДО №1</vt:lpstr>
      <vt:lpstr>ЗДО №2</vt:lpstr>
      <vt:lpstr>ЗДО №3</vt:lpstr>
      <vt:lpstr>ЗДО №4</vt:lpstr>
      <vt:lpstr>ЗДО №5</vt:lpstr>
      <vt:lpstr>ЗДО №7</vt:lpstr>
      <vt:lpstr>Губник ЗДО</vt:lpstr>
      <vt:lpstr>Зятківці ЗДО</vt:lpstr>
      <vt:lpstr>Жерденівка ЗДО</vt:lpstr>
      <vt:lpstr>Куна ЗДО</vt:lpstr>
      <vt:lpstr>Кіблич ЗДО</vt:lpstr>
      <vt:lpstr>Кущинці ЗДО</vt:lpstr>
      <vt:lpstr>Лад,Хутори ЗДО</vt:lpstr>
      <vt:lpstr>Харпачка ЗДО</vt:lpstr>
      <vt:lpstr>Чечелівка ЗДО</vt:lpstr>
      <vt:lpstr>ЗЗСО №6</vt:lpstr>
      <vt:lpstr>ЗЗСО с. Гунча</vt:lpstr>
      <vt:lpstr>ЗЗСО - ДНЗ с.Бондурі</vt:lpstr>
      <vt:lpstr>ЗЗСО с.Ярмолинці</vt:lpstr>
      <vt:lpstr>ЗЗСО с.Лад.Хутори</vt:lpstr>
      <vt:lpstr>ЗЗСО с.Жерденівка</vt:lpstr>
      <vt:lpstr>ЗЗСО с.Чечелівка</vt:lpstr>
      <vt:lpstr>ЗЗСО с.Харпачка</vt:lpstr>
      <vt:lpstr>ЗЗСО с.Степашки</vt:lpstr>
      <vt:lpstr>ЗЗСО с.Кущинці</vt:lpstr>
      <vt:lpstr>ЗЗСО с.Куна</vt:lpstr>
      <vt:lpstr>ЗЗСО с.Кисляк</vt:lpstr>
      <vt:lpstr>ЗЗСО с.Кіблич</vt:lpstr>
      <vt:lpstr>ЗЗСО с.Карбівка</vt:lpstr>
      <vt:lpstr>ЗЗСО с.Зятківці</vt:lpstr>
      <vt:lpstr>ЗЗСОР с.Губник</vt:lpstr>
      <vt:lpstr>ЗЗСО с.Бубнівка</vt:lpstr>
      <vt:lpstr>ЗЗСО №5</vt:lpstr>
      <vt:lpstr>ЗЗСО №4</vt:lpstr>
      <vt:lpstr>ЗЗСО №3</vt:lpstr>
      <vt:lpstr>ЗЗСО №2</vt:lpstr>
      <vt:lpstr>ЗЗСО №1</vt:lpstr>
      <vt:lpstr>Ліцей №7</vt:lpstr>
      <vt:lpstr>Будинок школярів</vt:lpstr>
      <vt:lpstr>СЮТ</vt:lpstr>
      <vt:lpstr>ЦПРПП</vt:lpstr>
      <vt:lpstr>ІРЦ</vt:lpstr>
      <vt:lpstr>КУ ЦБОЗО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2025-12-29T13:03:59Z</dcterms:modified>
</cp:coreProperties>
</file>