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Default Extension="bin" ContentType="application/vnd.openxmlformats-officedocument.spreadsheetml.printerSettings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-120" yWindow="-120" windowWidth="29040" windowHeight="15840" firstSheet="31" activeTab="41"/>
  </bookViews>
  <sheets>
    <sheet name="апарат" sheetId="46" r:id="rId1"/>
    <sheet name="ЗДО №1" sheetId="45" r:id="rId2"/>
    <sheet name="ЗДО №2" sheetId="47" r:id="rId3"/>
    <sheet name="ЗДО №3" sheetId="48" r:id="rId4"/>
    <sheet name="ЗДО №4" sheetId="49" r:id="rId5"/>
    <sheet name="ЗДО №5" sheetId="50" r:id="rId6"/>
    <sheet name="ЗДО №7" sheetId="51" r:id="rId7"/>
    <sheet name="Губник ЗДО" sheetId="52" r:id="rId8"/>
    <sheet name="Зятківці ЗДО" sheetId="53" r:id="rId9"/>
    <sheet name="Жерденівка ЗДО" sheetId="54" r:id="rId10"/>
    <sheet name="Куна ЗДО" sheetId="55" r:id="rId11"/>
    <sheet name="Кіблич ЗДО" sheetId="56" r:id="rId12"/>
    <sheet name="Лад,Хутори ЗДО" sheetId="58" r:id="rId13"/>
    <sheet name="Чечелівка ЗДО" sheetId="60" r:id="rId14"/>
    <sheet name="ЗЗСО №6" sheetId="44" r:id="rId15"/>
    <sheet name="ЗЗСО с. Гунча" sheetId="43" r:id="rId16"/>
    <sheet name="ЗЗСО - ДНЗ с.Бондурі" sheetId="42" r:id="rId17"/>
    <sheet name="ЗЗСО с.Ярмолинці" sheetId="41" r:id="rId18"/>
    <sheet name="ЗЗСО с.Лад.Хутори" sheetId="40" r:id="rId19"/>
    <sheet name="ЗЗСО с.Жерденівка" sheetId="39" r:id="rId20"/>
    <sheet name="ЗЗСО с.Чечелівка" sheetId="37" r:id="rId21"/>
    <sheet name="ЗЗСО с.Харпачка" sheetId="36" r:id="rId22"/>
    <sheet name="ЗЗСО с.Степашки" sheetId="35" r:id="rId23"/>
    <sheet name="ЗЗСО с.Кущинці" sheetId="34" r:id="rId24"/>
    <sheet name="ЗЗСО с.Куна" sheetId="33" r:id="rId25"/>
    <sheet name="ЗЗСО с.Кисляк" sheetId="32" r:id="rId26"/>
    <sheet name="ЗЗСО с.Кіблич" sheetId="31" r:id="rId27"/>
    <sheet name="ЗЗСО с.Карбівка" sheetId="30" r:id="rId28"/>
    <sheet name="ЗЗСО с.Зятківці" sheetId="29" r:id="rId29"/>
    <sheet name="ЗЗСОР с.Губник" sheetId="28" r:id="rId30"/>
    <sheet name="ЗЗСО с.Бубнівка" sheetId="27" r:id="rId31"/>
    <sheet name="ЗЗСО №5" sheetId="24" r:id="rId32"/>
    <sheet name="ЗЗСО №4" sheetId="23" r:id="rId33"/>
    <sheet name="ЗЗСО №3" sheetId="22" r:id="rId34"/>
    <sheet name="ЗЗСО №2" sheetId="21" r:id="rId35"/>
    <sheet name="ЗЗСО №1" sheetId="19" r:id="rId36"/>
    <sheet name="Ліцей №7" sheetId="16" r:id="rId37"/>
    <sheet name="Будинок школярів" sheetId="62" r:id="rId38"/>
    <sheet name="СЮТ" sheetId="63" r:id="rId39"/>
    <sheet name="ЦПРПП" sheetId="64" r:id="rId40"/>
    <sheet name="ІРЦ" sheetId="65" r:id="rId41"/>
    <sheet name="КУЦФГОЗО" sheetId="66" r:id="rId4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28" i="35"/>
  <c r="A29"/>
  <c r="A30" s="1"/>
  <c r="A31" s="1"/>
  <c r="A32" s="1"/>
  <c r="A33" s="1"/>
  <c r="A27"/>
  <c r="A30" i="30" l="1"/>
  <c r="A31" s="1"/>
  <c r="A32" s="1"/>
  <c r="A33" s="1"/>
  <c r="A34" s="1"/>
  <c r="A35" s="1"/>
  <c r="A36" s="1"/>
  <c r="A29"/>
  <c r="A16" i="51"/>
  <c r="C19" i="42"/>
  <c r="C16" i="22" l="1"/>
  <c r="C14" i="42"/>
  <c r="A10" i="39"/>
  <c r="A11" s="1"/>
  <c r="A12" s="1"/>
  <c r="A9"/>
  <c r="C32" i="47"/>
  <c r="C19"/>
  <c r="C28"/>
  <c r="C15"/>
  <c r="C10"/>
  <c r="C8"/>
  <c r="C40" i="36"/>
  <c r="A38"/>
  <c r="A39" s="1"/>
  <c r="C32"/>
  <c r="C41" s="1"/>
  <c r="A34"/>
  <c r="A31"/>
  <c r="A29" i="34"/>
  <c r="A30" s="1"/>
  <c r="A31" s="1"/>
  <c r="A32" s="1"/>
  <c r="A33" s="1"/>
  <c r="A34" s="1"/>
  <c r="C29"/>
  <c r="C35" s="1"/>
  <c r="C19" i="28" l="1"/>
  <c r="A23" i="33"/>
  <c r="A24" s="1"/>
  <c r="A25" s="1"/>
  <c r="A26" s="1"/>
  <c r="A27" s="1"/>
  <c r="A28" s="1"/>
  <c r="A29" s="1"/>
  <c r="A30" s="1"/>
  <c r="A31" s="1"/>
  <c r="A32" s="1"/>
  <c r="C11" i="66"/>
  <c r="A10"/>
  <c r="A9"/>
  <c r="C11" i="65"/>
  <c r="A7"/>
  <c r="A8" s="1"/>
  <c r="A9" s="1"/>
  <c r="A10" s="1"/>
  <c r="C11" i="64"/>
  <c r="A7"/>
  <c r="A8" s="1"/>
  <c r="A9" s="1"/>
  <c r="A10" s="1"/>
  <c r="C19" i="63"/>
  <c r="A16"/>
  <c r="A17" s="1"/>
  <c r="A18" s="1"/>
  <c r="C10"/>
  <c r="C20" s="1"/>
  <c r="A8"/>
  <c r="A9" s="1"/>
  <c r="C21" i="62"/>
  <c r="A18"/>
  <c r="A19" s="1"/>
  <c r="A20" s="1"/>
  <c r="C12"/>
  <c r="A8"/>
  <c r="A9" s="1"/>
  <c r="A10" s="1"/>
  <c r="A11" s="1"/>
  <c r="C17" i="47" l="1"/>
  <c r="C22" i="62"/>
  <c r="C22" i="44" l="1"/>
  <c r="A18"/>
  <c r="A15" i="52"/>
  <c r="A8" i="46"/>
  <c r="C14" i="60" l="1"/>
  <c r="C22"/>
  <c r="A17"/>
  <c r="A18" s="1"/>
  <c r="A19" s="1"/>
  <c r="A20" s="1"/>
  <c r="A21" s="1"/>
  <c r="C8"/>
  <c r="A8"/>
  <c r="A9" s="1"/>
  <c r="C15" i="58"/>
  <c r="C23"/>
  <c r="A18"/>
  <c r="A19" s="1"/>
  <c r="A20" s="1"/>
  <c r="A21" s="1"/>
  <c r="A22" s="1"/>
  <c r="C9"/>
  <c r="C11" s="1"/>
  <c r="A9"/>
  <c r="A10" s="1"/>
  <c r="A18" i="56"/>
  <c r="A19" s="1"/>
  <c r="A20" s="1"/>
  <c r="A21" s="1"/>
  <c r="A22" s="1"/>
  <c r="C17"/>
  <c r="C23" s="1"/>
  <c r="A17"/>
  <c r="C14"/>
  <c r="C8"/>
  <c r="A8"/>
  <c r="A9" s="1"/>
  <c r="C14" i="55"/>
  <c r="C21"/>
  <c r="A17"/>
  <c r="A18" s="1"/>
  <c r="A19" s="1"/>
  <c r="A20" s="1"/>
  <c r="C8"/>
  <c r="C10" s="1"/>
  <c r="A8"/>
  <c r="A9" s="1"/>
  <c r="C13" i="54"/>
  <c r="C20"/>
  <c r="A16"/>
  <c r="A17" s="1"/>
  <c r="A18" s="1"/>
  <c r="A19" s="1"/>
  <c r="C8"/>
  <c r="C9" s="1"/>
  <c r="A8"/>
  <c r="C21" i="53"/>
  <c r="A17"/>
  <c r="A18" s="1"/>
  <c r="A19" s="1"/>
  <c r="A20" s="1"/>
  <c r="C14"/>
  <c r="A13"/>
  <c r="C8"/>
  <c r="C10" s="1"/>
  <c r="A8"/>
  <c r="A9" s="1"/>
  <c r="C17" i="52"/>
  <c r="C27"/>
  <c r="A20"/>
  <c r="A21" s="1"/>
  <c r="A22" s="1"/>
  <c r="A23" s="1"/>
  <c r="A24" s="1"/>
  <c r="A25" s="1"/>
  <c r="A26" s="1"/>
  <c r="A16"/>
  <c r="C8"/>
  <c r="C12" s="1"/>
  <c r="A8"/>
  <c r="A9" s="1"/>
  <c r="A10" s="1"/>
  <c r="A11" s="1"/>
  <c r="C10" i="60" l="1"/>
  <c r="C23" s="1"/>
  <c r="C10" i="56"/>
  <c r="C24" s="1"/>
  <c r="C24" i="58"/>
  <c r="C22" i="55"/>
  <c r="C21" i="54"/>
  <c r="C22" i="53"/>
  <c r="C28" i="52"/>
  <c r="C17" i="48" l="1"/>
  <c r="A15"/>
  <c r="A11"/>
  <c r="A30" i="50" l="1"/>
  <c r="A31" s="1"/>
  <c r="A32" s="1"/>
  <c r="A33" s="1"/>
  <c r="A34" s="1"/>
  <c r="A35" s="1"/>
  <c r="A36" s="1"/>
  <c r="A37" s="1"/>
  <c r="A38" s="1"/>
  <c r="A39" s="1"/>
  <c r="A40" s="1"/>
  <c r="A41" s="1"/>
  <c r="A42" s="1"/>
  <c r="C30"/>
  <c r="C43" s="1"/>
  <c r="C27"/>
  <c r="A22"/>
  <c r="A23" s="1"/>
  <c r="A24" s="1"/>
  <c r="A25" s="1"/>
  <c r="A26" s="1"/>
  <c r="C16"/>
  <c r="C14"/>
  <c r="C12"/>
  <c r="C11"/>
  <c r="A9"/>
  <c r="A10" s="1"/>
  <c r="A11" s="1"/>
  <c r="A12" s="1"/>
  <c r="A13" s="1"/>
  <c r="A14" s="1"/>
  <c r="A15" s="1"/>
  <c r="A16" s="1"/>
  <c r="C18" l="1"/>
  <c r="C44" s="1"/>
  <c r="C31" i="51" l="1"/>
  <c r="C28"/>
  <c r="C39" s="1"/>
  <c r="A28"/>
  <c r="A29" s="1"/>
  <c r="A30" s="1"/>
  <c r="A31" s="1"/>
  <c r="A32" s="1"/>
  <c r="A33" s="1"/>
  <c r="A34" s="1"/>
  <c r="A35" s="1"/>
  <c r="A36" s="1"/>
  <c r="A37" s="1"/>
  <c r="A38" s="1"/>
  <c r="C25"/>
  <c r="C13"/>
  <c r="C9"/>
  <c r="A8"/>
  <c r="A9" s="1"/>
  <c r="A10" s="1"/>
  <c r="A11" s="1"/>
  <c r="A12" s="1"/>
  <c r="A13" s="1"/>
  <c r="A14" s="1"/>
  <c r="C28" i="49"/>
  <c r="C40" s="1"/>
  <c r="A28"/>
  <c r="A29" s="1"/>
  <c r="A30" s="1"/>
  <c r="A31" s="1"/>
  <c r="A32" s="1"/>
  <c r="A33" s="1"/>
  <c r="A34" s="1"/>
  <c r="A35" s="1"/>
  <c r="A36" s="1"/>
  <c r="A37" s="1"/>
  <c r="A38" s="1"/>
  <c r="A39" s="1"/>
  <c r="C25"/>
  <c r="A21"/>
  <c r="A22" s="1"/>
  <c r="C14"/>
  <c r="C12"/>
  <c r="C9"/>
  <c r="C8"/>
  <c r="A8"/>
  <c r="A9" s="1"/>
  <c r="A10" s="1"/>
  <c r="A11" s="1"/>
  <c r="A12" s="1"/>
  <c r="A13" s="1"/>
  <c r="A14" s="1"/>
  <c r="A15" s="1"/>
  <c r="A16" s="1"/>
  <c r="C40" i="47"/>
  <c r="A28"/>
  <c r="A29" s="1"/>
  <c r="A30" s="1"/>
  <c r="A31" s="1"/>
  <c r="A32" s="1"/>
  <c r="A33" s="1"/>
  <c r="A34" s="1"/>
  <c r="A35" s="1"/>
  <c r="A36" s="1"/>
  <c r="A37" s="1"/>
  <c r="A38" s="1"/>
  <c r="A39" s="1"/>
  <c r="C25"/>
  <c r="A20"/>
  <c r="A21" s="1"/>
  <c r="A22" s="1"/>
  <c r="A23" s="1"/>
  <c r="A24" s="1"/>
  <c r="A8"/>
  <c r="A9" s="1"/>
  <c r="A10" s="1"/>
  <c r="A11" s="1"/>
  <c r="A12" s="1"/>
  <c r="A13" s="1"/>
  <c r="A14" s="1"/>
  <c r="C17" i="49" l="1"/>
  <c r="C41" s="1"/>
  <c r="C41" i="47"/>
  <c r="C40" i="51"/>
  <c r="C17"/>
  <c r="C32" i="45"/>
  <c r="A21"/>
  <c r="A22" s="1"/>
  <c r="A23" s="1"/>
  <c r="A24" s="1"/>
  <c r="A25" s="1"/>
  <c r="A26" s="1"/>
  <c r="A27" s="1"/>
  <c r="A28" s="1"/>
  <c r="A29" s="1"/>
  <c r="A30" s="1"/>
  <c r="A31" s="1"/>
  <c r="C18"/>
  <c r="A16"/>
  <c r="A17" s="1"/>
  <c r="C13"/>
  <c r="A11"/>
  <c r="A12" s="1"/>
  <c r="C33" l="1"/>
  <c r="C22" i="22"/>
  <c r="C20" i="33"/>
  <c r="C34" i="44"/>
  <c r="A25"/>
  <c r="A26" s="1"/>
  <c r="A27" s="1"/>
  <c r="A28" s="1"/>
  <c r="A29" s="1"/>
  <c r="A30" s="1"/>
  <c r="A31" s="1"/>
  <c r="A32" s="1"/>
  <c r="A33" s="1"/>
  <c r="A19"/>
  <c r="A20" s="1"/>
  <c r="A21" s="1"/>
  <c r="C15"/>
  <c r="A8"/>
  <c r="A9" s="1"/>
  <c r="A10" s="1"/>
  <c r="A11" s="1"/>
  <c r="A12" s="1"/>
  <c r="A13" s="1"/>
  <c r="A14" s="1"/>
  <c r="C35" l="1"/>
  <c r="C30" i="43"/>
  <c r="A22"/>
  <c r="A23" s="1"/>
  <c r="A24" s="1"/>
  <c r="A25" s="1"/>
  <c r="A26" s="1"/>
  <c r="A27" s="1"/>
  <c r="A28" s="1"/>
  <c r="A29" s="1"/>
  <c r="C19"/>
  <c r="A18"/>
  <c r="C12"/>
  <c r="A9"/>
  <c r="A10" s="1"/>
  <c r="A11" s="1"/>
  <c r="A8"/>
  <c r="C37" i="42"/>
  <c r="A33"/>
  <c r="A34" s="1"/>
  <c r="A35" s="1"/>
  <c r="A36" s="1"/>
  <c r="C30"/>
  <c r="A22"/>
  <c r="A23" s="1"/>
  <c r="A24" s="1"/>
  <c r="A25" s="1"/>
  <c r="A26" s="1"/>
  <c r="A27" s="1"/>
  <c r="A28" s="1"/>
  <c r="A29" s="1"/>
  <c r="A17"/>
  <c r="A18" s="1"/>
  <c r="A9"/>
  <c r="A10" s="1"/>
  <c r="A11" s="1"/>
  <c r="A12" s="1"/>
  <c r="C31" i="43" l="1"/>
  <c r="C38" i="42"/>
  <c r="C34" i="41"/>
  <c r="A29"/>
  <c r="A30" s="1"/>
  <c r="A31" s="1"/>
  <c r="A32" s="1"/>
  <c r="A33" s="1"/>
  <c r="C26"/>
  <c r="A20"/>
  <c r="A21" s="1"/>
  <c r="A22" s="1"/>
  <c r="A23" s="1"/>
  <c r="A24" s="1"/>
  <c r="C17"/>
  <c r="A16"/>
  <c r="C13"/>
  <c r="C35" s="1"/>
  <c r="A9"/>
  <c r="A10" s="1"/>
  <c r="A11" s="1"/>
  <c r="A12" s="1"/>
  <c r="C14" i="28" l="1"/>
  <c r="C34" i="35"/>
  <c r="C17" i="21"/>
  <c r="C33" i="33"/>
  <c r="A9" i="40" l="1"/>
  <c r="A10" s="1"/>
  <c r="A11" s="1"/>
  <c r="C23"/>
  <c r="A18"/>
  <c r="A19" s="1"/>
  <c r="A20" s="1"/>
  <c r="A21" s="1"/>
  <c r="A22" s="1"/>
  <c r="C15"/>
  <c r="C12"/>
  <c r="C16" i="39"/>
  <c r="C25"/>
  <c r="A19"/>
  <c r="A20" s="1"/>
  <c r="A21" s="1"/>
  <c r="A22" s="1"/>
  <c r="A23" s="1"/>
  <c r="A24" s="1"/>
  <c r="C13"/>
  <c r="C16" i="37"/>
  <c r="C32"/>
  <c r="A24"/>
  <c r="A25" s="1"/>
  <c r="A26" s="1"/>
  <c r="A27" s="1"/>
  <c r="A28" s="1"/>
  <c r="A29" s="1"/>
  <c r="A30" s="1"/>
  <c r="A31" s="1"/>
  <c r="C21"/>
  <c r="A19"/>
  <c r="A20" s="1"/>
  <c r="A10"/>
  <c r="A11" s="1"/>
  <c r="A12" s="1"/>
  <c r="A13" s="1"/>
  <c r="A14" s="1"/>
  <c r="A15" s="1"/>
  <c r="C26" i="36"/>
  <c r="A19"/>
  <c r="A20" s="1"/>
  <c r="A21" s="1"/>
  <c r="A22" s="1"/>
  <c r="A23" s="1"/>
  <c r="A24" s="1"/>
  <c r="A25" s="1"/>
  <c r="C16"/>
  <c r="A15"/>
  <c r="C12"/>
  <c r="A9"/>
  <c r="A10" s="1"/>
  <c r="A11" s="1"/>
  <c r="C15" i="35"/>
  <c r="C24"/>
  <c r="A18"/>
  <c r="A19" s="1"/>
  <c r="A20" s="1"/>
  <c r="A21" s="1"/>
  <c r="A22" s="1"/>
  <c r="A23" s="1"/>
  <c r="A14"/>
  <c r="C11"/>
  <c r="A8"/>
  <c r="A9" s="1"/>
  <c r="A10" s="1"/>
  <c r="C17" i="34"/>
  <c r="C26"/>
  <c r="A20"/>
  <c r="A21" s="1"/>
  <c r="A22" s="1"/>
  <c r="A23" s="1"/>
  <c r="A24" s="1"/>
  <c r="A25" s="1"/>
  <c r="A16"/>
  <c r="C13"/>
  <c r="A9"/>
  <c r="A10" s="1"/>
  <c r="A11" s="1"/>
  <c r="A12" s="1"/>
  <c r="A18" i="33"/>
  <c r="A19" s="1"/>
  <c r="C14"/>
  <c r="A9"/>
  <c r="A10" s="1"/>
  <c r="A11" s="1"/>
  <c r="A12" s="1"/>
  <c r="A13" s="1"/>
  <c r="C26" i="32"/>
  <c r="C12"/>
  <c r="A19"/>
  <c r="A20" s="1"/>
  <c r="A21" s="1"/>
  <c r="A22" s="1"/>
  <c r="A23" s="1"/>
  <c r="A24" s="1"/>
  <c r="A25" s="1"/>
  <c r="C16"/>
  <c r="A15"/>
  <c r="A9"/>
  <c r="A10" s="1"/>
  <c r="A11" s="1"/>
  <c r="C30" i="31"/>
  <c r="C15"/>
  <c r="A23"/>
  <c r="A24" s="1"/>
  <c r="A25" s="1"/>
  <c r="A26" s="1"/>
  <c r="A27" s="1"/>
  <c r="A28" s="1"/>
  <c r="A29" s="1"/>
  <c r="C20"/>
  <c r="A18"/>
  <c r="A19" s="1"/>
  <c r="A10"/>
  <c r="A11" s="1"/>
  <c r="A12" s="1"/>
  <c r="A13" s="1"/>
  <c r="A14" s="1"/>
  <c r="C37" i="30"/>
  <c r="C26"/>
  <c r="C13"/>
  <c r="A21"/>
  <c r="A22" s="1"/>
  <c r="A23" s="1"/>
  <c r="A24" s="1"/>
  <c r="C18"/>
  <c r="A16"/>
  <c r="A17" s="1"/>
  <c r="A9"/>
  <c r="A10" s="1"/>
  <c r="A11" s="1"/>
  <c r="A12" s="1"/>
  <c r="C29" i="29"/>
  <c r="C19"/>
  <c r="C15"/>
  <c r="A22"/>
  <c r="A23" s="1"/>
  <c r="A24" s="1"/>
  <c r="A25" s="1"/>
  <c r="A26" s="1"/>
  <c r="A27" s="1"/>
  <c r="A28" s="1"/>
  <c r="A18"/>
  <c r="A10"/>
  <c r="A11" s="1"/>
  <c r="A12" s="1"/>
  <c r="A13" s="1"/>
  <c r="A14" s="1"/>
  <c r="A25" i="30" l="1"/>
  <c r="C27" i="32"/>
  <c r="C36" i="34"/>
  <c r="C42" i="36"/>
  <c r="C27"/>
  <c r="C30" i="29"/>
  <c r="C31" i="31"/>
  <c r="C33" i="37"/>
  <c r="C24" i="40"/>
  <c r="C38" i="30"/>
  <c r="C35" i="35"/>
  <c r="C34" i="33"/>
  <c r="C26" i="39"/>
  <c r="C28" i="28"/>
  <c r="A22"/>
  <c r="A23" s="1"/>
  <c r="A24" s="1"/>
  <c r="A25" s="1"/>
  <c r="A26" s="1"/>
  <c r="A27" s="1"/>
  <c r="A17"/>
  <c r="A18" s="1"/>
  <c r="A10"/>
  <c r="A11" s="1"/>
  <c r="A12" s="1"/>
  <c r="C19" i="27"/>
  <c r="C15"/>
  <c r="C28"/>
  <c r="A22"/>
  <c r="A23" s="1"/>
  <c r="A24" s="1"/>
  <c r="A25" s="1"/>
  <c r="A26" s="1"/>
  <c r="A27" s="1"/>
  <c r="A18"/>
  <c r="C12"/>
  <c r="A9"/>
  <c r="A10" s="1"/>
  <c r="A11" s="1"/>
  <c r="C47" i="16"/>
  <c r="C23"/>
  <c r="A7"/>
  <c r="A8" s="1"/>
  <c r="A9" s="1"/>
  <c r="A10" s="1"/>
  <c r="A11" s="1"/>
  <c r="A12" s="1"/>
  <c r="A13" s="1"/>
  <c r="A14" s="1"/>
  <c r="A15" s="1"/>
  <c r="C29" i="27" l="1"/>
  <c r="C29" i="28"/>
  <c r="A23" i="24"/>
  <c r="A24" s="1"/>
  <c r="A25" s="1"/>
  <c r="A26" s="1"/>
  <c r="A27" s="1"/>
  <c r="A28" s="1"/>
  <c r="A29" s="1"/>
  <c r="A30" s="1"/>
  <c r="A31" s="1"/>
  <c r="A18"/>
  <c r="A19" s="1"/>
  <c r="C32"/>
  <c r="C20"/>
  <c r="C15"/>
  <c r="A8"/>
  <c r="A9" s="1"/>
  <c r="A10" s="1"/>
  <c r="A11" s="1"/>
  <c r="A12" s="1"/>
  <c r="A13" s="1"/>
  <c r="A14" s="1"/>
  <c r="C36" i="23"/>
  <c r="A25"/>
  <c r="A26" s="1"/>
  <c r="A27" s="1"/>
  <c r="A28" s="1"/>
  <c r="A29" s="1"/>
  <c r="A30" s="1"/>
  <c r="A31" s="1"/>
  <c r="A32" s="1"/>
  <c r="A33" s="1"/>
  <c r="A34" s="1"/>
  <c r="A35" s="1"/>
  <c r="C22"/>
  <c r="A20"/>
  <c r="A21" s="1"/>
  <c r="C17"/>
  <c r="A10"/>
  <c r="A11" s="1"/>
  <c r="A12" s="1"/>
  <c r="A13" s="1"/>
  <c r="A14" s="1"/>
  <c r="A15" s="1"/>
  <c r="A16" s="1"/>
  <c r="C32" i="22"/>
  <c r="A25"/>
  <c r="A26" s="1"/>
  <c r="A27" s="1"/>
  <c r="A28" s="1"/>
  <c r="A29" s="1"/>
  <c r="A30" s="1"/>
  <c r="A31" s="1"/>
  <c r="A9"/>
  <c r="A10" s="1"/>
  <c r="A11" s="1"/>
  <c r="A12" s="1"/>
  <c r="A13" s="1"/>
  <c r="A14" s="1"/>
  <c r="C33" i="21"/>
  <c r="A25"/>
  <c r="A26" s="1"/>
  <c r="A27" s="1"/>
  <c r="A28" s="1"/>
  <c r="A29" s="1"/>
  <c r="A30" s="1"/>
  <c r="A31" s="1"/>
  <c r="A32" s="1"/>
  <c r="C22"/>
  <c r="A10"/>
  <c r="A11" s="1"/>
  <c r="A12" s="1"/>
  <c r="A13" s="1"/>
  <c r="A14" s="1"/>
  <c r="A15" s="1"/>
  <c r="A16" s="1"/>
  <c r="C32" i="19"/>
  <c r="C22"/>
  <c r="A25"/>
  <c r="A26" s="1"/>
  <c r="A27" s="1"/>
  <c r="A28" s="1"/>
  <c r="A29" s="1"/>
  <c r="A30" s="1"/>
  <c r="A31" s="1"/>
  <c r="A18"/>
  <c r="A19" s="1"/>
  <c r="A20" s="1"/>
  <c r="A21" s="1"/>
  <c r="C15"/>
  <c r="A8"/>
  <c r="A9" s="1"/>
  <c r="A10" s="1"/>
  <c r="A11" s="1"/>
  <c r="A12" s="1"/>
  <c r="A13" s="1"/>
  <c r="A14" s="1"/>
  <c r="A19" i="16"/>
  <c r="A20" s="1"/>
  <c r="A21" s="1"/>
  <c r="A22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C16"/>
  <c r="C48" s="1"/>
  <c r="C33" i="22" l="1"/>
  <c r="C37" i="23"/>
  <c r="C34" i="21"/>
  <c r="C33" i="24"/>
  <c r="C33" i="19" l="1"/>
</calcChain>
</file>

<file path=xl/sharedStrings.xml><?xml version="1.0" encoding="utf-8"?>
<sst xmlns="http://schemas.openxmlformats.org/spreadsheetml/2006/main" count="1310" uniqueCount="250">
  <si>
    <t>Всього</t>
  </si>
  <si>
    <t xml:space="preserve">Вихователь </t>
  </si>
  <si>
    <t xml:space="preserve">Сестра медична </t>
  </si>
  <si>
    <t>Завідувач господарства</t>
  </si>
  <si>
    <t>Кухар</t>
  </si>
  <si>
    <t>Прибиральник службових приміщень</t>
  </si>
  <si>
    <t>Двірник</t>
  </si>
  <si>
    <t>Сторож</t>
  </si>
  <si>
    <t>Оператор котельні (сезонний)</t>
  </si>
  <si>
    <t>Назва посади</t>
  </si>
  <si>
    <t>Кількість штатних одиниць</t>
  </si>
  <si>
    <t>Директор</t>
  </si>
  <si>
    <t>Заступник директора</t>
  </si>
  <si>
    <t>Педагог-організатор</t>
  </si>
  <si>
    <t>Практичний психолог</t>
  </si>
  <si>
    <t>Асистент вчителя</t>
  </si>
  <si>
    <t>Разом</t>
  </si>
  <si>
    <t>СПЕЦІАЛІСТИ</t>
  </si>
  <si>
    <t>Завідувач бібліотеки</t>
  </si>
  <si>
    <t>Бібліотекар</t>
  </si>
  <si>
    <t>Сестра медична</t>
  </si>
  <si>
    <t>АДМІНІСТРАТИВНО-ТЕХНІЧНИЙ ПЕРСОНАЛ</t>
  </si>
  <si>
    <t>Помічник вихователя</t>
  </si>
  <si>
    <t>Водій автотранспортних засобів (автобуса)</t>
  </si>
  <si>
    <t>Прибиральник службових  приміщень</t>
  </si>
  <si>
    <t>Гардеробник</t>
  </si>
  <si>
    <t xml:space="preserve">Робітник з комплексного обслуговування й ремонту будівель </t>
  </si>
  <si>
    <t>Опалювач (постійний)</t>
  </si>
  <si>
    <t>Машиніст (кочегар) котельні (постійний)</t>
  </si>
  <si>
    <t>Оператор котельні (постійний)</t>
  </si>
  <si>
    <t>ВСЬОГО</t>
  </si>
  <si>
    <t xml:space="preserve">Вчитель </t>
  </si>
  <si>
    <t>Керівник гуртка</t>
  </si>
  <si>
    <t>Робітник з комплексного обслуговування й ремонту будівель</t>
  </si>
  <si>
    <t>Головний бухгалтер</t>
  </si>
  <si>
    <t>Бухгалтер</t>
  </si>
  <si>
    <t>Комірник</t>
  </si>
  <si>
    <t>Адміністративно-технічний персонал</t>
  </si>
  <si>
    <t>Педагогічні працівники</t>
  </si>
  <si>
    <t>Спеціалісти</t>
  </si>
  <si>
    <t>Педагог соціальний</t>
  </si>
  <si>
    <t>Оператор комп'ютерного набору</t>
  </si>
  <si>
    <t>Заступник директора з виховної роботи</t>
  </si>
  <si>
    <t>Вчитель</t>
  </si>
  <si>
    <t>Заступник директора з господарської роботи</t>
  </si>
  <si>
    <t>Фахівець з охорони праці</t>
  </si>
  <si>
    <t>Секретар</t>
  </si>
  <si>
    <t>Лаборант</t>
  </si>
  <si>
    <t>Гардеробниця</t>
  </si>
  <si>
    <t>Робітник з комплексного обслуговування й ремонту будівель  (столяр)</t>
  </si>
  <si>
    <t>Робітник з комплексного обслуговування й ремонту будівель  (сантехнік)</t>
  </si>
  <si>
    <t>Робітник з комплексного обслуговування й ремонту будівель (електрик)</t>
  </si>
  <si>
    <t>Лікар - педіатр</t>
  </si>
  <si>
    <t>Водій автотранспортних засобів</t>
  </si>
  <si>
    <t>Оператор газової котельні постійний</t>
  </si>
  <si>
    <t>Технік по обслуговуванню</t>
  </si>
  <si>
    <t>Підсобний робітник</t>
  </si>
  <si>
    <t>Оператор газової котельні сезонний</t>
  </si>
  <si>
    <t xml:space="preserve">Разом </t>
  </si>
  <si>
    <t xml:space="preserve">Лаборант </t>
  </si>
  <si>
    <t>Заступник директора з навчальної роботи</t>
  </si>
  <si>
    <t xml:space="preserve">Вихователь ГПД </t>
  </si>
  <si>
    <t>Педагог - організатор</t>
  </si>
  <si>
    <t>Міський голова                                  Анатолій ГУК</t>
  </si>
  <si>
    <t>Підсобний робітник кухні</t>
  </si>
  <si>
    <t xml:space="preserve">Структура та штатна чисельність закладу  загальної середньої освіти </t>
  </si>
  <si>
    <t>І-ІІІ ступенів №1 м. Гайсин Гайсинської міської ради</t>
  </si>
  <si>
    <t xml:space="preserve">Кухар </t>
  </si>
  <si>
    <t>Міський голова                                              Анатолій ГУК</t>
  </si>
  <si>
    <t>№ з/п</t>
  </si>
  <si>
    <t>Машиніст із прання та ремонту спецодягу (білизни)</t>
  </si>
  <si>
    <t>І-ІІІ ступенів №2 м. Гайсин Гайсинської міської ради</t>
  </si>
  <si>
    <t>Лаборант (освіта)</t>
  </si>
  <si>
    <t>І-ІІІ ступенів №3 м. Гайсин Гайсинської міської ради</t>
  </si>
  <si>
    <t>Підсобний робітник (кухня)</t>
  </si>
  <si>
    <t>І-ІІІ ступенів №4 м. Гайсин Гайсинської міської ради</t>
  </si>
  <si>
    <t>І-ІІІ ступенів №5 м. Гайсин Гайсинської міської ради</t>
  </si>
  <si>
    <t>ПЕДАГОГІЧНІ ПРАЦІВНИКИ , ОПЛАТА ПРАЦІ ЯКИХ ФІНАНСУЄТЬСЯ ЗА РАХУНОК КОШТІВ МІСЬКОЇ ТЕРИТОРІАЛЬНОЇ ГРОМАДИ</t>
  </si>
  <si>
    <t>Структура та штатна чисельність закладу загальної середньої освіти І-ІІІ ступенів с. Бубнівка Гайсинської міської ради</t>
  </si>
  <si>
    <t>Вихователь ГКПД</t>
  </si>
  <si>
    <t>І-ІІІ ступенів с. Губник Гайсинської міської ради</t>
  </si>
  <si>
    <t xml:space="preserve">І-ІІІ ступенів  імені Г. Т. Танцюри с. Зятківці Гайсинської міської  ради </t>
  </si>
  <si>
    <t>Кухар (1-4 класи)</t>
  </si>
  <si>
    <t>Кухар (5-11 класи)</t>
  </si>
  <si>
    <t>Структура та штатна чисельність закладу загальної середньої освіти  І-ІІІ ступенів с. Карбівка Гайсинської міської ради</t>
  </si>
  <si>
    <t>ДОШКІЛЬНИЙ ПІДРОЗДІЛ</t>
  </si>
  <si>
    <t>Вихователь групи подовженого дня</t>
  </si>
  <si>
    <t>І-ІІІ ступенів с. Кіблич Гайсинської міської ради</t>
  </si>
  <si>
    <t>Структура та штатна чисельність закладу загальної середньої освіти І-ІІІ ступенів с. Кисляк Гайсинської міської ради</t>
  </si>
  <si>
    <t>І-ІІІ ступенів с. Куна Гайсинської міської ради</t>
  </si>
  <si>
    <t>І-ІІІ ступенів с. Кущинці Гайсинської міської ради</t>
  </si>
  <si>
    <t>Структура та штатна чисельність закладу загальної середньої освіти  І-ІІІ ступенів с. Степашки Гайсинської міської ради</t>
  </si>
  <si>
    <t>Структура та штатна чисельність закладу загальної середньої освіти І-ІІІ ступенів с. Харпачка  Гайсинської міської ради</t>
  </si>
  <si>
    <t>І-ІІІ ступенів с. Чечелівка  Гайсинської міської ради</t>
  </si>
  <si>
    <t>Водій автотранспортних засобів(автобуса)</t>
  </si>
  <si>
    <t>Структура та штатна чисельність закладу загальної середньої освіти І-ІІ ступенів с. Жерденівка  Гайсинської міської ради</t>
  </si>
  <si>
    <t>Структура та штатна чисельність закладу загальної середньої освіти І-ІІ ступенів с. Ладижинські Хутори Гайсинської міської ради</t>
  </si>
  <si>
    <t xml:space="preserve">Вихователь групи подовженого дня </t>
  </si>
  <si>
    <t>Структура та штатна чисельність  Ліцею №7  м. Гайсин  Гайсинської міської ради</t>
  </si>
  <si>
    <t>Міський голова                                                                        Анатолій ГУК</t>
  </si>
  <si>
    <t>Машиніст (кочегар) котельні (сезонний)</t>
  </si>
  <si>
    <t>Каштелянтка</t>
  </si>
  <si>
    <r>
      <t>Машиніст (кочегар) котельні (сезонний</t>
    </r>
    <r>
      <rPr>
        <sz val="14"/>
        <rFont val="Times New Roman"/>
        <family val="1"/>
        <charset val="204"/>
      </rPr>
      <t>)</t>
    </r>
  </si>
  <si>
    <r>
      <t>Оператор котельні (сезонний</t>
    </r>
    <r>
      <rPr>
        <sz val="14"/>
        <rFont val="Times New Roman"/>
        <family val="1"/>
        <charset val="204"/>
      </rPr>
      <t>)</t>
    </r>
  </si>
  <si>
    <t>Опалювач (сезонний)</t>
  </si>
  <si>
    <r>
      <t>Опалювач (сезонний</t>
    </r>
    <r>
      <rPr>
        <sz val="14"/>
        <rFont val="Times New Roman"/>
        <family val="1"/>
        <charset val="204"/>
      </rPr>
      <t>)</t>
    </r>
  </si>
  <si>
    <t xml:space="preserve">Асистент вчителя </t>
  </si>
  <si>
    <t>Машиніст із прання та ремонту спецодягу</t>
  </si>
  <si>
    <t>Структура та штатна чисельність закладу загальної середньої освіти І-ІІ ступенів с. Ярмолинці Гайсинської міської ради</t>
  </si>
  <si>
    <t xml:space="preserve">Підсобний робітник </t>
  </si>
  <si>
    <t>Завідувач дошкільного підрозділу</t>
  </si>
  <si>
    <t>Вихователь</t>
  </si>
  <si>
    <t xml:space="preserve">Помічник вихователя </t>
  </si>
  <si>
    <t>Міський голова</t>
  </si>
  <si>
    <t>Анатолій ГУК</t>
  </si>
  <si>
    <t>Оператор котельні (сезонний*)</t>
  </si>
  <si>
    <t xml:space="preserve">Машиніст із прання та ремонту спецодягу </t>
  </si>
  <si>
    <t>Міський голова                                         Анатолій ГУК</t>
  </si>
  <si>
    <t>Педагогічні працівники,оплата праці яких фінансується за рахунок коштів міської територіальної громади</t>
  </si>
  <si>
    <t>Вихователь групи короткотривалого перебування дітей</t>
  </si>
  <si>
    <t>Водій автотранспортних засобів  (автобуса)</t>
  </si>
  <si>
    <t xml:space="preserve">Директор </t>
  </si>
  <si>
    <t>Вихователь -методист</t>
  </si>
  <si>
    <t>Сестра медична старша</t>
  </si>
  <si>
    <t xml:space="preserve">Сестра медична з дієтичного харчування </t>
  </si>
  <si>
    <t>Адміністративно - технічний персонал</t>
  </si>
  <si>
    <t>Робітник з комплексного обслуговування й ремонту  будівель</t>
  </si>
  <si>
    <t>Каштелянка</t>
  </si>
  <si>
    <t>Слюсар - електромонтер</t>
  </si>
  <si>
    <t>Міський голова                              Анатолій ГУК</t>
  </si>
  <si>
    <t xml:space="preserve">Вихователь - методист </t>
  </si>
  <si>
    <t>Керівник музичний</t>
  </si>
  <si>
    <t xml:space="preserve">Практичний психолог  </t>
  </si>
  <si>
    <t xml:space="preserve">Інструктор з фізкультури </t>
  </si>
  <si>
    <t>Асистент вихователя</t>
  </si>
  <si>
    <t>Вчилель - логопед</t>
  </si>
  <si>
    <t>Діловод</t>
  </si>
  <si>
    <t>Фахівець з публічних закупівель</t>
  </si>
  <si>
    <t>Заступник директора  з господарської роботи</t>
  </si>
  <si>
    <t>Шеф - кухар</t>
  </si>
  <si>
    <t>Робітник з комплексного обслуговування й ремонту  будинків</t>
  </si>
  <si>
    <t>Каштелян</t>
  </si>
  <si>
    <t>Слюсар -електромонтер</t>
  </si>
  <si>
    <t>Інструктор з фізкультури</t>
  </si>
  <si>
    <t>Шеф -кухар</t>
  </si>
  <si>
    <t>Асистент вихоавателя</t>
  </si>
  <si>
    <t xml:space="preserve">Помічник вихователя  </t>
  </si>
  <si>
    <t>Всього по ЗДО</t>
  </si>
  <si>
    <t>Директор ЗДО</t>
  </si>
  <si>
    <t>Вихователь інклюзивної групи</t>
  </si>
  <si>
    <t xml:space="preserve">Асистент вихователя </t>
  </si>
  <si>
    <t>Вчитель - логопед</t>
  </si>
  <si>
    <t>Помічник вихователя інклюзивної групи</t>
  </si>
  <si>
    <t xml:space="preserve">Всього </t>
  </si>
  <si>
    <t>Структура та штатна чисельність закладу дошкільної освіти "Котигорошко" с. Губник Гайсинської міської ради</t>
  </si>
  <si>
    <t xml:space="preserve">Спеціалісти </t>
  </si>
  <si>
    <t>Структура та штатна чисельність закладу дошкільної освіти " Веселка " с.Зятківці Гайсинської міської ради</t>
  </si>
  <si>
    <t>Структура та штатна чисельність закладу дошкільної освіти "Капітошка "с. Жерденівка Гайсинської міської ради</t>
  </si>
  <si>
    <t>Оператор котельні ( сезонний )</t>
  </si>
  <si>
    <t xml:space="preserve">Структура та штатна чисельність закладу дошкільної освіти "Вербиченька" с. Куна Гайсинської міської ради </t>
  </si>
  <si>
    <t>Оператор котельні</t>
  </si>
  <si>
    <t>Структура та штатна чисельність закладу дошкільної освіти "Сонечко" с.Кіблич Гайсинської міської ради</t>
  </si>
  <si>
    <t>Структура та штатна чисельність закладу дошкільної освіти " Пролісок " с.Ладижинські Хутори Гайсинської міської ради</t>
  </si>
  <si>
    <t>Машиніст (кочегар) котельні ( сезонний )</t>
  </si>
  <si>
    <t>Структура та штатна чисельність закладу дошкільної освіти "Веснянка" с.Чечелівка Гайсинської міської ради</t>
  </si>
  <si>
    <t>Апарат управління</t>
  </si>
  <si>
    <t>Начальник відділу</t>
  </si>
  <si>
    <t>Головний спеціаліст</t>
  </si>
  <si>
    <t>Спеціаліст</t>
  </si>
  <si>
    <t>Водій</t>
  </si>
  <si>
    <t>Робітник з  благоустрою</t>
  </si>
  <si>
    <t>Завідувач сектору</t>
  </si>
  <si>
    <t xml:space="preserve">Структура та штатна чисельність апарату управління відділу освіти Гайсинської міської ради </t>
  </si>
  <si>
    <t>Сектор обліку та звітності</t>
  </si>
  <si>
    <t>Структура та штатна чисельність закладу  загальної середньої освіти  І-ІІІ ступенів №6 м. Гайсин Гайсинської міської ради</t>
  </si>
  <si>
    <t>Структура та  штатна чисельність закладу позашкільної освіти Гайсинський міський Будинок школярів та молоді Гайсинської міської ради</t>
  </si>
  <si>
    <t>Методист</t>
  </si>
  <si>
    <t>Культорганізатор</t>
  </si>
  <si>
    <t>Акомпаніатор</t>
  </si>
  <si>
    <t>Міський голова                                               Анатолій ГУК</t>
  </si>
  <si>
    <t>Структура та  штатна чисельність Гайсинської  міської станції юних техніків</t>
  </si>
  <si>
    <t>Консультант</t>
  </si>
  <si>
    <t>Психолог</t>
  </si>
  <si>
    <t xml:space="preserve">Структура та штатна чисельність Комунальної установи "Центр професійного розвитку педагогічних працівників  Гайсинської міської ради" </t>
  </si>
  <si>
    <t>Директор інклюзивно - ресурсного центру</t>
  </si>
  <si>
    <t>Сестра медична (брат медичний)</t>
  </si>
  <si>
    <t>Міський голова                                                        Анатолій ГУК</t>
  </si>
  <si>
    <t>Структура та штатна чисельність Комунальної установи "Інклюзивно - ресурсний центр  Гайсинської міської ради"</t>
  </si>
  <si>
    <t xml:space="preserve">Фахівець (консультант) інклюзивно - ресурсного центру </t>
  </si>
  <si>
    <t>Міський голова                                     Анатолій ГУК</t>
  </si>
  <si>
    <t>Міський голова                                          Анатолій ГУК</t>
  </si>
  <si>
    <t>Міський голова                                             Анатолій ГУК</t>
  </si>
  <si>
    <t>Структура та штатна чисельність закладу загальної середньої освіти: середня загальноосвітня школа І-ІІІ ступенів - дошкільний навчальний заклад с.Бондурі Гайсинської міської ради</t>
  </si>
  <si>
    <t>Структура та штатна чисельність закладу дошкільної освіти ясла-садок №1 "Пролісок" Гайсинської міської ради</t>
  </si>
  <si>
    <t>Структура та штатна чисельність закладу дошкільної освіти  №2 "Дзвіночок"  Гайсинської міської ради</t>
  </si>
  <si>
    <t>Вчитель англійської мови</t>
  </si>
  <si>
    <t>Структура та штатна чисельність закладу дошкільної освіти ясла-садок №3 "Теремок" Гайсинської міської ради</t>
  </si>
  <si>
    <t>Структура та штатна чисельність закладу дошкільної освіти  №4 "Зірочка" Гайсинської міської ради</t>
  </si>
  <si>
    <t>Структура та штатна чисельність закладу дошкільної освіти   № 5 "Факел"  Гайсинської міської ради</t>
  </si>
  <si>
    <t>Структура та штатна чисельність закладу дошкільної освіти     № 7 "Берізка" Гайсинської міської ради</t>
  </si>
  <si>
    <t>ПЕДАГОГІЧНІ ПРАЦІВНИКИ</t>
  </si>
  <si>
    <t>Разом по дошкільному підрозділу</t>
  </si>
  <si>
    <t>Шеф-кухар</t>
  </si>
  <si>
    <t>Структура та штатна чисельність закладу загальної середньої освіти  І-ІІ ступенів с. Гунча  Гайсинської міської ради</t>
  </si>
  <si>
    <t xml:space="preserve">Кухар  </t>
  </si>
  <si>
    <t xml:space="preserve">Вчитель англійської мови </t>
  </si>
  <si>
    <t>Додаток № 2.17</t>
  </si>
  <si>
    <t>Додаток № 2.18</t>
  </si>
  <si>
    <t>Додаток № 2.20</t>
  </si>
  <si>
    <t>Додаток № 2.1</t>
  </si>
  <si>
    <t>Додаток  № 2.2</t>
  </si>
  <si>
    <t>Додаток № 2.3</t>
  </si>
  <si>
    <t>Додаток № 2.4</t>
  </si>
  <si>
    <t>Додаток № 2.5</t>
  </si>
  <si>
    <t>Додаток № 2.6</t>
  </si>
  <si>
    <t>Додаток № 2.7</t>
  </si>
  <si>
    <t>Додаток № 2.8</t>
  </si>
  <si>
    <t>Додаток № 2.9</t>
  </si>
  <si>
    <t>Додаток № 2.10</t>
  </si>
  <si>
    <t>Додаток № 2.11</t>
  </si>
  <si>
    <t>Додаток № 2.12</t>
  </si>
  <si>
    <t>Додаток № 2.13</t>
  </si>
  <si>
    <t>Додаток № 2.14</t>
  </si>
  <si>
    <t>Додаток № 2.15</t>
  </si>
  <si>
    <t>Додаток № 2.16</t>
  </si>
  <si>
    <t>Додаток № 2.19</t>
  </si>
  <si>
    <t>Додаток № 2.21</t>
  </si>
  <si>
    <t>Додаток № 2.22</t>
  </si>
  <si>
    <t>Додаток № 2.23</t>
  </si>
  <si>
    <t>Додаток № 2.24</t>
  </si>
  <si>
    <t>Додаток № 2.25</t>
  </si>
  <si>
    <t>Додаток № 2.26</t>
  </si>
  <si>
    <t>Додаток № 2.27</t>
  </si>
  <si>
    <t>Додаток № 2.28</t>
  </si>
  <si>
    <t>Додаток № 2.29</t>
  </si>
  <si>
    <t>Додаток № 2.30</t>
  </si>
  <si>
    <t>Додаток № 2.31</t>
  </si>
  <si>
    <t>Додаток № 2.32</t>
  </si>
  <si>
    <t>Додаток № 2.33</t>
  </si>
  <si>
    <t>Додаток № 2.34</t>
  </si>
  <si>
    <t>Додаток № 2.35</t>
  </si>
  <si>
    <t>Додаток № 2.36</t>
  </si>
  <si>
    <t>Додаток № 2.37</t>
  </si>
  <si>
    <t>Додаток № 2.38</t>
  </si>
  <si>
    <t>Додаток № 2.39</t>
  </si>
  <si>
    <t>Додаток № 2.40</t>
  </si>
  <si>
    <t>Додаток № 2.41</t>
  </si>
  <si>
    <t>Додаток № 2.42</t>
  </si>
  <si>
    <t>Структура та штатна чисельність комунальної установи "Центр фінансово - господарського обслуговування закладів освіти" Гайсинської міської ради</t>
  </si>
  <si>
    <t>до рішення 104 сесії Гайсинської міської ради 8 скликання  від 18.09.2026 р.  №48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</si>
</sst>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2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indexed="8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8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8" fillId="0" borderId="0" xfId="0" applyFont="1"/>
    <xf numFmtId="0" fontId="6" fillId="0" borderId="0" xfId="0" applyFont="1" applyAlignme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11" fillId="0" borderId="5" xfId="0" applyFont="1" applyFill="1" applyBorder="1" applyAlignment="1">
      <alignment horizontal="center"/>
    </xf>
    <xf numFmtId="0" fontId="11" fillId="0" borderId="6" xfId="0" applyFont="1" applyFill="1" applyBorder="1"/>
    <xf numFmtId="0" fontId="11" fillId="0" borderId="6" xfId="0" applyFont="1" applyFill="1" applyBorder="1" applyAlignment="1">
      <alignment horizontal="center"/>
    </xf>
    <xf numFmtId="0" fontId="4" fillId="0" borderId="1" xfId="0" applyFont="1" applyFill="1" applyBorder="1" applyAlignment="1">
      <alignment wrapText="1"/>
    </xf>
    <xf numFmtId="0" fontId="11" fillId="0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/>
    <xf numFmtId="0" fontId="0" fillId="0" borderId="0" xfId="0" applyFill="1"/>
    <xf numFmtId="164" fontId="10" fillId="0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9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wrapText="1"/>
    </xf>
    <xf numFmtId="2" fontId="10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wrapText="1"/>
    </xf>
    <xf numFmtId="164" fontId="10" fillId="3" borderId="1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1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6" fillId="0" borderId="1" xfId="0" applyFont="1" applyFill="1" applyBorder="1" applyAlignment="1">
      <alignment horizont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/>
    </xf>
    <xf numFmtId="0" fontId="6" fillId="0" borderId="0" xfId="0" applyFont="1"/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/>
    <xf numFmtId="0" fontId="10" fillId="0" borderId="1" xfId="0" applyFont="1" applyFill="1" applyBorder="1"/>
    <xf numFmtId="0" fontId="10" fillId="0" borderId="1" xfId="0" applyFont="1" applyFill="1" applyBorder="1" applyAlignment="1">
      <alignment wrapText="1"/>
    </xf>
    <xf numFmtId="0" fontId="10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wrapText="1"/>
    </xf>
    <xf numFmtId="0" fontId="13" fillId="0" borderId="0" xfId="0" applyFont="1"/>
    <xf numFmtId="2" fontId="0" fillId="0" borderId="0" xfId="0" applyNumberFormat="1"/>
    <xf numFmtId="0" fontId="1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11" fillId="0" borderId="1" xfId="0" applyFont="1" applyBorder="1" applyAlignment="1">
      <alignment wrapText="1"/>
    </xf>
    <xf numFmtId="0" fontId="11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wrapText="1"/>
    </xf>
    <xf numFmtId="0" fontId="14" fillId="0" borderId="10" xfId="0" applyFont="1" applyBorder="1" applyAlignment="1">
      <alignment horizontal="center"/>
    </xf>
    <xf numFmtId="0" fontId="11" fillId="0" borderId="10" xfId="0" applyFont="1" applyBorder="1" applyAlignment="1">
      <alignment wrapText="1"/>
    </xf>
    <xf numFmtId="0" fontId="11" fillId="0" borderId="10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1" fillId="0" borderId="6" xfId="0" applyFont="1" applyBorder="1" applyAlignment="1">
      <alignment wrapText="1"/>
    </xf>
    <xf numFmtId="0" fontId="11" fillId="0" borderId="6" xfId="0" applyFont="1" applyBorder="1" applyAlignment="1">
      <alignment horizontal="center"/>
    </xf>
    <xf numFmtId="0" fontId="4" fillId="3" borderId="1" xfId="0" applyFont="1" applyFill="1" applyBorder="1"/>
    <xf numFmtId="0" fontId="4" fillId="0" borderId="1" xfId="0" applyFont="1" applyBorder="1"/>
    <xf numFmtId="0" fontId="4" fillId="2" borderId="1" xfId="0" applyFont="1" applyFill="1" applyBorder="1" applyAlignment="1">
      <alignment horizontal="left"/>
    </xf>
    <xf numFmtId="0" fontId="4" fillId="0" borderId="14" xfId="0" applyFont="1" applyBorder="1"/>
    <xf numFmtId="0" fontId="4" fillId="0" borderId="14" xfId="0" applyFont="1" applyBorder="1" applyAlignment="1">
      <alignment horizontal="center"/>
    </xf>
    <xf numFmtId="0" fontId="11" fillId="0" borderId="14" xfId="0" applyFont="1" applyBorder="1"/>
    <xf numFmtId="0" fontId="11" fillId="0" borderId="14" xfId="0" applyFont="1" applyBorder="1" applyAlignment="1">
      <alignment horizontal="center"/>
    </xf>
    <xf numFmtId="0" fontId="4" fillId="2" borderId="14" xfId="0" applyFont="1" applyFill="1" applyBorder="1" applyAlignment="1">
      <alignment wrapText="1"/>
    </xf>
    <xf numFmtId="0" fontId="4" fillId="0" borderId="14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4" fillId="0" borderId="10" xfId="0" applyFont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11" fillId="0" borderId="10" xfId="0" applyFont="1" applyBorder="1"/>
    <xf numFmtId="0" fontId="4" fillId="0" borderId="5" xfId="0" applyFont="1" applyFill="1" applyBorder="1" applyAlignment="1">
      <alignment horizontal="center"/>
    </xf>
    <xf numFmtId="0" fontId="7" fillId="0" borderId="0" xfId="0" applyFont="1"/>
    <xf numFmtId="0" fontId="6" fillId="0" borderId="1" xfId="0" applyFont="1" applyBorder="1" applyAlignment="1">
      <alignment wrapText="1"/>
    </xf>
    <xf numFmtId="0" fontId="3" fillId="2" borderId="1" xfId="0" applyFont="1" applyFill="1" applyBorder="1"/>
    <xf numFmtId="0" fontId="6" fillId="0" borderId="18" xfId="0" applyFont="1" applyBorder="1" applyAlignment="1">
      <alignment horizontal="center"/>
    </xf>
    <xf numFmtId="0" fontId="11" fillId="0" borderId="13" xfId="0" applyFont="1" applyBorder="1"/>
    <xf numFmtId="0" fontId="11" fillId="0" borderId="13" xfId="0" applyFont="1" applyBorder="1" applyAlignment="1">
      <alignment horizontal="center"/>
    </xf>
    <xf numFmtId="0" fontId="5" fillId="0" borderId="14" xfId="0" applyFont="1" applyBorder="1"/>
    <xf numFmtId="0" fontId="7" fillId="0" borderId="14" xfId="0" applyFont="1" applyBorder="1" applyAlignment="1">
      <alignment horizontal="center"/>
    </xf>
    <xf numFmtId="0" fontId="5" fillId="0" borderId="1" xfId="0" applyFont="1" applyBorder="1"/>
    <xf numFmtId="0" fontId="7" fillId="0" borderId="1" xfId="0" applyFont="1" applyBorder="1"/>
    <xf numFmtId="0" fontId="2" fillId="0" borderId="0" xfId="0" applyFont="1" applyAlignment="1">
      <alignment wrapText="1"/>
    </xf>
    <xf numFmtId="0" fontId="6" fillId="0" borderId="14" xfId="0" applyFont="1" applyBorder="1"/>
    <xf numFmtId="0" fontId="6" fillId="0" borderId="14" xfId="0" applyFont="1" applyBorder="1" applyAlignment="1">
      <alignment horizontal="center"/>
    </xf>
    <xf numFmtId="0" fontId="4" fillId="0" borderId="1" xfId="0" applyFont="1" applyFill="1" applyBorder="1"/>
    <xf numFmtId="0" fontId="4" fillId="0" borderId="14" xfId="0" applyFont="1" applyFill="1" applyBorder="1" applyAlignment="1">
      <alignment horizontal="center"/>
    </xf>
    <xf numFmtId="0" fontId="4" fillId="0" borderId="14" xfId="0" applyFont="1" applyFill="1" applyBorder="1" applyAlignment="1">
      <alignment wrapText="1"/>
    </xf>
    <xf numFmtId="0" fontId="4" fillId="0" borderId="10" xfId="0" applyFont="1" applyFill="1" applyBorder="1" applyAlignment="1">
      <alignment wrapText="1"/>
    </xf>
    <xf numFmtId="0" fontId="4" fillId="0" borderId="10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11" fillId="0" borderId="13" xfId="0" applyFont="1" applyFill="1" applyBorder="1"/>
    <xf numFmtId="2" fontId="11" fillId="0" borderId="13" xfId="0" applyNumberFormat="1" applyFont="1" applyFill="1" applyBorder="1" applyAlignment="1">
      <alignment horizontal="center" wrapText="1"/>
    </xf>
    <xf numFmtId="0" fontId="4" fillId="2" borderId="1" xfId="0" applyFont="1" applyFill="1" applyBorder="1"/>
    <xf numFmtId="0" fontId="11" fillId="2" borderId="1" xfId="0" applyFont="1" applyFill="1" applyBorder="1"/>
    <xf numFmtId="2" fontId="11" fillId="2" borderId="1" xfId="0" applyNumberFormat="1" applyFont="1" applyFill="1" applyBorder="1" applyAlignment="1">
      <alignment horizontal="center"/>
    </xf>
    <xf numFmtId="0" fontId="6" fillId="0" borderId="14" xfId="0" applyFont="1" applyBorder="1" applyAlignment="1">
      <alignment wrapText="1"/>
    </xf>
    <xf numFmtId="0" fontId="6" fillId="0" borderId="14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19" fillId="2" borderId="0" xfId="0" applyFont="1" applyFill="1" applyBorder="1" applyAlignment="1">
      <alignment horizontal="center"/>
    </xf>
    <xf numFmtId="0" fontId="19" fillId="2" borderId="0" xfId="0" applyFont="1" applyFill="1" applyBorder="1"/>
    <xf numFmtId="0" fontId="6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6" fillId="0" borderId="0" xfId="0" applyFont="1" applyAlignment="1">
      <alignment wrapText="1"/>
    </xf>
    <xf numFmtId="0" fontId="11" fillId="3" borderId="14" xfId="0" applyFont="1" applyFill="1" applyBorder="1"/>
    <xf numFmtId="0" fontId="11" fillId="0" borderId="14" xfId="0" applyFont="1" applyBorder="1" applyAlignment="1">
      <alignment wrapText="1"/>
    </xf>
    <xf numFmtId="164" fontId="11" fillId="0" borderId="6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3" fontId="11" fillId="0" borderId="1" xfId="0" applyNumberFormat="1" applyFont="1" applyBorder="1" applyAlignment="1">
      <alignment horizontal="center"/>
    </xf>
    <xf numFmtId="0" fontId="6" fillId="0" borderId="22" xfId="0" applyFont="1" applyBorder="1"/>
    <xf numFmtId="164" fontId="11" fillId="0" borderId="1" xfId="0" applyNumberFormat="1" applyFont="1" applyFill="1" applyBorder="1" applyAlignment="1">
      <alignment horizontal="center"/>
    </xf>
    <xf numFmtId="0" fontId="4" fillId="0" borderId="18" xfId="0" applyFont="1" applyBorder="1"/>
    <xf numFmtId="0" fontId="4" fillId="0" borderId="13" xfId="0" applyFont="1" applyBorder="1"/>
    <xf numFmtId="2" fontId="11" fillId="0" borderId="13" xfId="0" applyNumberFormat="1" applyFont="1" applyBorder="1" applyAlignment="1">
      <alignment horizontal="center"/>
    </xf>
    <xf numFmtId="0" fontId="7" fillId="0" borderId="0" xfId="0" applyFont="1" applyAlignment="1"/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164" fontId="11" fillId="0" borderId="13" xfId="0" applyNumberFormat="1" applyFont="1" applyBorder="1" applyAlignment="1">
      <alignment horizontal="center"/>
    </xf>
    <xf numFmtId="2" fontId="11" fillId="0" borderId="1" xfId="0" applyNumberFormat="1" applyFont="1" applyFill="1" applyBorder="1" applyAlignment="1">
      <alignment horizontal="center"/>
    </xf>
    <xf numFmtId="0" fontId="6" fillId="0" borderId="0" xfId="0" applyFont="1" applyAlignment="1">
      <alignment horizontal="left" wrapText="1"/>
    </xf>
    <xf numFmtId="4" fontId="11" fillId="0" borderId="1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165" fontId="11" fillId="0" borderId="1" xfId="0" applyNumberFormat="1" applyFont="1" applyBorder="1" applyAlignment="1">
      <alignment horizontal="center"/>
    </xf>
    <xf numFmtId="0" fontId="6" fillId="0" borderId="10" xfId="0" applyFont="1" applyBorder="1"/>
    <xf numFmtId="0" fontId="6" fillId="0" borderId="10" xfId="0" applyFont="1" applyBorder="1" applyAlignment="1">
      <alignment horizontal="center"/>
    </xf>
    <xf numFmtId="1" fontId="11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center" wrapText="1"/>
    </xf>
    <xf numFmtId="2" fontId="6" fillId="0" borderId="1" xfId="0" applyNumberFormat="1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center" wrapText="1"/>
    </xf>
    <xf numFmtId="2" fontId="6" fillId="0" borderId="1" xfId="0" applyNumberFormat="1" applyFont="1" applyBorder="1" applyAlignment="1">
      <alignment horizontal="left" wrapText="1"/>
    </xf>
    <xf numFmtId="164" fontId="10" fillId="0" borderId="1" xfId="0" applyNumberFormat="1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0" fontId="10" fillId="4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0" fontId="20" fillId="0" borderId="0" xfId="0" applyFont="1"/>
    <xf numFmtId="0" fontId="3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horizontal="center" wrapText="1"/>
    </xf>
    <xf numFmtId="2" fontId="10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21" fillId="0" borderId="0" xfId="0" applyFont="1"/>
    <xf numFmtId="0" fontId="18" fillId="2" borderId="18" xfId="0" applyFont="1" applyFill="1" applyBorder="1" applyAlignment="1">
      <alignment horizontal="center"/>
    </xf>
    <xf numFmtId="0" fontId="11" fillId="2" borderId="24" xfId="0" applyFont="1" applyFill="1" applyBorder="1"/>
    <xf numFmtId="2" fontId="11" fillId="2" borderId="25" xfId="0" applyNumberFormat="1" applyFont="1" applyFill="1" applyBorder="1" applyAlignment="1">
      <alignment horizontal="center"/>
    </xf>
    <xf numFmtId="0" fontId="6" fillId="0" borderId="0" xfId="0" applyFont="1" applyBorder="1" applyAlignment="1">
      <alignment wrapText="1"/>
    </xf>
    <xf numFmtId="0" fontId="4" fillId="0" borderId="0" xfId="0" applyFont="1" applyBorder="1"/>
    <xf numFmtId="0" fontId="11" fillId="0" borderId="0" xfId="0" applyFont="1" applyBorder="1"/>
    <xf numFmtId="2" fontId="11" fillId="0" borderId="0" xfId="0" applyNumberFormat="1" applyFont="1" applyBorder="1" applyAlignment="1">
      <alignment horizontal="center"/>
    </xf>
    <xf numFmtId="0" fontId="11" fillId="0" borderId="1" xfId="0" applyFont="1" applyBorder="1" applyAlignment="1"/>
    <xf numFmtId="0" fontId="3" fillId="0" borderId="14" xfId="0" applyFont="1" applyFill="1" applyBorder="1" applyAlignment="1">
      <alignment horizontal="center" wrapText="1"/>
    </xf>
    <xf numFmtId="0" fontId="10" fillId="0" borderId="14" xfId="0" applyFont="1" applyFill="1" applyBorder="1" applyAlignment="1">
      <alignment horizontal="center" wrapText="1"/>
    </xf>
    <xf numFmtId="2" fontId="10" fillId="0" borderId="14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0" fontId="8" fillId="0" borderId="0" xfId="0" applyFont="1" applyFill="1"/>
    <xf numFmtId="0" fontId="11" fillId="0" borderId="18" xfId="0" applyFont="1" applyBorder="1" applyAlignment="1">
      <alignment horizontal="center"/>
    </xf>
    <xf numFmtId="0" fontId="11" fillId="0" borderId="26" xfId="0" applyFont="1" applyFill="1" applyBorder="1" applyAlignment="1">
      <alignment horizontal="center"/>
    </xf>
    <xf numFmtId="0" fontId="11" fillId="0" borderId="25" xfId="0" applyFont="1" applyFill="1" applyBorder="1"/>
    <xf numFmtId="0" fontId="11" fillId="0" borderId="25" xfId="0" applyFont="1" applyFill="1" applyBorder="1" applyAlignment="1">
      <alignment horizontal="center"/>
    </xf>
    <xf numFmtId="164" fontId="11" fillId="0" borderId="1" xfId="0" applyNumberFormat="1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3" xfId="0" applyFont="1" applyBorder="1" applyAlignment="1">
      <alignment horizontal="left" wrapText="1"/>
    </xf>
    <xf numFmtId="0" fontId="13" fillId="0" borderId="0" xfId="0" applyFont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4" fillId="0" borderId="7" xfId="0" applyFont="1" applyBorder="1" applyAlignment="1">
      <alignment horizontal="center" textRotation="90"/>
    </xf>
    <xf numFmtId="0" fontId="4" fillId="0" borderId="9" xfId="0" applyFont="1" applyBorder="1" applyAlignment="1">
      <alignment horizontal="center" textRotation="90"/>
    </xf>
    <xf numFmtId="0" fontId="4" fillId="0" borderId="11" xfId="0" applyFont="1" applyBorder="1" applyAlignment="1">
      <alignment horizontal="center" textRotation="90"/>
    </xf>
    <xf numFmtId="0" fontId="4" fillId="0" borderId="12" xfId="0" applyFont="1" applyBorder="1" applyAlignment="1">
      <alignment horizontal="center" textRotation="90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wrapText="1"/>
    </xf>
    <xf numFmtId="0" fontId="6" fillId="0" borderId="10" xfId="0" applyFont="1" applyBorder="1" applyAlignment="1"/>
    <xf numFmtId="0" fontId="6" fillId="0" borderId="13" xfId="0" applyFont="1" applyBorder="1" applyAlignment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17" fillId="0" borderId="16" xfId="0" applyFont="1" applyBorder="1" applyAlignment="1">
      <alignment horizontal="center"/>
    </xf>
    <xf numFmtId="0" fontId="17" fillId="0" borderId="17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0" fontId="11" fillId="2" borderId="2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6" fillId="0" borderId="23" xfId="0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11" fillId="0" borderId="4" xfId="0" applyFont="1" applyBorder="1" applyAlignment="1">
      <alignment horizontal="center" wrapText="1"/>
    </xf>
    <xf numFmtId="0" fontId="6" fillId="0" borderId="0" xfId="0" applyFont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wrapText="1"/>
    </xf>
    <xf numFmtId="0" fontId="10" fillId="0" borderId="3" xfId="0" applyFont="1" applyFill="1" applyBorder="1" applyAlignment="1">
      <alignment horizontal="center" wrapText="1"/>
    </xf>
    <xf numFmtId="0" fontId="10" fillId="0" borderId="4" xfId="0" applyFont="1" applyFill="1" applyBorder="1" applyAlignment="1">
      <alignment horizont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8" fillId="0" borderId="0" xfId="0" applyFont="1" applyAlignment="1">
      <alignment horizontal="left"/>
    </xf>
    <xf numFmtId="0" fontId="6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23"/>
  <sheetViews>
    <sheetView workbookViewId="0">
      <selection activeCell="C3" sqref="C3"/>
    </sheetView>
  </sheetViews>
  <sheetFormatPr defaultRowHeight="15"/>
  <cols>
    <col min="2" max="2" width="27.7109375" customWidth="1"/>
    <col min="3" max="3" width="26.85546875" customWidth="1"/>
    <col min="4" max="4" width="7.28515625" customWidth="1"/>
  </cols>
  <sheetData>
    <row r="2" spans="1:8">
      <c r="C2" s="39" t="s">
        <v>209</v>
      </c>
    </row>
    <row r="3" spans="1:8" ht="61.5" customHeight="1">
      <c r="C3" s="43" t="s">
        <v>249</v>
      </c>
      <c r="D3" s="43"/>
    </row>
    <row r="4" spans="1:8" ht="39" customHeight="1">
      <c r="A4" s="209" t="s">
        <v>172</v>
      </c>
      <c r="B4" s="209"/>
      <c r="C4" s="209"/>
      <c r="D4" s="142"/>
      <c r="E4" s="142"/>
      <c r="F4" s="14"/>
      <c r="G4" s="14"/>
      <c r="H4" s="14"/>
    </row>
    <row r="5" spans="1:8" ht="37.5">
      <c r="A5" s="15" t="s">
        <v>69</v>
      </c>
      <c r="B5" s="16" t="s">
        <v>9</v>
      </c>
      <c r="C5" s="17" t="s">
        <v>10</v>
      </c>
    </row>
    <row r="6" spans="1:8" ht="18.75">
      <c r="A6" s="203" t="s">
        <v>165</v>
      </c>
      <c r="B6" s="204"/>
      <c r="C6" s="205"/>
    </row>
    <row r="7" spans="1:8" ht="18.75">
      <c r="A7" s="167">
        <v>1</v>
      </c>
      <c r="B7" s="8" t="s">
        <v>166</v>
      </c>
      <c r="C7" s="18">
        <v>1</v>
      </c>
    </row>
    <row r="8" spans="1:8" ht="18.75">
      <c r="A8" s="167">
        <f>A7+1</f>
        <v>2</v>
      </c>
      <c r="B8" s="19" t="s">
        <v>167</v>
      </c>
      <c r="C8" s="18">
        <v>4</v>
      </c>
    </row>
    <row r="9" spans="1:8" ht="18.75">
      <c r="A9" s="167">
        <v>3</v>
      </c>
      <c r="B9" s="19" t="s">
        <v>168</v>
      </c>
      <c r="C9" s="18">
        <v>1</v>
      </c>
    </row>
    <row r="10" spans="1:8" ht="18.75">
      <c r="A10" s="167">
        <v>4</v>
      </c>
      <c r="B10" s="19" t="s">
        <v>169</v>
      </c>
      <c r="C10" s="18">
        <v>1</v>
      </c>
    </row>
    <row r="11" spans="1:8" ht="18.75">
      <c r="A11" s="167">
        <v>5</v>
      </c>
      <c r="B11" s="19" t="s">
        <v>7</v>
      </c>
      <c r="C11" s="18">
        <v>2</v>
      </c>
    </row>
    <row r="12" spans="1:8" ht="37.5">
      <c r="A12" s="167">
        <v>6</v>
      </c>
      <c r="B12" s="19" t="s">
        <v>5</v>
      </c>
      <c r="C12" s="18">
        <v>0.5</v>
      </c>
    </row>
    <row r="13" spans="1:8" ht="37.5">
      <c r="A13" s="167">
        <v>7</v>
      </c>
      <c r="B13" s="19" t="s">
        <v>170</v>
      </c>
      <c r="C13" s="18">
        <v>1</v>
      </c>
    </row>
    <row r="14" spans="1:8" ht="18.75">
      <c r="A14" s="167"/>
      <c r="B14" s="19" t="s">
        <v>16</v>
      </c>
      <c r="C14" s="18">
        <v>10.5</v>
      </c>
    </row>
    <row r="15" spans="1:8" ht="18.75">
      <c r="A15" s="206" t="s">
        <v>173</v>
      </c>
      <c r="B15" s="207"/>
      <c r="C15" s="208"/>
    </row>
    <row r="16" spans="1:8" ht="18.75">
      <c r="A16" s="167">
        <v>1</v>
      </c>
      <c r="B16" s="19" t="s">
        <v>171</v>
      </c>
      <c r="C16" s="18">
        <v>1</v>
      </c>
    </row>
    <row r="17" spans="1:4" ht="18.75">
      <c r="A17" s="167">
        <v>2</v>
      </c>
      <c r="B17" s="19" t="s">
        <v>167</v>
      </c>
      <c r="C17" s="18">
        <v>2</v>
      </c>
    </row>
    <row r="18" spans="1:4" ht="18.75">
      <c r="A18" s="167"/>
      <c r="B18" s="19" t="s">
        <v>58</v>
      </c>
      <c r="C18" s="18">
        <v>3</v>
      </c>
    </row>
    <row r="19" spans="1:4" ht="18.75">
      <c r="A19" s="167"/>
      <c r="B19" s="19" t="s">
        <v>0</v>
      </c>
      <c r="C19" s="18">
        <v>13.5</v>
      </c>
    </row>
    <row r="23" spans="1:4" ht="15.75">
      <c r="A23" s="210" t="s">
        <v>191</v>
      </c>
      <c r="B23" s="210"/>
      <c r="C23" s="210"/>
      <c r="D23" s="210"/>
    </row>
  </sheetData>
  <mergeCells count="4">
    <mergeCell ref="A6:C6"/>
    <mergeCell ref="A15:C15"/>
    <mergeCell ref="A4:C4"/>
    <mergeCell ref="A23:D23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E36"/>
  <sheetViews>
    <sheetView topLeftCell="A6" workbookViewId="0">
      <selection activeCell="C3" sqref="C3"/>
    </sheetView>
  </sheetViews>
  <sheetFormatPr defaultRowHeight="15"/>
  <cols>
    <col min="1" max="1" width="9.5703125" customWidth="1"/>
    <col min="2" max="2" width="33.7109375" customWidth="1"/>
    <col min="3" max="3" width="29.5703125" customWidth="1"/>
  </cols>
  <sheetData>
    <row r="2" spans="1:3">
      <c r="A2" s="13"/>
      <c r="B2" s="13"/>
      <c r="C2" s="39" t="s">
        <v>210</v>
      </c>
    </row>
    <row r="3" spans="1:3" ht="60.75" customHeight="1">
      <c r="A3" s="13"/>
      <c r="B3" s="13"/>
      <c r="C3" s="43" t="s">
        <v>249</v>
      </c>
    </row>
    <row r="4" spans="1:3" ht="36" customHeight="1" thickBot="1">
      <c r="A4" s="217" t="s">
        <v>193</v>
      </c>
      <c r="B4" s="217"/>
      <c r="C4" s="217"/>
    </row>
    <row r="5" spans="1:3" ht="17.25" customHeight="1">
      <c r="A5" s="218" t="s">
        <v>69</v>
      </c>
      <c r="B5" s="222" t="s">
        <v>9</v>
      </c>
      <c r="C5" s="225" t="s">
        <v>10</v>
      </c>
    </row>
    <row r="6" spans="1:3">
      <c r="A6" s="219"/>
      <c r="B6" s="223"/>
      <c r="C6" s="226"/>
    </row>
    <row r="7" spans="1:3" ht="10.5" customHeight="1">
      <c r="A7" s="220"/>
      <c r="B7" s="223"/>
      <c r="C7" s="226"/>
    </row>
    <row r="8" spans="1:3" ht="10.5" customHeight="1" thickBot="1">
      <c r="A8" s="221"/>
      <c r="B8" s="224"/>
      <c r="C8" s="227"/>
    </row>
    <row r="9" spans="1:3" ht="18.75">
      <c r="A9" s="211" t="s">
        <v>38</v>
      </c>
      <c r="B9" s="212"/>
      <c r="C9" s="213"/>
    </row>
    <row r="10" spans="1:3" ht="18.75">
      <c r="A10" s="84">
        <v>1</v>
      </c>
      <c r="B10" s="85" t="s">
        <v>121</v>
      </c>
      <c r="C10" s="86">
        <v>1</v>
      </c>
    </row>
    <row r="11" spans="1:3" ht="18.75">
      <c r="A11" s="84">
        <f>A10+1</f>
        <v>2</v>
      </c>
      <c r="B11" s="85" t="s">
        <v>111</v>
      </c>
      <c r="C11" s="86">
        <v>5.3</v>
      </c>
    </row>
    <row r="12" spans="1:3" ht="18.75">
      <c r="A12" s="84">
        <f t="shared" ref="A12:A31" si="0">A11+1</f>
        <v>3</v>
      </c>
      <c r="B12" s="85" t="s">
        <v>122</v>
      </c>
      <c r="C12" s="86">
        <v>1</v>
      </c>
    </row>
    <row r="13" spans="1:3" ht="18.75">
      <c r="A13" s="84"/>
      <c r="B13" s="87" t="s">
        <v>16</v>
      </c>
      <c r="C13" s="88">
        <f>SUM(C10:C12)</f>
        <v>7.3</v>
      </c>
    </row>
    <row r="14" spans="1:3" ht="15" customHeight="1">
      <c r="A14" s="211" t="s">
        <v>39</v>
      </c>
      <c r="B14" s="212"/>
      <c r="C14" s="213"/>
    </row>
    <row r="15" spans="1:3" ht="18.75">
      <c r="A15" s="84">
        <v>1</v>
      </c>
      <c r="B15" s="25" t="s">
        <v>123</v>
      </c>
      <c r="C15" s="86">
        <v>1</v>
      </c>
    </row>
    <row r="16" spans="1:3" ht="18.75">
      <c r="A16" s="84">
        <f t="shared" si="0"/>
        <v>2</v>
      </c>
      <c r="B16" s="85" t="s">
        <v>34</v>
      </c>
      <c r="C16" s="86">
        <v>1</v>
      </c>
    </row>
    <row r="17" spans="1:3" ht="34.5" customHeight="1">
      <c r="A17" s="84">
        <f t="shared" si="0"/>
        <v>3</v>
      </c>
      <c r="B17" s="85" t="s">
        <v>124</v>
      </c>
      <c r="C17" s="86">
        <v>0.5</v>
      </c>
    </row>
    <row r="18" spans="1:3" ht="18.75">
      <c r="A18" s="84"/>
      <c r="B18" s="87" t="s">
        <v>16</v>
      </c>
      <c r="C18" s="88">
        <f>SUM(C15:C17)</f>
        <v>2.5</v>
      </c>
    </row>
    <row r="19" spans="1:3" ht="18.75">
      <c r="A19" s="214" t="s">
        <v>125</v>
      </c>
      <c r="B19" s="215"/>
      <c r="C19" s="216"/>
    </row>
    <row r="20" spans="1:3" ht="18.75">
      <c r="A20" s="84">
        <v>1</v>
      </c>
      <c r="B20" s="25" t="s">
        <v>3</v>
      </c>
      <c r="C20" s="86">
        <v>1</v>
      </c>
    </row>
    <row r="21" spans="1:3" ht="18.75">
      <c r="A21" s="84">
        <f t="shared" si="0"/>
        <v>2</v>
      </c>
      <c r="B21" s="85" t="s">
        <v>112</v>
      </c>
      <c r="C21" s="86">
        <v>6.25</v>
      </c>
    </row>
    <row r="22" spans="1:3" ht="18.75">
      <c r="A22" s="84">
        <f t="shared" si="0"/>
        <v>3</v>
      </c>
      <c r="B22" s="85" t="s">
        <v>4</v>
      </c>
      <c r="C22" s="86">
        <v>2</v>
      </c>
    </row>
    <row r="23" spans="1:3" ht="18.75">
      <c r="A23" s="84">
        <f t="shared" si="0"/>
        <v>4</v>
      </c>
      <c r="B23" s="25" t="s">
        <v>56</v>
      </c>
      <c r="C23" s="86">
        <v>1.5</v>
      </c>
    </row>
    <row r="24" spans="1:3" ht="51.75" customHeight="1">
      <c r="A24" s="84">
        <f t="shared" si="0"/>
        <v>5</v>
      </c>
      <c r="B24" s="25" t="s">
        <v>70</v>
      </c>
      <c r="C24" s="86">
        <v>1.25</v>
      </c>
    </row>
    <row r="25" spans="1:3" ht="57.75" customHeight="1">
      <c r="A25" s="84">
        <f t="shared" si="0"/>
        <v>6</v>
      </c>
      <c r="B25" s="25" t="s">
        <v>126</v>
      </c>
      <c r="C25" s="89">
        <v>1</v>
      </c>
    </row>
    <row r="26" spans="1:3" ht="18.75">
      <c r="A26" s="84">
        <f t="shared" si="0"/>
        <v>7</v>
      </c>
      <c r="B26" s="90" t="s">
        <v>36</v>
      </c>
      <c r="C26" s="89">
        <v>0.25</v>
      </c>
    </row>
    <row r="27" spans="1:3" ht="18.75">
      <c r="A27" s="84">
        <f t="shared" si="0"/>
        <v>8</v>
      </c>
      <c r="B27" s="25" t="s">
        <v>127</v>
      </c>
      <c r="C27" s="89">
        <v>1</v>
      </c>
    </row>
    <row r="28" spans="1:3" ht="18.75">
      <c r="A28" s="84">
        <f t="shared" si="0"/>
        <v>9</v>
      </c>
      <c r="B28" s="90" t="s">
        <v>128</v>
      </c>
      <c r="C28" s="89">
        <v>0.5</v>
      </c>
    </row>
    <row r="29" spans="1:3" ht="37.5">
      <c r="A29" s="84">
        <f t="shared" si="0"/>
        <v>10</v>
      </c>
      <c r="B29" s="25" t="s">
        <v>5</v>
      </c>
      <c r="C29" s="86">
        <v>1</v>
      </c>
    </row>
    <row r="30" spans="1:3" ht="18.75">
      <c r="A30" s="84">
        <f t="shared" si="0"/>
        <v>11</v>
      </c>
      <c r="B30" s="85" t="s">
        <v>6</v>
      </c>
      <c r="C30" s="86">
        <v>0.5</v>
      </c>
    </row>
    <row r="31" spans="1:3" ht="18.75">
      <c r="A31" s="84">
        <f t="shared" si="0"/>
        <v>12</v>
      </c>
      <c r="B31" s="85" t="s">
        <v>7</v>
      </c>
      <c r="C31" s="86">
        <v>3</v>
      </c>
    </row>
    <row r="32" spans="1:3" ht="19.5" thickBot="1">
      <c r="A32" s="91"/>
      <c r="B32" s="92" t="s">
        <v>16</v>
      </c>
      <c r="C32" s="93">
        <f>SUM(C20:C31)</f>
        <v>19.25</v>
      </c>
    </row>
    <row r="33" spans="1:5" ht="19.5" thickBot="1">
      <c r="A33" s="94"/>
      <c r="B33" s="95" t="s">
        <v>0</v>
      </c>
      <c r="C33" s="96">
        <f>C13+C18+C32</f>
        <v>29.05</v>
      </c>
    </row>
    <row r="35" spans="1:5">
      <c r="E35" s="1"/>
    </row>
    <row r="36" spans="1:5" ht="15.75">
      <c r="B36" s="82" t="s">
        <v>129</v>
      </c>
      <c r="C36" s="82"/>
    </row>
  </sheetData>
  <mergeCells count="7">
    <mergeCell ref="A14:C14"/>
    <mergeCell ref="A19:C19"/>
    <mergeCell ref="A4:C4"/>
    <mergeCell ref="A5:A8"/>
    <mergeCell ref="B5:B8"/>
    <mergeCell ref="C5:C8"/>
    <mergeCell ref="A9:C9"/>
  </mergeCells>
  <pageMargins left="0.70866141732283472" right="0.70866141732283472" top="0.39370078740157483" bottom="0.3937007874015748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D44"/>
  <sheetViews>
    <sheetView topLeftCell="A16" workbookViewId="0">
      <selection activeCell="C3" sqref="C3"/>
    </sheetView>
  </sheetViews>
  <sheetFormatPr defaultRowHeight="15"/>
  <cols>
    <col min="1" max="1" width="9" customWidth="1"/>
    <col min="2" max="2" width="34.5703125" customWidth="1"/>
    <col min="3" max="3" width="30.5703125" customWidth="1"/>
  </cols>
  <sheetData>
    <row r="2" spans="1:3">
      <c r="C2" s="39" t="s">
        <v>211</v>
      </c>
    </row>
    <row r="3" spans="1:3" ht="48" customHeight="1">
      <c r="C3" s="43" t="s">
        <v>249</v>
      </c>
    </row>
    <row r="4" spans="1:3" ht="41.25" customHeight="1">
      <c r="A4" s="217" t="s">
        <v>194</v>
      </c>
      <c r="B4" s="217"/>
      <c r="C4" s="217"/>
    </row>
    <row r="5" spans="1:3" ht="37.5">
      <c r="A5" s="15" t="s">
        <v>69</v>
      </c>
      <c r="B5" s="15" t="s">
        <v>9</v>
      </c>
      <c r="C5" s="17" t="s">
        <v>10</v>
      </c>
    </row>
    <row r="6" spans="1:3" ht="18.75">
      <c r="A6" s="228" t="s">
        <v>38</v>
      </c>
      <c r="B6" s="229"/>
      <c r="C6" s="230"/>
    </row>
    <row r="7" spans="1:3" ht="18.75">
      <c r="A7" s="24">
        <v>1</v>
      </c>
      <c r="B7" s="97" t="s">
        <v>121</v>
      </c>
      <c r="C7" s="86">
        <v>1</v>
      </c>
    </row>
    <row r="8" spans="1:3" ht="18.75">
      <c r="A8" s="24">
        <f>A7+1</f>
        <v>2</v>
      </c>
      <c r="B8" s="98" t="s">
        <v>1</v>
      </c>
      <c r="C8" s="86">
        <f>20.5-0.75-7.25</f>
        <v>12.5</v>
      </c>
    </row>
    <row r="9" spans="1:3" ht="18.75">
      <c r="A9" s="24">
        <f t="shared" ref="A9:A39" si="0">A8+1</f>
        <v>3</v>
      </c>
      <c r="B9" s="97" t="s">
        <v>130</v>
      </c>
      <c r="C9" s="89">
        <v>1.5</v>
      </c>
    </row>
    <row r="10" spans="1:3" ht="18.75">
      <c r="A10" s="24">
        <f t="shared" si="0"/>
        <v>4</v>
      </c>
      <c r="B10" s="99" t="s">
        <v>131</v>
      </c>
      <c r="C10" s="86">
        <f>3.25-0.75</f>
        <v>2.5</v>
      </c>
    </row>
    <row r="11" spans="1:3" ht="18.75">
      <c r="A11" s="24">
        <f t="shared" si="0"/>
        <v>5</v>
      </c>
      <c r="B11" s="98" t="s">
        <v>132</v>
      </c>
      <c r="C11" s="86">
        <v>1</v>
      </c>
    </row>
    <row r="12" spans="1:3" ht="18.75">
      <c r="A12" s="24">
        <f t="shared" si="0"/>
        <v>6</v>
      </c>
      <c r="B12" s="99" t="s">
        <v>40</v>
      </c>
      <c r="C12" s="86">
        <v>1</v>
      </c>
    </row>
    <row r="13" spans="1:3" ht="18.75">
      <c r="A13" s="24">
        <f t="shared" si="0"/>
        <v>7</v>
      </c>
      <c r="B13" s="100" t="s">
        <v>133</v>
      </c>
      <c r="C13" s="86">
        <v>1.5</v>
      </c>
    </row>
    <row r="14" spans="1:3" ht="18.75">
      <c r="A14" s="24">
        <f t="shared" si="0"/>
        <v>8</v>
      </c>
      <c r="B14" s="100" t="s">
        <v>134</v>
      </c>
      <c r="C14" s="101">
        <v>3</v>
      </c>
    </row>
    <row r="15" spans="1:3" ht="18.75">
      <c r="A15" s="24">
        <v>9</v>
      </c>
      <c r="B15" s="100" t="s">
        <v>135</v>
      </c>
      <c r="C15" s="101">
        <f>1-0.2</f>
        <v>0.8</v>
      </c>
    </row>
    <row r="16" spans="1:3" ht="18.75">
      <c r="A16" s="181">
        <v>10</v>
      </c>
      <c r="B16" s="100" t="s">
        <v>195</v>
      </c>
      <c r="C16" s="101">
        <v>0.75</v>
      </c>
    </row>
    <row r="17" spans="1:3" ht="18.75">
      <c r="A17" s="24"/>
      <c r="B17" s="102" t="s">
        <v>16</v>
      </c>
      <c r="C17" s="103">
        <f>SUM(C7:C16)</f>
        <v>25.55</v>
      </c>
    </row>
    <row r="18" spans="1:3" ht="18.75">
      <c r="A18" s="231" t="s">
        <v>39</v>
      </c>
      <c r="B18" s="232"/>
      <c r="C18" s="233"/>
    </row>
    <row r="19" spans="1:3" ht="18.75">
      <c r="A19" s="24">
        <v>1</v>
      </c>
      <c r="B19" s="104" t="s">
        <v>123</v>
      </c>
      <c r="C19" s="101">
        <f>2-0.5</f>
        <v>1.5</v>
      </c>
    </row>
    <row r="20" spans="1:3" ht="37.5">
      <c r="A20" s="24">
        <f t="shared" si="0"/>
        <v>2</v>
      </c>
      <c r="B20" s="105" t="s">
        <v>124</v>
      </c>
      <c r="C20" s="101">
        <v>1</v>
      </c>
    </row>
    <row r="21" spans="1:3" ht="18.75">
      <c r="A21" s="24">
        <f t="shared" si="0"/>
        <v>3</v>
      </c>
      <c r="B21" s="105" t="s">
        <v>34</v>
      </c>
      <c r="C21" s="101">
        <v>1</v>
      </c>
    </row>
    <row r="22" spans="1:3" ht="18.75">
      <c r="A22" s="24">
        <f t="shared" si="0"/>
        <v>4</v>
      </c>
      <c r="B22" s="105" t="s">
        <v>35</v>
      </c>
      <c r="C22" s="101">
        <v>1</v>
      </c>
    </row>
    <row r="23" spans="1:3" ht="18.75">
      <c r="A23" s="24">
        <f t="shared" si="0"/>
        <v>5</v>
      </c>
      <c r="B23" s="85" t="s">
        <v>136</v>
      </c>
      <c r="C23" s="86">
        <v>1</v>
      </c>
    </row>
    <row r="24" spans="1:3" ht="37.5">
      <c r="A24" s="24">
        <f t="shared" si="0"/>
        <v>6</v>
      </c>
      <c r="B24" s="106" t="s">
        <v>137</v>
      </c>
      <c r="C24" s="107">
        <v>1</v>
      </c>
    </row>
    <row r="25" spans="1:3" ht="18.75">
      <c r="A25" s="24"/>
      <c r="B25" s="87" t="s">
        <v>16</v>
      </c>
      <c r="C25" s="88">
        <f>SUM(C19:C24)</f>
        <v>6.5</v>
      </c>
    </row>
    <row r="26" spans="1:3" ht="18.75">
      <c r="A26" s="231" t="s">
        <v>125</v>
      </c>
      <c r="B26" s="232"/>
      <c r="C26" s="233"/>
    </row>
    <row r="27" spans="1:3" ht="37.5">
      <c r="A27" s="24">
        <v>1</v>
      </c>
      <c r="B27" s="85" t="s">
        <v>138</v>
      </c>
      <c r="C27" s="86">
        <v>1</v>
      </c>
    </row>
    <row r="28" spans="1:3" ht="18.75">
      <c r="A28" s="24">
        <f t="shared" si="0"/>
        <v>2</v>
      </c>
      <c r="B28" s="85" t="s">
        <v>112</v>
      </c>
      <c r="C28" s="86">
        <f>15.25-6.75</f>
        <v>8.5</v>
      </c>
    </row>
    <row r="29" spans="1:3" ht="18.75">
      <c r="A29" s="24">
        <f t="shared" si="0"/>
        <v>3</v>
      </c>
      <c r="B29" s="85" t="s">
        <v>139</v>
      </c>
      <c r="C29" s="86">
        <v>1</v>
      </c>
    </row>
    <row r="30" spans="1:3" ht="18.75">
      <c r="A30" s="24">
        <f t="shared" si="0"/>
        <v>4</v>
      </c>
      <c r="B30" s="98" t="s">
        <v>4</v>
      </c>
      <c r="C30" s="86">
        <v>3</v>
      </c>
    </row>
    <row r="31" spans="1:3" ht="18.75">
      <c r="A31" s="24">
        <f t="shared" si="0"/>
        <v>5</v>
      </c>
      <c r="B31" s="25" t="s">
        <v>109</v>
      </c>
      <c r="C31" s="86">
        <v>2</v>
      </c>
    </row>
    <row r="32" spans="1:3" ht="37.5">
      <c r="A32" s="24">
        <f t="shared" si="0"/>
        <v>6</v>
      </c>
      <c r="B32" s="85" t="s">
        <v>116</v>
      </c>
      <c r="C32" s="86">
        <f>2.75-1.75</f>
        <v>1</v>
      </c>
    </row>
    <row r="33" spans="1:4" ht="55.5" customHeight="1">
      <c r="A33" s="24">
        <f t="shared" si="0"/>
        <v>7</v>
      </c>
      <c r="B33" s="25" t="s">
        <v>140</v>
      </c>
      <c r="C33" s="89">
        <v>1</v>
      </c>
    </row>
    <row r="34" spans="1:4" ht="18.75">
      <c r="A34" s="24">
        <f t="shared" si="0"/>
        <v>8</v>
      </c>
      <c r="B34" s="97" t="s">
        <v>36</v>
      </c>
      <c r="C34" s="89">
        <v>1</v>
      </c>
    </row>
    <row r="35" spans="1:4" ht="18.75">
      <c r="A35" s="24">
        <f t="shared" si="0"/>
        <v>9</v>
      </c>
      <c r="B35" s="97" t="s">
        <v>141</v>
      </c>
      <c r="C35" s="89">
        <v>1</v>
      </c>
    </row>
    <row r="36" spans="1:4" ht="18.75">
      <c r="A36" s="24">
        <f t="shared" si="0"/>
        <v>10</v>
      </c>
      <c r="B36" s="97" t="s">
        <v>142</v>
      </c>
      <c r="C36" s="89">
        <v>0.5</v>
      </c>
    </row>
    <row r="37" spans="1:4" ht="37.5">
      <c r="A37" s="24">
        <f t="shared" si="0"/>
        <v>11</v>
      </c>
      <c r="B37" s="85" t="s">
        <v>5</v>
      </c>
      <c r="C37" s="86">
        <v>1.25</v>
      </c>
    </row>
    <row r="38" spans="1:4" ht="18.75">
      <c r="A38" s="24">
        <f t="shared" si="0"/>
        <v>12</v>
      </c>
      <c r="B38" s="98" t="s">
        <v>6</v>
      </c>
      <c r="C38" s="86">
        <v>1.5</v>
      </c>
    </row>
    <row r="39" spans="1:4" ht="18.75">
      <c r="A39" s="24">
        <f t="shared" si="0"/>
        <v>13</v>
      </c>
      <c r="B39" s="98" t="s">
        <v>7</v>
      </c>
      <c r="C39" s="86">
        <v>3</v>
      </c>
    </row>
    <row r="40" spans="1:4" ht="19.5" thickBot="1">
      <c r="A40" s="176"/>
      <c r="B40" s="109" t="s">
        <v>16</v>
      </c>
      <c r="C40" s="107">
        <f>SUM(C27:C39)</f>
        <v>25.75</v>
      </c>
    </row>
    <row r="41" spans="1:4" ht="19.5" thickBot="1">
      <c r="A41" s="129"/>
      <c r="B41" s="27" t="s">
        <v>0</v>
      </c>
      <c r="C41" s="145">
        <f>C17+C25+C40</f>
        <v>57.8</v>
      </c>
    </row>
    <row r="44" spans="1:4" ht="18.75">
      <c r="A44" s="234" t="s">
        <v>117</v>
      </c>
      <c r="B44" s="234"/>
      <c r="C44" s="234"/>
      <c r="D44" s="234"/>
    </row>
  </sheetData>
  <mergeCells count="5">
    <mergeCell ref="A4:C4"/>
    <mergeCell ref="A6:C6"/>
    <mergeCell ref="A18:C18"/>
    <mergeCell ref="A26:C26"/>
    <mergeCell ref="A44:D44"/>
  </mergeCells>
  <pageMargins left="0.70866141732283472" right="0.70866141732283472" top="0.74803149606299213" bottom="0.39370078740157483" header="0.31496062992125984" footer="0.3149606299212598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F21"/>
  <sheetViews>
    <sheetView workbookViewId="0">
      <selection activeCell="C3" sqref="C3"/>
    </sheetView>
  </sheetViews>
  <sheetFormatPr defaultRowHeight="15"/>
  <cols>
    <col min="1" max="1" width="8.5703125" customWidth="1"/>
    <col min="2" max="2" width="35.140625" customWidth="1"/>
    <col min="3" max="3" width="27.140625" customWidth="1"/>
  </cols>
  <sheetData>
    <row r="2" spans="1:6" ht="18" customHeight="1">
      <c r="C2" s="39" t="s">
        <v>212</v>
      </c>
    </row>
    <row r="3" spans="1:6" ht="63" customHeight="1">
      <c r="C3" s="43" t="s">
        <v>249</v>
      </c>
      <c r="D3" s="43"/>
      <c r="F3" s="182"/>
    </row>
    <row r="4" spans="1:6" ht="39" customHeight="1">
      <c r="A4" s="235" t="s">
        <v>196</v>
      </c>
      <c r="B4" s="235"/>
      <c r="C4" s="235"/>
      <c r="D4" s="142"/>
      <c r="E4" s="142"/>
    </row>
    <row r="5" spans="1:6" ht="18.75">
      <c r="A5" s="12"/>
      <c r="B5" s="69"/>
      <c r="C5" s="69"/>
      <c r="D5" s="12"/>
      <c r="E5" s="12"/>
    </row>
    <row r="6" spans="1:6" ht="37.5">
      <c r="A6" s="15" t="s">
        <v>69</v>
      </c>
      <c r="B6" s="16" t="s">
        <v>9</v>
      </c>
      <c r="C6" s="112" t="s">
        <v>10</v>
      </c>
      <c r="D6" s="12"/>
      <c r="E6" s="12"/>
    </row>
    <row r="7" spans="1:6" ht="18.75">
      <c r="A7" s="228" t="s">
        <v>38</v>
      </c>
      <c r="B7" s="229"/>
      <c r="C7" s="230"/>
      <c r="D7" s="12"/>
      <c r="E7" s="12"/>
    </row>
    <row r="8" spans="1:6" ht="18.75">
      <c r="A8" s="24">
        <v>1</v>
      </c>
      <c r="B8" s="97" t="s">
        <v>148</v>
      </c>
      <c r="C8" s="86">
        <v>1</v>
      </c>
      <c r="D8" s="12"/>
      <c r="E8" s="12"/>
    </row>
    <row r="9" spans="1:6" ht="18.75">
      <c r="A9" s="24"/>
      <c r="B9" s="143" t="s">
        <v>16</v>
      </c>
      <c r="C9" s="103">
        <v>1</v>
      </c>
      <c r="D9" s="12"/>
      <c r="E9" s="12"/>
    </row>
    <row r="10" spans="1:6" ht="18.75">
      <c r="A10" s="231" t="s">
        <v>39</v>
      </c>
      <c r="B10" s="232"/>
      <c r="C10" s="233"/>
      <c r="D10" s="12"/>
      <c r="E10" s="12"/>
    </row>
    <row r="11" spans="1:6" ht="18.75">
      <c r="A11" s="24">
        <f>A8+1</f>
        <v>2</v>
      </c>
      <c r="B11" s="105" t="s">
        <v>34</v>
      </c>
      <c r="C11" s="101">
        <v>0.5</v>
      </c>
      <c r="D11" s="12"/>
      <c r="E11" s="12"/>
    </row>
    <row r="12" spans="1:6" ht="18.75">
      <c r="A12" s="24"/>
      <c r="B12" s="144" t="s">
        <v>16</v>
      </c>
      <c r="C12" s="103">
        <v>0.5</v>
      </c>
      <c r="D12" s="12"/>
      <c r="E12" s="12"/>
    </row>
    <row r="13" spans="1:6" ht="18.75">
      <c r="A13" s="231" t="s">
        <v>125</v>
      </c>
      <c r="B13" s="232"/>
      <c r="C13" s="233"/>
      <c r="D13" s="12"/>
      <c r="E13" s="12"/>
    </row>
    <row r="14" spans="1:6" ht="18.75">
      <c r="A14" s="24">
        <v>1</v>
      </c>
      <c r="B14" s="105" t="s">
        <v>6</v>
      </c>
      <c r="C14" s="101">
        <v>1</v>
      </c>
      <c r="D14" s="12"/>
      <c r="E14" s="12"/>
    </row>
    <row r="15" spans="1:6" ht="18.75">
      <c r="A15" s="24">
        <f t="shared" ref="A15" si="0">A14+1</f>
        <v>2</v>
      </c>
      <c r="B15" s="85" t="s">
        <v>7</v>
      </c>
      <c r="C15" s="86">
        <v>3</v>
      </c>
      <c r="D15" s="12"/>
      <c r="E15" s="12"/>
    </row>
    <row r="16" spans="1:6" ht="19.5" thickBot="1">
      <c r="A16" s="108"/>
      <c r="B16" s="92" t="s">
        <v>16</v>
      </c>
      <c r="C16" s="93">
        <v>4</v>
      </c>
      <c r="D16" s="12"/>
      <c r="E16" s="12"/>
    </row>
    <row r="17" spans="1:5" ht="19.5" thickBot="1">
      <c r="A17" s="110"/>
      <c r="B17" s="27" t="s">
        <v>0</v>
      </c>
      <c r="C17" s="145">
        <f>C9+C12+C16</f>
        <v>5.5</v>
      </c>
      <c r="D17" s="12"/>
      <c r="E17" s="12"/>
    </row>
    <row r="21" spans="1:5">
      <c r="A21" s="13"/>
      <c r="B21" s="13" t="s">
        <v>190</v>
      </c>
      <c r="C21" s="13"/>
    </row>
  </sheetData>
  <mergeCells count="4">
    <mergeCell ref="A7:C7"/>
    <mergeCell ref="A10:C10"/>
    <mergeCell ref="A13:C13"/>
    <mergeCell ref="A4:C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F45"/>
  <sheetViews>
    <sheetView topLeftCell="A15" workbookViewId="0">
      <selection activeCell="C3" sqref="C3"/>
    </sheetView>
  </sheetViews>
  <sheetFormatPr defaultRowHeight="15"/>
  <cols>
    <col min="1" max="1" width="7.85546875" customWidth="1"/>
    <col min="2" max="2" width="37.7109375" customWidth="1"/>
    <col min="3" max="3" width="27.28515625" customWidth="1"/>
  </cols>
  <sheetData>
    <row r="2" spans="1:6">
      <c r="C2" s="40" t="s">
        <v>213</v>
      </c>
    </row>
    <row r="3" spans="1:6" ht="65.25" customHeight="1">
      <c r="C3" s="43" t="s">
        <v>249</v>
      </c>
    </row>
    <row r="4" spans="1:6" ht="60.75" customHeight="1">
      <c r="A4" s="235" t="s">
        <v>197</v>
      </c>
      <c r="B4" s="235"/>
      <c r="C4" s="235"/>
      <c r="D4" s="121"/>
      <c r="E4" s="121"/>
      <c r="F4" s="121"/>
    </row>
    <row r="5" spans="1:6" ht="42" customHeight="1" thickBot="1">
      <c r="A5" s="15" t="s">
        <v>69</v>
      </c>
      <c r="B5" s="15" t="s">
        <v>9</v>
      </c>
      <c r="C5" s="17" t="s">
        <v>10</v>
      </c>
    </row>
    <row r="6" spans="1:6">
      <c r="A6" s="236" t="s">
        <v>38</v>
      </c>
      <c r="B6" s="237"/>
      <c r="C6" s="237"/>
    </row>
    <row r="7" spans="1:6" ht="18.75">
      <c r="A7" s="86">
        <v>1</v>
      </c>
      <c r="B7" s="98" t="s">
        <v>11</v>
      </c>
      <c r="C7" s="24">
        <v>1</v>
      </c>
    </row>
    <row r="8" spans="1:6" ht="18.75">
      <c r="A8" s="86">
        <f>A7+1</f>
        <v>2</v>
      </c>
      <c r="B8" s="65" t="s">
        <v>111</v>
      </c>
      <c r="C8" s="64">
        <f>20.25+4.75</f>
        <v>25</v>
      </c>
    </row>
    <row r="9" spans="1:6" ht="18.75">
      <c r="A9" s="86">
        <f t="shared" ref="A9:A16" si="0">A8+1</f>
        <v>3</v>
      </c>
      <c r="B9" s="65" t="s">
        <v>122</v>
      </c>
      <c r="C9" s="64">
        <f>1.5</f>
        <v>1.5</v>
      </c>
    </row>
    <row r="10" spans="1:6" ht="18.75">
      <c r="A10" s="86">
        <f t="shared" si="0"/>
        <v>4</v>
      </c>
      <c r="B10" s="65" t="s">
        <v>32</v>
      </c>
      <c r="C10" s="64">
        <v>1.25</v>
      </c>
    </row>
    <row r="11" spans="1:6" ht="18.75">
      <c r="A11" s="86">
        <f t="shared" si="0"/>
        <v>5</v>
      </c>
      <c r="B11" s="25" t="s">
        <v>131</v>
      </c>
      <c r="C11" s="64">
        <v>3.25</v>
      </c>
    </row>
    <row r="12" spans="1:6" ht="18.75">
      <c r="A12" s="86">
        <f t="shared" si="0"/>
        <v>6</v>
      </c>
      <c r="B12" s="65" t="s">
        <v>14</v>
      </c>
      <c r="C12" s="64">
        <f>1</f>
        <v>1</v>
      </c>
    </row>
    <row r="13" spans="1:6" ht="18.75">
      <c r="A13" s="86">
        <f t="shared" si="0"/>
        <v>7</v>
      </c>
      <c r="B13" s="113" t="s">
        <v>40</v>
      </c>
      <c r="C13" s="64">
        <v>1</v>
      </c>
    </row>
    <row r="14" spans="1:6" ht="18.75">
      <c r="A14" s="86">
        <f t="shared" si="0"/>
        <v>8</v>
      </c>
      <c r="B14" s="65" t="s">
        <v>143</v>
      </c>
      <c r="C14" s="64">
        <f>1.5+0.67</f>
        <v>2.17</v>
      </c>
    </row>
    <row r="15" spans="1:6" ht="18.75">
      <c r="A15" s="86">
        <f t="shared" si="0"/>
        <v>9</v>
      </c>
      <c r="B15" s="65" t="s">
        <v>134</v>
      </c>
      <c r="C15" s="64">
        <v>7.72</v>
      </c>
    </row>
    <row r="16" spans="1:6" ht="18.75">
      <c r="A16" s="86">
        <f t="shared" si="0"/>
        <v>10</v>
      </c>
      <c r="B16" s="65" t="s">
        <v>205</v>
      </c>
      <c r="C16" s="64">
        <v>1</v>
      </c>
    </row>
    <row r="17" spans="1:3" ht="19.5" thickBot="1">
      <c r="A17" s="197"/>
      <c r="B17" s="115" t="s">
        <v>58</v>
      </c>
      <c r="C17" s="116">
        <f>SUM(C7:C16)</f>
        <v>44.89</v>
      </c>
    </row>
    <row r="18" spans="1:3" ht="18.75">
      <c r="A18" s="238" t="s">
        <v>39</v>
      </c>
      <c r="B18" s="239"/>
      <c r="C18" s="239"/>
    </row>
    <row r="19" spans="1:3" ht="24.75" customHeight="1">
      <c r="A19" s="101">
        <v>1</v>
      </c>
      <c r="B19" s="85" t="s">
        <v>123</v>
      </c>
      <c r="C19" s="101">
        <v>2</v>
      </c>
    </row>
    <row r="20" spans="1:3" ht="36.75" customHeight="1">
      <c r="A20" s="101">
        <v>2</v>
      </c>
      <c r="B20" s="105" t="s">
        <v>124</v>
      </c>
      <c r="C20" s="101">
        <v>0.5</v>
      </c>
    </row>
    <row r="21" spans="1:3" ht="18.75">
      <c r="A21" s="101">
        <f>A20+1</f>
        <v>3</v>
      </c>
      <c r="B21" s="105" t="s">
        <v>34</v>
      </c>
      <c r="C21" s="101">
        <v>1</v>
      </c>
    </row>
    <row r="22" spans="1:3" ht="18.75">
      <c r="A22" s="101">
        <f>A21+1</f>
        <v>4</v>
      </c>
      <c r="B22" s="105" t="s">
        <v>35</v>
      </c>
      <c r="C22" s="101">
        <v>1</v>
      </c>
    </row>
    <row r="23" spans="1:3" ht="18.75">
      <c r="A23" s="86">
        <v>5</v>
      </c>
      <c r="B23" s="85" t="s">
        <v>136</v>
      </c>
      <c r="C23" s="86">
        <v>1</v>
      </c>
    </row>
    <row r="24" spans="1:3" ht="37.5">
      <c r="A24" s="86">
        <v>6</v>
      </c>
      <c r="B24" s="85" t="s">
        <v>137</v>
      </c>
      <c r="C24" s="86">
        <v>1</v>
      </c>
    </row>
    <row r="25" spans="1:3" ht="19.5" thickBot="1">
      <c r="A25" s="114"/>
      <c r="B25" s="115" t="s">
        <v>58</v>
      </c>
      <c r="C25" s="116">
        <f>C19+C20+C21+C22+C23+C24</f>
        <v>6.5</v>
      </c>
    </row>
    <row r="26" spans="1:3" ht="18.75">
      <c r="A26" s="238" t="s">
        <v>37</v>
      </c>
      <c r="B26" s="239"/>
      <c r="C26" s="239"/>
    </row>
    <row r="27" spans="1:3" ht="38.25" customHeight="1">
      <c r="A27" s="86">
        <v>1</v>
      </c>
      <c r="B27" s="85" t="s">
        <v>44</v>
      </c>
      <c r="C27" s="86">
        <v>1</v>
      </c>
    </row>
    <row r="28" spans="1:3" ht="18.75">
      <c r="A28" s="86">
        <f>A27+1</f>
        <v>2</v>
      </c>
      <c r="B28" s="85" t="s">
        <v>112</v>
      </c>
      <c r="C28" s="86">
        <f>13.4+1.41</f>
        <v>14.81</v>
      </c>
    </row>
    <row r="29" spans="1:3" ht="18.75">
      <c r="A29" s="86">
        <f t="shared" ref="A29:A39" si="1">A28+1</f>
        <v>3</v>
      </c>
      <c r="B29" s="85" t="s">
        <v>144</v>
      </c>
      <c r="C29" s="86">
        <v>1</v>
      </c>
    </row>
    <row r="30" spans="1:3" ht="18.75">
      <c r="A30" s="86">
        <f t="shared" si="1"/>
        <v>4</v>
      </c>
      <c r="B30" s="98" t="s">
        <v>4</v>
      </c>
      <c r="C30" s="86">
        <v>3</v>
      </c>
    </row>
    <row r="31" spans="1:3" ht="18.75">
      <c r="A31" s="86">
        <f t="shared" si="1"/>
        <v>5</v>
      </c>
      <c r="B31" s="25" t="s">
        <v>109</v>
      </c>
      <c r="C31" s="86">
        <v>2</v>
      </c>
    </row>
    <row r="32" spans="1:3" ht="37.5">
      <c r="A32" s="86">
        <f t="shared" si="1"/>
        <v>6</v>
      </c>
      <c r="B32" s="85" t="s">
        <v>116</v>
      </c>
      <c r="C32" s="86">
        <v>2.5</v>
      </c>
    </row>
    <row r="33" spans="1:3" ht="54" customHeight="1">
      <c r="A33" s="86">
        <f t="shared" si="1"/>
        <v>7</v>
      </c>
      <c r="B33" s="25" t="s">
        <v>140</v>
      </c>
      <c r="C33" s="89">
        <v>1</v>
      </c>
    </row>
    <row r="34" spans="1:3" ht="18.75">
      <c r="A34" s="86">
        <f t="shared" si="1"/>
        <v>8</v>
      </c>
      <c r="B34" s="97" t="s">
        <v>36</v>
      </c>
      <c r="C34" s="89">
        <v>1</v>
      </c>
    </row>
    <row r="35" spans="1:3" ht="18.75">
      <c r="A35" s="86">
        <f t="shared" si="1"/>
        <v>9</v>
      </c>
      <c r="B35" s="97" t="s">
        <v>141</v>
      </c>
      <c r="C35" s="89">
        <v>1</v>
      </c>
    </row>
    <row r="36" spans="1:3" ht="18.75">
      <c r="A36" s="86">
        <f t="shared" si="1"/>
        <v>10</v>
      </c>
      <c r="B36" s="97" t="s">
        <v>128</v>
      </c>
      <c r="C36" s="89">
        <v>0.5</v>
      </c>
    </row>
    <row r="37" spans="1:3" ht="37.5">
      <c r="A37" s="86">
        <f t="shared" si="1"/>
        <v>11</v>
      </c>
      <c r="B37" s="85" t="s">
        <v>5</v>
      </c>
      <c r="C37" s="86">
        <v>2</v>
      </c>
    </row>
    <row r="38" spans="1:3" ht="18.75">
      <c r="A38" s="86">
        <f t="shared" si="1"/>
        <v>12</v>
      </c>
      <c r="B38" s="98" t="s">
        <v>6</v>
      </c>
      <c r="C38" s="86">
        <v>1</v>
      </c>
    </row>
    <row r="39" spans="1:3" ht="18.75">
      <c r="A39" s="86">
        <f t="shared" si="1"/>
        <v>13</v>
      </c>
      <c r="B39" s="98" t="s">
        <v>7</v>
      </c>
      <c r="C39" s="86">
        <v>3</v>
      </c>
    </row>
    <row r="40" spans="1:3" ht="18.75">
      <c r="A40" s="117"/>
      <c r="B40" s="109" t="s">
        <v>58</v>
      </c>
      <c r="C40" s="118">
        <f>SUM(C27:C39)</f>
        <v>33.81</v>
      </c>
    </row>
    <row r="41" spans="1:3" ht="18.75">
      <c r="A41" s="119"/>
      <c r="B41" s="120" t="s">
        <v>0</v>
      </c>
      <c r="C41" s="202">
        <f>C17+C25+C40</f>
        <v>85.2</v>
      </c>
    </row>
    <row r="45" spans="1:3" ht="18.75">
      <c r="B45" s="111" t="s">
        <v>117</v>
      </c>
      <c r="C45" s="111"/>
    </row>
  </sheetData>
  <mergeCells count="4">
    <mergeCell ref="A6:C6"/>
    <mergeCell ref="A18:C18"/>
    <mergeCell ref="A26:C26"/>
    <mergeCell ref="A4:C4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F47"/>
  <sheetViews>
    <sheetView topLeftCell="A18" workbookViewId="0">
      <selection activeCell="C3" sqref="C3"/>
    </sheetView>
  </sheetViews>
  <sheetFormatPr defaultRowHeight="15"/>
  <cols>
    <col min="1" max="1" width="9.7109375" customWidth="1"/>
    <col min="2" max="2" width="38.42578125" customWidth="1"/>
    <col min="3" max="3" width="26.42578125" customWidth="1"/>
  </cols>
  <sheetData>
    <row r="2" spans="1:3">
      <c r="C2" s="39" t="s">
        <v>214</v>
      </c>
    </row>
    <row r="3" spans="1:3" ht="60">
      <c r="C3" s="43" t="s">
        <v>249</v>
      </c>
    </row>
    <row r="4" spans="1:3" ht="42.75" customHeight="1">
      <c r="A4" s="235" t="s">
        <v>198</v>
      </c>
      <c r="B4" s="235"/>
      <c r="C4" s="235"/>
    </row>
    <row r="5" spans="1:3" ht="18.75">
      <c r="B5" s="2"/>
    </row>
    <row r="6" spans="1:3" ht="38.25" thickBot="1">
      <c r="A6" s="15" t="s">
        <v>69</v>
      </c>
      <c r="B6" s="16" t="s">
        <v>9</v>
      </c>
      <c r="C6" s="17" t="s">
        <v>10</v>
      </c>
    </row>
    <row r="7" spans="1:3" ht="18.75">
      <c r="A7" s="240" t="s">
        <v>38</v>
      </c>
      <c r="B7" s="241"/>
      <c r="C7" s="241"/>
    </row>
    <row r="8" spans="1:3" ht="18.75">
      <c r="A8" s="137">
        <v>1</v>
      </c>
      <c r="B8" s="132" t="s">
        <v>148</v>
      </c>
      <c r="C8" s="137">
        <v>1</v>
      </c>
    </row>
    <row r="9" spans="1:3" ht="18.75">
      <c r="A9" s="137">
        <f>A8+1</f>
        <v>2</v>
      </c>
      <c r="B9" s="132" t="s">
        <v>111</v>
      </c>
      <c r="C9" s="137">
        <v>16.5</v>
      </c>
    </row>
    <row r="10" spans="1:3" ht="21.75" customHeight="1">
      <c r="A10" s="137">
        <f t="shared" ref="A10:A16" si="0">A9+1</f>
        <v>3</v>
      </c>
      <c r="B10" s="132" t="s">
        <v>149</v>
      </c>
      <c r="C10" s="137">
        <v>7.5</v>
      </c>
    </row>
    <row r="11" spans="1:3" ht="18.75">
      <c r="A11" s="137">
        <f t="shared" si="0"/>
        <v>4</v>
      </c>
      <c r="B11" s="25" t="s">
        <v>150</v>
      </c>
      <c r="C11" s="137">
        <f>3+0.86+1.3</f>
        <v>5.16</v>
      </c>
    </row>
    <row r="12" spans="1:3" ht="18.75">
      <c r="A12" s="137">
        <f t="shared" si="0"/>
        <v>5</v>
      </c>
      <c r="B12" s="132" t="s">
        <v>122</v>
      </c>
      <c r="C12" s="137">
        <f>1.5</f>
        <v>1.5</v>
      </c>
    </row>
    <row r="13" spans="1:3" ht="18.75">
      <c r="A13" s="137">
        <f t="shared" si="0"/>
        <v>6</v>
      </c>
      <c r="B13" s="25" t="s">
        <v>131</v>
      </c>
      <c r="C13" s="137">
        <v>3</v>
      </c>
    </row>
    <row r="14" spans="1:3" ht="18.75">
      <c r="A14" s="137">
        <f t="shared" si="0"/>
        <v>7</v>
      </c>
      <c r="B14" s="132" t="s">
        <v>14</v>
      </c>
      <c r="C14" s="137">
        <f>1</f>
        <v>1</v>
      </c>
    </row>
    <row r="15" spans="1:3" ht="18.75">
      <c r="A15" s="137">
        <f t="shared" si="0"/>
        <v>8</v>
      </c>
      <c r="B15" s="132" t="s">
        <v>151</v>
      </c>
      <c r="C15" s="137">
        <v>1</v>
      </c>
    </row>
    <row r="16" spans="1:3" ht="18.75">
      <c r="A16" s="137">
        <f t="shared" si="0"/>
        <v>9</v>
      </c>
      <c r="B16" s="132" t="s">
        <v>143</v>
      </c>
      <c r="C16" s="137">
        <f>1.5+0.5</f>
        <v>2</v>
      </c>
    </row>
    <row r="17" spans="1:6" ht="18.75">
      <c r="A17" s="137">
        <v>10</v>
      </c>
      <c r="B17" s="132" t="s">
        <v>195</v>
      </c>
      <c r="C17" s="137">
        <v>0.75</v>
      </c>
    </row>
    <row r="18" spans="1:6" ht="19.5" thickBot="1">
      <c r="A18" s="183"/>
      <c r="B18" s="184" t="s">
        <v>16</v>
      </c>
      <c r="C18" s="185">
        <f>SUM(C8:C17)</f>
        <v>39.409999999999997</v>
      </c>
    </row>
    <row r="19" spans="1:6">
      <c r="A19" s="138"/>
      <c r="B19" s="139"/>
      <c r="C19" s="138"/>
      <c r="F19" s="1"/>
    </row>
    <row r="20" spans="1:6" ht="12.75" customHeight="1">
      <c r="A20" s="242" t="s">
        <v>39</v>
      </c>
      <c r="B20" s="242"/>
      <c r="C20" s="242"/>
    </row>
    <row r="21" spans="1:6" ht="24.75" customHeight="1">
      <c r="A21" s="137">
        <v>1</v>
      </c>
      <c r="B21" s="25" t="s">
        <v>123</v>
      </c>
      <c r="C21" s="137">
        <v>1.5</v>
      </c>
    </row>
    <row r="22" spans="1:6" ht="36" customHeight="1">
      <c r="A22" s="137">
        <f>A21+1</f>
        <v>2</v>
      </c>
      <c r="B22" s="85" t="s">
        <v>124</v>
      </c>
      <c r="C22" s="137">
        <v>0.5</v>
      </c>
    </row>
    <row r="23" spans="1:6" ht="18.75">
      <c r="A23" s="137">
        <f t="shared" ref="A23:A26" si="1">A22+1</f>
        <v>3</v>
      </c>
      <c r="B23" s="25" t="s">
        <v>34</v>
      </c>
      <c r="C23" s="140">
        <v>1</v>
      </c>
    </row>
    <row r="24" spans="1:6" ht="18.75">
      <c r="A24" s="137">
        <f t="shared" si="1"/>
        <v>4</v>
      </c>
      <c r="B24" s="25" t="s">
        <v>35</v>
      </c>
      <c r="C24" s="137">
        <v>1</v>
      </c>
    </row>
    <row r="25" spans="1:6" ht="18.75">
      <c r="A25" s="137">
        <f t="shared" si="1"/>
        <v>5</v>
      </c>
      <c r="B25" s="25" t="s">
        <v>136</v>
      </c>
      <c r="C25" s="137">
        <v>1</v>
      </c>
    </row>
    <row r="26" spans="1:6" ht="20.25" customHeight="1">
      <c r="A26" s="24">
        <f t="shared" si="1"/>
        <v>6</v>
      </c>
      <c r="B26" s="29" t="s">
        <v>137</v>
      </c>
      <c r="C26" s="24">
        <v>1</v>
      </c>
    </row>
    <row r="27" spans="1:6" ht="18.75">
      <c r="A27" s="137"/>
      <c r="B27" s="133" t="s">
        <v>58</v>
      </c>
      <c r="C27" s="141">
        <f>SUM(C21:C26)</f>
        <v>6</v>
      </c>
    </row>
    <row r="28" spans="1:6" ht="18.75">
      <c r="A28" s="243" t="s">
        <v>37</v>
      </c>
      <c r="B28" s="242"/>
      <c r="C28" s="242"/>
    </row>
    <row r="29" spans="1:6" ht="38.25" customHeight="1">
      <c r="A29" s="137">
        <v>1</v>
      </c>
      <c r="B29" s="25" t="s">
        <v>44</v>
      </c>
      <c r="C29" s="140">
        <v>1</v>
      </c>
    </row>
    <row r="30" spans="1:6" ht="18.75">
      <c r="A30" s="137">
        <f>A29+1</f>
        <v>2</v>
      </c>
      <c r="B30" s="25" t="s">
        <v>112</v>
      </c>
      <c r="C30" s="137">
        <f>9.3+1.95</f>
        <v>11.25</v>
      </c>
    </row>
    <row r="31" spans="1:6" ht="37.5">
      <c r="A31" s="137">
        <f t="shared" ref="A31:A42" si="2">A30+1</f>
        <v>3</v>
      </c>
      <c r="B31" s="25" t="s">
        <v>152</v>
      </c>
      <c r="C31" s="137">
        <v>3</v>
      </c>
    </row>
    <row r="32" spans="1:6" ht="18.75">
      <c r="A32" s="137">
        <f t="shared" si="2"/>
        <v>4</v>
      </c>
      <c r="B32" s="25" t="s">
        <v>139</v>
      </c>
      <c r="C32" s="137">
        <v>1</v>
      </c>
    </row>
    <row r="33" spans="1:6" ht="18.75">
      <c r="A33" s="137">
        <f t="shared" si="2"/>
        <v>5</v>
      </c>
      <c r="B33" s="132" t="s">
        <v>4</v>
      </c>
      <c r="C33" s="137">
        <v>3</v>
      </c>
    </row>
    <row r="34" spans="1:6" ht="18.75">
      <c r="A34" s="137">
        <f t="shared" si="2"/>
        <v>6</v>
      </c>
      <c r="B34" s="25" t="s">
        <v>109</v>
      </c>
      <c r="C34" s="137">
        <v>2</v>
      </c>
    </row>
    <row r="35" spans="1:6" ht="37.5">
      <c r="A35" s="137">
        <f t="shared" si="2"/>
        <v>7</v>
      </c>
      <c r="B35" s="25" t="s">
        <v>107</v>
      </c>
      <c r="C35" s="137">
        <v>2.5</v>
      </c>
    </row>
    <row r="36" spans="1:6" ht="53.25" customHeight="1">
      <c r="A36" s="137">
        <f t="shared" si="2"/>
        <v>8</v>
      </c>
      <c r="B36" s="25" t="s">
        <v>140</v>
      </c>
      <c r="C36" s="137">
        <v>1</v>
      </c>
      <c r="F36" s="2"/>
    </row>
    <row r="37" spans="1:6" ht="18.75">
      <c r="A37" s="137">
        <f t="shared" si="2"/>
        <v>9</v>
      </c>
      <c r="B37" s="132" t="s">
        <v>36</v>
      </c>
      <c r="C37" s="137">
        <v>1</v>
      </c>
    </row>
    <row r="38" spans="1:6" ht="18.75">
      <c r="A38" s="137">
        <f t="shared" si="2"/>
        <v>10</v>
      </c>
      <c r="B38" s="132" t="s">
        <v>141</v>
      </c>
      <c r="C38" s="137">
        <v>1</v>
      </c>
    </row>
    <row r="39" spans="1:6" ht="18.75">
      <c r="A39" s="137">
        <f t="shared" si="2"/>
        <v>11</v>
      </c>
      <c r="B39" s="132" t="s">
        <v>128</v>
      </c>
      <c r="C39" s="137">
        <v>0.5</v>
      </c>
    </row>
    <row r="40" spans="1:6" ht="37.5">
      <c r="A40" s="137">
        <f t="shared" si="2"/>
        <v>12</v>
      </c>
      <c r="B40" s="85" t="s">
        <v>5</v>
      </c>
      <c r="C40" s="137">
        <v>1.5</v>
      </c>
    </row>
    <row r="41" spans="1:6" ht="18.75">
      <c r="A41" s="137">
        <f t="shared" si="2"/>
        <v>13</v>
      </c>
      <c r="B41" s="132" t="s">
        <v>6</v>
      </c>
      <c r="C41" s="137">
        <v>1</v>
      </c>
    </row>
    <row r="42" spans="1:6" ht="18.75">
      <c r="A42" s="137">
        <f t="shared" si="2"/>
        <v>14</v>
      </c>
      <c r="B42" s="132" t="s">
        <v>7</v>
      </c>
      <c r="C42" s="137">
        <v>3</v>
      </c>
    </row>
    <row r="43" spans="1:6" ht="18.75">
      <c r="A43" s="137"/>
      <c r="B43" s="133" t="s">
        <v>58</v>
      </c>
      <c r="C43" s="134">
        <f>SUM(C29:C42)</f>
        <v>32.75</v>
      </c>
    </row>
    <row r="44" spans="1:6" ht="18.75">
      <c r="A44" s="132"/>
      <c r="B44" s="133" t="s">
        <v>153</v>
      </c>
      <c r="C44" s="134">
        <f>C18+C27+C43</f>
        <v>78.16</v>
      </c>
    </row>
    <row r="45" spans="1:6" ht="18.75">
      <c r="A45" s="69"/>
      <c r="B45" s="69"/>
      <c r="C45" s="69"/>
    </row>
    <row r="47" spans="1:6" ht="18.75">
      <c r="A47" s="153" t="s">
        <v>117</v>
      </c>
      <c r="B47" s="153"/>
      <c r="C47" s="153"/>
      <c r="D47" s="153"/>
    </row>
  </sheetData>
  <mergeCells count="4">
    <mergeCell ref="A7:C7"/>
    <mergeCell ref="A20:C20"/>
    <mergeCell ref="A28:C28"/>
    <mergeCell ref="A4:C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2:E42"/>
  <sheetViews>
    <sheetView topLeftCell="A10" workbookViewId="0">
      <selection activeCell="C3" sqref="C3"/>
    </sheetView>
  </sheetViews>
  <sheetFormatPr defaultRowHeight="15"/>
  <cols>
    <col min="2" max="2" width="38.140625" customWidth="1"/>
    <col min="3" max="3" width="28.5703125" customWidth="1"/>
    <col min="4" max="4" width="9" customWidth="1"/>
  </cols>
  <sheetData>
    <row r="2" spans="1:5">
      <c r="C2" s="40" t="s">
        <v>215</v>
      </c>
    </row>
    <row r="3" spans="1:5" ht="60">
      <c r="C3" s="43" t="s">
        <v>249</v>
      </c>
    </row>
    <row r="4" spans="1:5" ht="36" customHeight="1">
      <c r="A4" s="246" t="s">
        <v>199</v>
      </c>
      <c r="B4" s="246"/>
      <c r="C4" s="246"/>
      <c r="D4" s="186"/>
      <c r="E4" s="121"/>
    </row>
    <row r="5" spans="1:5" ht="37.5">
      <c r="A5" s="122" t="s">
        <v>69</v>
      </c>
      <c r="B5" s="123" t="s">
        <v>9</v>
      </c>
      <c r="C5" s="136" t="s">
        <v>10</v>
      </c>
    </row>
    <row r="6" spans="1:5" ht="18.75">
      <c r="A6" s="244" t="s">
        <v>38</v>
      </c>
      <c r="B6" s="244"/>
      <c r="C6" s="244"/>
    </row>
    <row r="7" spans="1:5" ht="18.75">
      <c r="A7" s="24">
        <v>1</v>
      </c>
      <c r="B7" s="124" t="s">
        <v>11</v>
      </c>
      <c r="C7" s="24">
        <v>1</v>
      </c>
    </row>
    <row r="8" spans="1:5" ht="18.75">
      <c r="A8" s="24">
        <f>A7+1</f>
        <v>2</v>
      </c>
      <c r="B8" s="124" t="s">
        <v>1</v>
      </c>
      <c r="C8" s="24">
        <v>11.64</v>
      </c>
    </row>
    <row r="9" spans="1:5" ht="18.75">
      <c r="A9" s="24">
        <f t="shared" ref="A9:A14" si="0">A8+1</f>
        <v>3</v>
      </c>
      <c r="B9" s="124" t="s">
        <v>122</v>
      </c>
      <c r="C9" s="24">
        <f>1</f>
        <v>1</v>
      </c>
    </row>
    <row r="10" spans="1:5" ht="18.75">
      <c r="A10" s="24">
        <f>A9+1</f>
        <v>4</v>
      </c>
      <c r="B10" s="29" t="s">
        <v>131</v>
      </c>
      <c r="C10" s="24">
        <v>1.5</v>
      </c>
    </row>
    <row r="11" spans="1:5" ht="18.75">
      <c r="A11" s="24">
        <f t="shared" si="0"/>
        <v>5</v>
      </c>
      <c r="B11" s="124" t="s">
        <v>14</v>
      </c>
      <c r="C11" s="24">
        <v>1</v>
      </c>
    </row>
    <row r="12" spans="1:5" ht="18.75">
      <c r="A12" s="24">
        <f t="shared" si="0"/>
        <v>6</v>
      </c>
      <c r="B12" s="124" t="s">
        <v>40</v>
      </c>
      <c r="C12" s="24">
        <v>0.5</v>
      </c>
    </row>
    <row r="13" spans="1:5" ht="18.75">
      <c r="A13" s="24">
        <f t="shared" si="0"/>
        <v>7</v>
      </c>
      <c r="B13" s="124" t="s">
        <v>143</v>
      </c>
      <c r="C13" s="24">
        <f>0.75+0.25</f>
        <v>1</v>
      </c>
    </row>
    <row r="14" spans="1:5" ht="18.75">
      <c r="A14" s="24">
        <f t="shared" si="0"/>
        <v>8</v>
      </c>
      <c r="B14" s="124" t="s">
        <v>32</v>
      </c>
      <c r="C14" s="24">
        <v>0.2</v>
      </c>
    </row>
    <row r="15" spans="1:5" ht="18.75">
      <c r="A15" s="195">
        <v>9</v>
      </c>
      <c r="B15" s="124" t="s">
        <v>145</v>
      </c>
      <c r="C15" s="195">
        <v>6</v>
      </c>
    </row>
    <row r="16" spans="1:5" ht="18.75">
      <c r="A16" s="195">
        <f>A15+1</f>
        <v>10</v>
      </c>
      <c r="B16" s="124" t="s">
        <v>195</v>
      </c>
      <c r="C16" s="195">
        <v>0.5</v>
      </c>
    </row>
    <row r="17" spans="1:3" ht="19.5" thickBot="1">
      <c r="A17" s="198"/>
      <c r="B17" s="199" t="s">
        <v>58</v>
      </c>
      <c r="C17" s="200">
        <f>SUM(C7:C16)</f>
        <v>24.34</v>
      </c>
    </row>
    <row r="18" spans="1:3" ht="18.75">
      <c r="A18" s="245" t="s">
        <v>39</v>
      </c>
      <c r="B18" s="245"/>
      <c r="C18" s="245"/>
    </row>
    <row r="19" spans="1:3" ht="18.75">
      <c r="A19" s="125">
        <v>1</v>
      </c>
      <c r="B19" s="126" t="s">
        <v>2</v>
      </c>
      <c r="C19" s="125">
        <v>1</v>
      </c>
    </row>
    <row r="20" spans="1:3" ht="18.75">
      <c r="A20" s="125">
        <v>2</v>
      </c>
      <c r="B20" s="126" t="s">
        <v>34</v>
      </c>
      <c r="C20" s="125">
        <v>1</v>
      </c>
    </row>
    <row r="21" spans="1:3" ht="18.75">
      <c r="A21" s="125">
        <v>3</v>
      </c>
      <c r="B21" s="126" t="s">
        <v>35</v>
      </c>
      <c r="C21" s="125">
        <v>1</v>
      </c>
    </row>
    <row r="22" spans="1:3" ht="35.25" customHeight="1">
      <c r="A22" s="24">
        <v>4</v>
      </c>
      <c r="B22" s="85" t="s">
        <v>124</v>
      </c>
      <c r="C22" s="24">
        <v>0.5</v>
      </c>
    </row>
    <row r="23" spans="1:3" ht="21.75" customHeight="1">
      <c r="A23" s="176">
        <v>5</v>
      </c>
      <c r="B23" s="127" t="s">
        <v>137</v>
      </c>
      <c r="C23" s="128">
        <v>1</v>
      </c>
    </row>
    <row r="24" spans="1:3" ht="18.75">
      <c r="A24" s="24">
        <v>6</v>
      </c>
      <c r="B24" s="29" t="s">
        <v>136</v>
      </c>
      <c r="C24" s="24">
        <v>0.22</v>
      </c>
    </row>
    <row r="25" spans="1:3" ht="19.5" thickBot="1">
      <c r="A25" s="129"/>
      <c r="B25" s="130" t="s">
        <v>58</v>
      </c>
      <c r="C25" s="131">
        <f>SUM(C19:C24)</f>
        <v>4.72</v>
      </c>
    </row>
    <row r="26" spans="1:3" ht="18.75">
      <c r="A26" s="245" t="s">
        <v>37</v>
      </c>
      <c r="B26" s="245"/>
      <c r="C26" s="245"/>
    </row>
    <row r="27" spans="1:3" ht="21.75" customHeight="1">
      <c r="A27" s="24">
        <v>1</v>
      </c>
      <c r="B27" s="29" t="s">
        <v>3</v>
      </c>
      <c r="C27" s="24">
        <v>1</v>
      </c>
    </row>
    <row r="28" spans="1:3" ht="18.75">
      <c r="A28" s="24">
        <f>A27+1</f>
        <v>2</v>
      </c>
      <c r="B28" s="29" t="s">
        <v>146</v>
      </c>
      <c r="C28" s="24">
        <f>2.43+0.55+4.15-0.5</f>
        <v>6.6300000000000008</v>
      </c>
    </row>
    <row r="29" spans="1:3" ht="18.75">
      <c r="A29" s="24">
        <f t="shared" ref="A29:A38" si="1">A28+1</f>
        <v>3</v>
      </c>
      <c r="B29" s="124" t="s">
        <v>4</v>
      </c>
      <c r="C29" s="24">
        <v>2</v>
      </c>
    </row>
    <row r="30" spans="1:3" ht="18.75">
      <c r="A30" s="24">
        <f t="shared" si="1"/>
        <v>4</v>
      </c>
      <c r="B30" s="25" t="s">
        <v>109</v>
      </c>
      <c r="C30" s="24">
        <v>1.5</v>
      </c>
    </row>
    <row r="31" spans="1:3" ht="37.5">
      <c r="A31" s="24">
        <f t="shared" si="1"/>
        <v>5</v>
      </c>
      <c r="B31" s="29" t="s">
        <v>116</v>
      </c>
      <c r="C31" s="24">
        <f>1.5+0.5-0.5</f>
        <v>1.5</v>
      </c>
    </row>
    <row r="32" spans="1:3" ht="54" customHeight="1">
      <c r="A32" s="24">
        <f t="shared" si="1"/>
        <v>6</v>
      </c>
      <c r="B32" s="25" t="s">
        <v>140</v>
      </c>
      <c r="C32" s="24">
        <v>1</v>
      </c>
    </row>
    <row r="33" spans="1:5" ht="18.75">
      <c r="A33" s="24">
        <f t="shared" si="1"/>
        <v>7</v>
      </c>
      <c r="B33" s="124" t="s">
        <v>36</v>
      </c>
      <c r="C33" s="24">
        <v>0.25</v>
      </c>
    </row>
    <row r="34" spans="1:5" ht="18.75">
      <c r="A34" s="24">
        <f t="shared" si="1"/>
        <v>8</v>
      </c>
      <c r="B34" s="124" t="s">
        <v>141</v>
      </c>
      <c r="C34" s="24">
        <v>1</v>
      </c>
    </row>
    <row r="35" spans="1:5" ht="18.75">
      <c r="A35" s="24">
        <f t="shared" si="1"/>
        <v>9</v>
      </c>
      <c r="B35" s="124" t="s">
        <v>128</v>
      </c>
      <c r="C35" s="24">
        <v>0.5</v>
      </c>
    </row>
    <row r="36" spans="1:5" ht="34.5" customHeight="1">
      <c r="A36" s="24">
        <f t="shared" si="1"/>
        <v>10</v>
      </c>
      <c r="B36" s="25" t="s">
        <v>5</v>
      </c>
      <c r="C36" s="24">
        <v>1</v>
      </c>
    </row>
    <row r="37" spans="1:5" ht="18.75">
      <c r="A37" s="24">
        <f t="shared" si="1"/>
        <v>11</v>
      </c>
      <c r="B37" s="124" t="s">
        <v>6</v>
      </c>
      <c r="C37" s="24">
        <v>1</v>
      </c>
    </row>
    <row r="38" spans="1:5" ht="19.5" thickBot="1">
      <c r="A38" s="24">
        <f t="shared" si="1"/>
        <v>12</v>
      </c>
      <c r="B38" s="124" t="s">
        <v>7</v>
      </c>
      <c r="C38" s="24">
        <v>3</v>
      </c>
    </row>
    <row r="39" spans="1:5" ht="19.5" thickBot="1">
      <c r="A39" s="26"/>
      <c r="B39" s="27" t="s">
        <v>58</v>
      </c>
      <c r="C39" s="28">
        <f>SUM(C27:C38)</f>
        <v>20.380000000000003</v>
      </c>
    </row>
    <row r="40" spans="1:5" ht="18.75">
      <c r="A40" s="132"/>
      <c r="B40" s="133" t="s">
        <v>147</v>
      </c>
      <c r="C40" s="134">
        <f>C17+C25+C39</f>
        <v>49.44</v>
      </c>
    </row>
    <row r="42" spans="1:5" ht="18.75">
      <c r="A42" s="234" t="s">
        <v>117</v>
      </c>
      <c r="B42" s="234"/>
      <c r="C42" s="234"/>
      <c r="D42" s="234"/>
      <c r="E42" s="234"/>
    </row>
  </sheetData>
  <mergeCells count="5">
    <mergeCell ref="A6:C6"/>
    <mergeCell ref="A18:C18"/>
    <mergeCell ref="A26:C26"/>
    <mergeCell ref="A42:E42"/>
    <mergeCell ref="A4:C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2:E31"/>
  <sheetViews>
    <sheetView topLeftCell="A4" workbookViewId="0">
      <selection activeCell="C3" sqref="C3"/>
    </sheetView>
  </sheetViews>
  <sheetFormatPr defaultRowHeight="15"/>
  <cols>
    <col min="1" max="1" width="8.42578125" customWidth="1"/>
    <col min="2" max="2" width="38.5703125" customWidth="1"/>
    <col min="3" max="3" width="27.42578125" customWidth="1"/>
  </cols>
  <sheetData>
    <row r="2" spans="1:3">
      <c r="C2" s="39" t="s">
        <v>216</v>
      </c>
    </row>
    <row r="3" spans="1:3" ht="60">
      <c r="C3" s="43" t="s">
        <v>249</v>
      </c>
    </row>
    <row r="4" spans="1:3" ht="54" customHeight="1">
      <c r="A4" s="235" t="s">
        <v>154</v>
      </c>
      <c r="B4" s="235"/>
      <c r="C4" s="235"/>
    </row>
    <row r="5" spans="1:3" ht="37.5">
      <c r="A5" s="15" t="s">
        <v>69</v>
      </c>
      <c r="B5" s="16" t="s">
        <v>9</v>
      </c>
      <c r="C5" s="17" t="s">
        <v>10</v>
      </c>
    </row>
    <row r="6" spans="1:3" ht="18.75">
      <c r="A6" s="228" t="s">
        <v>38</v>
      </c>
      <c r="B6" s="229"/>
      <c r="C6" s="230"/>
    </row>
    <row r="7" spans="1:3" ht="18.75">
      <c r="A7" s="86">
        <v>1</v>
      </c>
      <c r="B7" s="85" t="s">
        <v>121</v>
      </c>
      <c r="C7" s="86">
        <v>1</v>
      </c>
    </row>
    <row r="8" spans="1:3" ht="18.75">
      <c r="A8" s="86">
        <f>A7+1</f>
        <v>2</v>
      </c>
      <c r="B8" s="85" t="s">
        <v>1</v>
      </c>
      <c r="C8" s="86">
        <f>2.75+0.85</f>
        <v>3.6</v>
      </c>
    </row>
    <row r="9" spans="1:3" ht="22.5" customHeight="1">
      <c r="A9" s="86">
        <f t="shared" ref="A9:A26" si="0">A8+1</f>
        <v>3</v>
      </c>
      <c r="B9" s="85" t="s">
        <v>143</v>
      </c>
      <c r="C9" s="86">
        <v>0.25</v>
      </c>
    </row>
    <row r="10" spans="1:3" ht="18.75">
      <c r="A10" s="86">
        <f t="shared" si="0"/>
        <v>4</v>
      </c>
      <c r="B10" s="85" t="s">
        <v>131</v>
      </c>
      <c r="C10" s="86">
        <v>0.5</v>
      </c>
    </row>
    <row r="11" spans="1:3" ht="18.75">
      <c r="A11" s="86">
        <f>A10+1</f>
        <v>5</v>
      </c>
      <c r="B11" s="85" t="s">
        <v>195</v>
      </c>
      <c r="C11" s="86">
        <v>0.25</v>
      </c>
    </row>
    <row r="12" spans="1:3" ht="18.75">
      <c r="A12" s="247" t="s">
        <v>16</v>
      </c>
      <c r="B12" s="248"/>
      <c r="C12" s="201">
        <f>SUM(C7:C11)</f>
        <v>5.6</v>
      </c>
    </row>
    <row r="13" spans="1:3" ht="18.75">
      <c r="A13" s="211" t="s">
        <v>155</v>
      </c>
      <c r="B13" s="212"/>
      <c r="C13" s="213"/>
    </row>
    <row r="14" spans="1:3" ht="18.75">
      <c r="A14" s="86">
        <v>1</v>
      </c>
      <c r="B14" s="154" t="s">
        <v>34</v>
      </c>
      <c r="C14" s="86">
        <v>0.5</v>
      </c>
    </row>
    <row r="15" spans="1:3" ht="18.75">
      <c r="A15" s="86">
        <f>A14+1</f>
        <v>2</v>
      </c>
      <c r="B15" s="85" t="s">
        <v>2</v>
      </c>
      <c r="C15" s="86">
        <v>0.5</v>
      </c>
    </row>
    <row r="16" spans="1:3" ht="24.75" customHeight="1">
      <c r="A16" s="86">
        <f>A15+1</f>
        <v>3</v>
      </c>
      <c r="B16" s="85" t="s">
        <v>3</v>
      </c>
      <c r="C16" s="146">
        <v>0.5</v>
      </c>
    </row>
    <row r="17" spans="1:5" ht="18.75">
      <c r="A17" s="211" t="s">
        <v>16</v>
      </c>
      <c r="B17" s="213"/>
      <c r="C17" s="163">
        <f>C15+C16+C14</f>
        <v>1.5</v>
      </c>
    </row>
    <row r="18" spans="1:5" ht="18.75">
      <c r="A18" s="211" t="s">
        <v>37</v>
      </c>
      <c r="B18" s="212"/>
      <c r="C18" s="213"/>
    </row>
    <row r="19" spans="1:5" ht="24" customHeight="1">
      <c r="A19" s="86">
        <v>1</v>
      </c>
      <c r="B19" s="112" t="s">
        <v>112</v>
      </c>
      <c r="C19" s="16">
        <v>2</v>
      </c>
    </row>
    <row r="20" spans="1:5" ht="18.75">
      <c r="A20" s="86">
        <f>A19+1</f>
        <v>2</v>
      </c>
      <c r="B20" s="15" t="s">
        <v>4</v>
      </c>
      <c r="C20" s="16">
        <v>1</v>
      </c>
    </row>
    <row r="21" spans="1:5" ht="18.75">
      <c r="A21" s="86">
        <f t="shared" si="0"/>
        <v>3</v>
      </c>
      <c r="B21" s="122" t="s">
        <v>109</v>
      </c>
      <c r="C21" s="16">
        <v>0.5</v>
      </c>
    </row>
    <row r="22" spans="1:5" ht="34.5" customHeight="1">
      <c r="A22" s="86">
        <f t="shared" si="0"/>
        <v>4</v>
      </c>
      <c r="B22" s="112" t="s">
        <v>116</v>
      </c>
      <c r="C22" s="123">
        <v>0.5</v>
      </c>
    </row>
    <row r="23" spans="1:5" ht="18.75">
      <c r="A23" s="86">
        <f t="shared" si="0"/>
        <v>5</v>
      </c>
      <c r="B23" s="148" t="s">
        <v>6</v>
      </c>
      <c r="C23" s="16">
        <v>1</v>
      </c>
    </row>
    <row r="24" spans="1:5" ht="33" customHeight="1">
      <c r="A24" s="86">
        <f t="shared" si="0"/>
        <v>6</v>
      </c>
      <c r="B24" s="112" t="s">
        <v>5</v>
      </c>
      <c r="C24" s="16">
        <v>0.5</v>
      </c>
    </row>
    <row r="25" spans="1:5" ht="18" customHeight="1">
      <c r="A25" s="86">
        <f t="shared" si="0"/>
        <v>7</v>
      </c>
      <c r="B25" s="15" t="s">
        <v>7</v>
      </c>
      <c r="C25" s="16">
        <v>1</v>
      </c>
    </row>
    <row r="26" spans="1:5" ht="22.5" customHeight="1">
      <c r="A26" s="86">
        <f t="shared" si="0"/>
        <v>8</v>
      </c>
      <c r="B26" s="135" t="s">
        <v>8</v>
      </c>
      <c r="C26" s="123">
        <v>1</v>
      </c>
    </row>
    <row r="27" spans="1:5" ht="18.75">
      <c r="A27" s="211" t="s">
        <v>16</v>
      </c>
      <c r="B27" s="213"/>
      <c r="C27" s="149">
        <f>SUM(C19:C26)</f>
        <v>7.5</v>
      </c>
    </row>
    <row r="28" spans="1:5" ht="19.5" thickBot="1">
      <c r="A28" s="150"/>
      <c r="B28" s="151" t="s">
        <v>153</v>
      </c>
      <c r="C28" s="156">
        <f>C12+C17+C27</f>
        <v>14.6</v>
      </c>
    </row>
    <row r="31" spans="1:5" ht="18.75">
      <c r="A31" s="153" t="s">
        <v>63</v>
      </c>
      <c r="B31" s="153"/>
      <c r="C31" s="153"/>
      <c r="D31" s="153"/>
      <c r="E31" s="153"/>
    </row>
  </sheetData>
  <mergeCells count="7">
    <mergeCell ref="A27:B27"/>
    <mergeCell ref="A4:C4"/>
    <mergeCell ref="A6:C6"/>
    <mergeCell ref="A12:B12"/>
    <mergeCell ref="A13:C13"/>
    <mergeCell ref="A17:B17"/>
    <mergeCell ref="A18:C18"/>
  </mergeCells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2:E25"/>
  <sheetViews>
    <sheetView workbookViewId="0">
      <selection activeCell="C3" sqref="C3"/>
    </sheetView>
  </sheetViews>
  <sheetFormatPr defaultRowHeight="15"/>
  <cols>
    <col min="1" max="1" width="9.85546875" customWidth="1"/>
    <col min="2" max="2" width="38.42578125" customWidth="1"/>
    <col min="3" max="3" width="27.42578125" customWidth="1"/>
  </cols>
  <sheetData>
    <row r="2" spans="1:3">
      <c r="C2" s="39" t="s">
        <v>217</v>
      </c>
    </row>
    <row r="3" spans="1:3" ht="60">
      <c r="C3" s="43" t="s">
        <v>249</v>
      </c>
    </row>
    <row r="4" spans="1:3" ht="60" customHeight="1">
      <c r="A4" s="249" t="s">
        <v>156</v>
      </c>
      <c r="B4" s="249"/>
      <c r="C4" s="249"/>
    </row>
    <row r="5" spans="1:3" ht="37.5">
      <c r="A5" s="15" t="s">
        <v>69</v>
      </c>
      <c r="B5" s="16" t="s">
        <v>9</v>
      </c>
      <c r="C5" s="17" t="s">
        <v>10</v>
      </c>
    </row>
    <row r="6" spans="1:3" ht="18.75">
      <c r="A6" s="228" t="s">
        <v>38</v>
      </c>
      <c r="B6" s="229"/>
      <c r="C6" s="230"/>
    </row>
    <row r="7" spans="1:3" ht="18.75">
      <c r="A7" s="86">
        <v>1</v>
      </c>
      <c r="B7" s="85" t="s">
        <v>121</v>
      </c>
      <c r="C7" s="86">
        <v>1</v>
      </c>
    </row>
    <row r="8" spans="1:3" ht="18.75">
      <c r="A8" s="86">
        <f>A7+1</f>
        <v>2</v>
      </c>
      <c r="B8" s="85" t="s">
        <v>1</v>
      </c>
      <c r="C8" s="86">
        <f>3+0.6</f>
        <v>3.6</v>
      </c>
    </row>
    <row r="9" spans="1:3" ht="18.75">
      <c r="A9" s="86">
        <f>A8+1</f>
        <v>3</v>
      </c>
      <c r="B9" s="85" t="s">
        <v>195</v>
      </c>
      <c r="C9" s="86">
        <v>0.25</v>
      </c>
    </row>
    <row r="10" spans="1:3" ht="18.75">
      <c r="A10" s="247" t="s">
        <v>16</v>
      </c>
      <c r="B10" s="248"/>
      <c r="C10" s="88">
        <f>SUM(C7:C9)</f>
        <v>4.8499999999999996</v>
      </c>
    </row>
    <row r="11" spans="1:3" ht="18.75">
      <c r="A11" s="211" t="s">
        <v>155</v>
      </c>
      <c r="B11" s="212"/>
      <c r="C11" s="213"/>
    </row>
    <row r="12" spans="1:3" ht="18.75">
      <c r="A12" s="86">
        <v>1</v>
      </c>
      <c r="B12" s="85" t="s">
        <v>2</v>
      </c>
      <c r="C12" s="86">
        <v>0.5</v>
      </c>
    </row>
    <row r="13" spans="1:3" ht="25.5" customHeight="1">
      <c r="A13" s="86">
        <f>A12+1</f>
        <v>2</v>
      </c>
      <c r="B13" s="85" t="s">
        <v>3</v>
      </c>
      <c r="C13" s="146">
        <v>0.5</v>
      </c>
    </row>
    <row r="14" spans="1:3" ht="18.75">
      <c r="A14" s="211" t="s">
        <v>16</v>
      </c>
      <c r="B14" s="213"/>
      <c r="C14" s="147">
        <f>C12+C13</f>
        <v>1</v>
      </c>
    </row>
    <row r="15" spans="1:3" ht="18.75">
      <c r="A15" s="211" t="s">
        <v>37</v>
      </c>
      <c r="B15" s="212"/>
      <c r="C15" s="213"/>
    </row>
    <row r="16" spans="1:3" ht="24" customHeight="1">
      <c r="A16" s="86">
        <v>1</v>
      </c>
      <c r="B16" s="20" t="s">
        <v>112</v>
      </c>
      <c r="C16" s="16">
        <v>2</v>
      </c>
    </row>
    <row r="17" spans="1:5" ht="18.75">
      <c r="A17" s="86">
        <f>A16+1</f>
        <v>2</v>
      </c>
      <c r="B17" s="155" t="s">
        <v>4</v>
      </c>
      <c r="C17" s="16">
        <v>1.5</v>
      </c>
    </row>
    <row r="18" spans="1:5" ht="34.5" customHeight="1">
      <c r="A18" s="86">
        <f t="shared" ref="A18:A20" si="0">A17+1</f>
        <v>3</v>
      </c>
      <c r="B18" s="20" t="s">
        <v>116</v>
      </c>
      <c r="C18" s="16">
        <v>0.5</v>
      </c>
    </row>
    <row r="19" spans="1:5" ht="36.75" customHeight="1">
      <c r="A19" s="86">
        <f t="shared" si="0"/>
        <v>4</v>
      </c>
      <c r="B19" s="20" t="s">
        <v>5</v>
      </c>
      <c r="C19" s="16">
        <v>0.5</v>
      </c>
    </row>
    <row r="20" spans="1:5" ht="18.75">
      <c r="A20" s="86">
        <f t="shared" si="0"/>
        <v>5</v>
      </c>
      <c r="B20" s="155" t="s">
        <v>7</v>
      </c>
      <c r="C20" s="123">
        <v>1</v>
      </c>
    </row>
    <row r="21" spans="1:5" ht="18.75">
      <c r="A21" s="211" t="s">
        <v>16</v>
      </c>
      <c r="B21" s="213"/>
      <c r="C21" s="149">
        <f>SUM(C16:C20)</f>
        <v>5.5</v>
      </c>
    </row>
    <row r="22" spans="1:5" ht="19.5" thickBot="1">
      <c r="A22" s="150"/>
      <c r="B22" s="151" t="s">
        <v>153</v>
      </c>
      <c r="C22" s="152">
        <f>C10+C14+C21</f>
        <v>11.35</v>
      </c>
    </row>
    <row r="25" spans="1:5" ht="18.75">
      <c r="A25" s="234" t="s">
        <v>117</v>
      </c>
      <c r="B25" s="234"/>
      <c r="C25" s="234"/>
      <c r="D25" s="234"/>
      <c r="E25" s="234"/>
    </row>
  </sheetData>
  <mergeCells count="8">
    <mergeCell ref="A21:B21"/>
    <mergeCell ref="A25:E25"/>
    <mergeCell ref="A4:C4"/>
    <mergeCell ref="A6:C6"/>
    <mergeCell ref="A10:B10"/>
    <mergeCell ref="A11:C11"/>
    <mergeCell ref="A14:B14"/>
    <mergeCell ref="A15:C1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2:D24"/>
  <sheetViews>
    <sheetView workbookViewId="0">
      <selection activeCell="C3" sqref="C3"/>
    </sheetView>
  </sheetViews>
  <sheetFormatPr defaultRowHeight="15"/>
  <cols>
    <col min="2" max="2" width="40" customWidth="1"/>
    <col min="3" max="3" width="27.42578125" customWidth="1"/>
  </cols>
  <sheetData>
    <row r="2" spans="1:3">
      <c r="C2" s="39" t="s">
        <v>218</v>
      </c>
    </row>
    <row r="3" spans="1:3" ht="60">
      <c r="C3" s="43" t="s">
        <v>249</v>
      </c>
    </row>
    <row r="4" spans="1:3" ht="52.5" customHeight="1">
      <c r="A4" s="235" t="s">
        <v>157</v>
      </c>
      <c r="B4" s="235"/>
      <c r="C4" s="235"/>
    </row>
    <row r="5" spans="1:3" ht="37.5">
      <c r="A5" s="15" t="s">
        <v>69</v>
      </c>
      <c r="B5" s="16" t="s">
        <v>9</v>
      </c>
      <c r="C5" s="17" t="s">
        <v>10</v>
      </c>
    </row>
    <row r="6" spans="1:3" ht="18.75">
      <c r="A6" s="228" t="s">
        <v>38</v>
      </c>
      <c r="B6" s="229"/>
      <c r="C6" s="230"/>
    </row>
    <row r="7" spans="1:3" ht="18.75">
      <c r="A7" s="86">
        <v>1</v>
      </c>
      <c r="B7" s="85" t="s">
        <v>121</v>
      </c>
      <c r="C7" s="86">
        <v>1</v>
      </c>
    </row>
    <row r="8" spans="1:3" ht="18.75">
      <c r="A8" s="86">
        <f>A7+1</f>
        <v>2</v>
      </c>
      <c r="B8" s="85" t="s">
        <v>1</v>
      </c>
      <c r="C8" s="86">
        <f>1+0.8</f>
        <v>1.8</v>
      </c>
    </row>
    <row r="9" spans="1:3" ht="18.75">
      <c r="A9" s="247" t="s">
        <v>16</v>
      </c>
      <c r="B9" s="248"/>
      <c r="C9" s="88">
        <f>SUM(C7:C8)</f>
        <v>2.8</v>
      </c>
    </row>
    <row r="10" spans="1:3" ht="18.75">
      <c r="A10" s="211" t="s">
        <v>155</v>
      </c>
      <c r="B10" s="212"/>
      <c r="C10" s="213"/>
    </row>
    <row r="11" spans="1:3" ht="18.75">
      <c r="A11" s="160">
        <v>1</v>
      </c>
      <c r="B11" s="161" t="s">
        <v>34</v>
      </c>
      <c r="C11" s="162">
        <v>0.5</v>
      </c>
    </row>
    <row r="12" spans="1:3" ht="18.75">
      <c r="A12" s="86">
        <v>2</v>
      </c>
      <c r="B12" s="85" t="s">
        <v>2</v>
      </c>
      <c r="C12" s="86">
        <v>0.25</v>
      </c>
    </row>
    <row r="13" spans="1:3" ht="18.75">
      <c r="A13" s="211" t="s">
        <v>16</v>
      </c>
      <c r="B13" s="213"/>
      <c r="C13" s="159">
        <f>C12+C11</f>
        <v>0.75</v>
      </c>
    </row>
    <row r="14" spans="1:3" ht="18.75">
      <c r="A14" s="211" t="s">
        <v>37</v>
      </c>
      <c r="B14" s="212"/>
      <c r="C14" s="213"/>
    </row>
    <row r="15" spans="1:3" ht="18.75">
      <c r="A15" s="86">
        <v>1</v>
      </c>
      <c r="B15" s="85" t="s">
        <v>112</v>
      </c>
      <c r="C15" s="86">
        <v>1</v>
      </c>
    </row>
    <row r="16" spans="1:3" ht="18.75">
      <c r="A16" s="86">
        <f>A15+1</f>
        <v>2</v>
      </c>
      <c r="B16" s="98" t="s">
        <v>4</v>
      </c>
      <c r="C16" s="86">
        <v>1</v>
      </c>
    </row>
    <row r="17" spans="1:4" ht="37.5">
      <c r="A17" s="86">
        <f t="shared" ref="A17:A19" si="0">A16+1</f>
        <v>3</v>
      </c>
      <c r="B17" s="85" t="s">
        <v>107</v>
      </c>
      <c r="C17" s="86">
        <v>0.25</v>
      </c>
    </row>
    <row r="18" spans="1:4" ht="18.75">
      <c r="A18" s="86">
        <f t="shared" si="0"/>
        <v>4</v>
      </c>
      <c r="B18" s="98" t="s">
        <v>7</v>
      </c>
      <c r="C18" s="86">
        <v>0.5</v>
      </c>
    </row>
    <row r="19" spans="1:4" ht="21.75" customHeight="1">
      <c r="A19" s="86">
        <f t="shared" si="0"/>
        <v>5</v>
      </c>
      <c r="B19" s="85" t="s">
        <v>158</v>
      </c>
      <c r="C19" s="86">
        <v>1</v>
      </c>
    </row>
    <row r="20" spans="1:4" ht="18.75">
      <c r="A20" s="211" t="s">
        <v>16</v>
      </c>
      <c r="B20" s="213"/>
      <c r="C20" s="157">
        <f>SUM(C15:C19)</f>
        <v>3.75</v>
      </c>
    </row>
    <row r="21" spans="1:4" ht="19.5" thickBot="1">
      <c r="A21" s="150"/>
      <c r="B21" s="151" t="s">
        <v>153</v>
      </c>
      <c r="C21" s="156">
        <f>C9+C13+C20</f>
        <v>7.3</v>
      </c>
    </row>
    <row r="24" spans="1:4" ht="18.75">
      <c r="A24" s="234" t="s">
        <v>117</v>
      </c>
      <c r="B24" s="234"/>
      <c r="C24" s="234"/>
      <c r="D24" s="234"/>
    </row>
  </sheetData>
  <mergeCells count="8">
    <mergeCell ref="A20:B20"/>
    <mergeCell ref="A24:D24"/>
    <mergeCell ref="A4:C4"/>
    <mergeCell ref="A6:C6"/>
    <mergeCell ref="A9:B9"/>
    <mergeCell ref="A10:C10"/>
    <mergeCell ref="A13:B13"/>
    <mergeCell ref="A14:C1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2:E25"/>
  <sheetViews>
    <sheetView workbookViewId="0">
      <selection activeCell="C3" sqref="C3"/>
    </sheetView>
  </sheetViews>
  <sheetFormatPr defaultRowHeight="15"/>
  <cols>
    <col min="1" max="1" width="11.85546875" customWidth="1"/>
    <col min="2" max="2" width="34.7109375" customWidth="1"/>
    <col min="3" max="3" width="28" customWidth="1"/>
  </cols>
  <sheetData>
    <row r="2" spans="1:3">
      <c r="C2" s="39" t="s">
        <v>219</v>
      </c>
    </row>
    <row r="3" spans="1:3" ht="61.5" customHeight="1">
      <c r="C3" s="43" t="s">
        <v>249</v>
      </c>
    </row>
    <row r="4" spans="1:3" ht="54" customHeight="1">
      <c r="A4" s="235" t="s">
        <v>159</v>
      </c>
      <c r="B4" s="235"/>
      <c r="C4" s="235"/>
    </row>
    <row r="5" spans="1:3" ht="37.5">
      <c r="A5" s="15" t="s">
        <v>69</v>
      </c>
      <c r="B5" s="16" t="s">
        <v>9</v>
      </c>
      <c r="C5" s="17" t="s">
        <v>10</v>
      </c>
    </row>
    <row r="6" spans="1:3" ht="18.75">
      <c r="A6" s="228" t="s">
        <v>38</v>
      </c>
      <c r="B6" s="229"/>
      <c r="C6" s="230"/>
    </row>
    <row r="7" spans="1:3" ht="18.75">
      <c r="A7" s="86">
        <v>1</v>
      </c>
      <c r="B7" s="85" t="s">
        <v>121</v>
      </c>
      <c r="C7" s="86">
        <v>1</v>
      </c>
    </row>
    <row r="8" spans="1:3" ht="18.75">
      <c r="A8" s="86">
        <f>A7+1</f>
        <v>2</v>
      </c>
      <c r="B8" s="85" t="s">
        <v>1</v>
      </c>
      <c r="C8" s="86">
        <f>3+0.6</f>
        <v>3.6</v>
      </c>
    </row>
    <row r="9" spans="1:3" ht="18.75">
      <c r="A9" s="86">
        <f>A8+1</f>
        <v>3</v>
      </c>
      <c r="B9" s="85" t="s">
        <v>195</v>
      </c>
      <c r="C9" s="86">
        <v>0.25</v>
      </c>
    </row>
    <row r="10" spans="1:3" ht="18.75">
      <c r="A10" s="247" t="s">
        <v>16</v>
      </c>
      <c r="B10" s="248"/>
      <c r="C10" s="88">
        <f>SUM(C7:C9)</f>
        <v>4.8499999999999996</v>
      </c>
    </row>
    <row r="11" spans="1:3" ht="18.75">
      <c r="A11" s="211" t="s">
        <v>155</v>
      </c>
      <c r="B11" s="212"/>
      <c r="C11" s="213"/>
    </row>
    <row r="12" spans="1:3" ht="18.75">
      <c r="A12" s="160">
        <v>1</v>
      </c>
      <c r="B12" s="161" t="s">
        <v>34</v>
      </c>
      <c r="C12" s="162">
        <v>0.5</v>
      </c>
    </row>
    <row r="13" spans="1:3" ht="18.75">
      <c r="A13" s="86">
        <v>2</v>
      </c>
      <c r="B13" s="85" t="s">
        <v>2</v>
      </c>
      <c r="C13" s="86">
        <v>0.5</v>
      </c>
    </row>
    <row r="14" spans="1:3" ht="18.75">
      <c r="A14" s="211" t="s">
        <v>16</v>
      </c>
      <c r="B14" s="213"/>
      <c r="C14" s="163">
        <f>C13+C12</f>
        <v>1</v>
      </c>
    </row>
    <row r="15" spans="1:3" ht="18.75">
      <c r="A15" s="211" t="s">
        <v>37</v>
      </c>
      <c r="B15" s="212"/>
      <c r="C15" s="213"/>
    </row>
    <row r="16" spans="1:3" ht="18.75">
      <c r="A16" s="86">
        <v>1</v>
      </c>
      <c r="B16" s="112" t="s">
        <v>112</v>
      </c>
      <c r="C16" s="16">
        <v>2</v>
      </c>
    </row>
    <row r="17" spans="1:5" ht="18.75">
      <c r="A17" s="86">
        <f>A16+1</f>
        <v>2</v>
      </c>
      <c r="B17" s="15" t="s">
        <v>4</v>
      </c>
      <c r="C17" s="16">
        <v>1</v>
      </c>
    </row>
    <row r="18" spans="1:5" ht="37.5">
      <c r="A18" s="86">
        <f t="shared" ref="A18:A20" si="0">A17+1</f>
        <v>3</v>
      </c>
      <c r="B18" s="112" t="s">
        <v>116</v>
      </c>
      <c r="C18" s="16">
        <v>0.5</v>
      </c>
    </row>
    <row r="19" spans="1:5" ht="18.75">
      <c r="A19" s="86">
        <f t="shared" si="0"/>
        <v>4</v>
      </c>
      <c r="B19" s="15" t="s">
        <v>7</v>
      </c>
      <c r="C19" s="16">
        <v>1</v>
      </c>
    </row>
    <row r="20" spans="1:5" ht="18.75">
      <c r="A20" s="86">
        <f t="shared" si="0"/>
        <v>5</v>
      </c>
      <c r="B20" s="164" t="s">
        <v>160</v>
      </c>
      <c r="C20" s="165">
        <v>1</v>
      </c>
    </row>
    <row r="21" spans="1:5" ht="18.75">
      <c r="A21" s="211" t="s">
        <v>16</v>
      </c>
      <c r="B21" s="213"/>
      <c r="C21" s="149">
        <f>SUM(C16:C20)</f>
        <v>5.5</v>
      </c>
    </row>
    <row r="22" spans="1:5" ht="19.5" thickBot="1">
      <c r="A22" s="150"/>
      <c r="B22" s="151" t="s">
        <v>153</v>
      </c>
      <c r="C22" s="152">
        <f>C10+C14+C21</f>
        <v>11.35</v>
      </c>
    </row>
    <row r="25" spans="1:5" ht="18.75">
      <c r="A25" s="234" t="s">
        <v>63</v>
      </c>
      <c r="B25" s="234"/>
      <c r="C25" s="234"/>
      <c r="D25" s="234"/>
      <c r="E25" s="234"/>
    </row>
  </sheetData>
  <mergeCells count="8">
    <mergeCell ref="A21:B21"/>
    <mergeCell ref="A25:E25"/>
    <mergeCell ref="A4:C4"/>
    <mergeCell ref="A6:C6"/>
    <mergeCell ref="A10:B10"/>
    <mergeCell ref="A11:C11"/>
    <mergeCell ref="A14:B14"/>
    <mergeCell ref="A15:C1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2:D27"/>
  <sheetViews>
    <sheetView workbookViewId="0">
      <selection activeCell="C3" sqref="C3"/>
    </sheetView>
  </sheetViews>
  <sheetFormatPr defaultRowHeight="15"/>
  <cols>
    <col min="1" max="1" width="8" customWidth="1"/>
    <col min="2" max="2" width="35.5703125" customWidth="1"/>
    <col min="3" max="3" width="27.7109375" customWidth="1"/>
  </cols>
  <sheetData>
    <row r="2" spans="1:3">
      <c r="C2" s="39" t="s">
        <v>220</v>
      </c>
    </row>
    <row r="3" spans="1:3" ht="60.75" customHeight="1">
      <c r="C3" s="43" t="s">
        <v>249</v>
      </c>
    </row>
    <row r="4" spans="1:3" ht="41.25" customHeight="1">
      <c r="A4" s="235" t="s">
        <v>161</v>
      </c>
      <c r="B4" s="235"/>
      <c r="C4" s="235"/>
    </row>
    <row r="5" spans="1:3" ht="37.5">
      <c r="A5" s="15" t="s">
        <v>69</v>
      </c>
      <c r="B5" s="16" t="s">
        <v>9</v>
      </c>
      <c r="C5" s="17" t="s">
        <v>10</v>
      </c>
    </row>
    <row r="6" spans="1:3" ht="18.75">
      <c r="A6" s="228" t="s">
        <v>38</v>
      </c>
      <c r="B6" s="229"/>
      <c r="C6" s="230"/>
    </row>
    <row r="7" spans="1:3" ht="18.75">
      <c r="A7" s="86">
        <v>1</v>
      </c>
      <c r="B7" s="85" t="s">
        <v>121</v>
      </c>
      <c r="C7" s="86">
        <v>1</v>
      </c>
    </row>
    <row r="8" spans="1:3" ht="18.75">
      <c r="A8" s="86">
        <f>A7+1</f>
        <v>2</v>
      </c>
      <c r="B8" s="85" t="s">
        <v>1</v>
      </c>
      <c r="C8" s="86">
        <f>2+1.6</f>
        <v>3.6</v>
      </c>
    </row>
    <row r="9" spans="1:3" ht="18.75">
      <c r="A9" s="86">
        <f>A8+1</f>
        <v>3</v>
      </c>
      <c r="B9" s="85" t="s">
        <v>195</v>
      </c>
      <c r="C9" s="86">
        <v>0.25</v>
      </c>
    </row>
    <row r="10" spans="1:3" ht="18.75">
      <c r="A10" s="247" t="s">
        <v>16</v>
      </c>
      <c r="B10" s="248"/>
      <c r="C10" s="88">
        <f>SUM(C7:C9)</f>
        <v>4.8499999999999996</v>
      </c>
    </row>
    <row r="11" spans="1:3" ht="18.75">
      <c r="A11" s="211" t="s">
        <v>155</v>
      </c>
      <c r="B11" s="212"/>
      <c r="C11" s="213"/>
    </row>
    <row r="12" spans="1:3" ht="23.25" customHeight="1">
      <c r="A12" s="86">
        <v>1</v>
      </c>
      <c r="B12" s="85" t="s">
        <v>2</v>
      </c>
      <c r="C12" s="86">
        <v>0.5</v>
      </c>
    </row>
    <row r="13" spans="1:3" ht="24" customHeight="1">
      <c r="A13" s="86">
        <v>2</v>
      </c>
      <c r="B13" s="85" t="s">
        <v>3</v>
      </c>
      <c r="C13" s="86">
        <v>0.5</v>
      </c>
    </row>
    <row r="14" spans="1:3" ht="18.75">
      <c r="A14" s="211" t="s">
        <v>16</v>
      </c>
      <c r="B14" s="213"/>
      <c r="C14" s="147">
        <f>C12+C13</f>
        <v>1</v>
      </c>
    </row>
    <row r="15" spans="1:3" ht="18.75">
      <c r="A15" s="211" t="s">
        <v>37</v>
      </c>
      <c r="B15" s="212"/>
      <c r="C15" s="213"/>
    </row>
    <row r="16" spans="1:3" ht="21.75" customHeight="1">
      <c r="A16" s="86">
        <v>1</v>
      </c>
      <c r="B16" s="112" t="s">
        <v>112</v>
      </c>
      <c r="C16" s="16">
        <v>2</v>
      </c>
    </row>
    <row r="17" spans="1:4" ht="36" customHeight="1">
      <c r="A17" s="86">
        <f>A16+1</f>
        <v>2</v>
      </c>
      <c r="B17" s="112" t="s">
        <v>116</v>
      </c>
      <c r="C17" s="16">
        <f>0.25+0.25</f>
        <v>0.5</v>
      </c>
    </row>
    <row r="18" spans="1:4" ht="18.75">
      <c r="A18" s="86">
        <f t="shared" ref="A18:A22" si="0">A17+1</f>
        <v>3</v>
      </c>
      <c r="B18" s="15" t="s">
        <v>4</v>
      </c>
      <c r="C18" s="16">
        <v>1</v>
      </c>
    </row>
    <row r="19" spans="1:4" ht="18.75">
      <c r="A19" s="86">
        <f t="shared" si="0"/>
        <v>4</v>
      </c>
      <c r="B19" s="15" t="s">
        <v>56</v>
      </c>
      <c r="C19" s="16">
        <v>0.5</v>
      </c>
    </row>
    <row r="20" spans="1:4" ht="37.5">
      <c r="A20" s="86">
        <f t="shared" si="0"/>
        <v>5</v>
      </c>
      <c r="B20" s="112" t="s">
        <v>5</v>
      </c>
      <c r="C20" s="16">
        <v>0.5</v>
      </c>
    </row>
    <row r="21" spans="1:4" ht="18.75">
      <c r="A21" s="86">
        <f t="shared" si="0"/>
        <v>6</v>
      </c>
      <c r="B21" s="15" t="s">
        <v>7</v>
      </c>
      <c r="C21" s="16">
        <v>1</v>
      </c>
    </row>
    <row r="22" spans="1:4" ht="37.5">
      <c r="A22" s="86">
        <f t="shared" si="0"/>
        <v>7</v>
      </c>
      <c r="B22" s="135" t="s">
        <v>100</v>
      </c>
      <c r="C22" s="123">
        <v>2</v>
      </c>
    </row>
    <row r="23" spans="1:4" ht="18.75">
      <c r="A23" s="211" t="s">
        <v>16</v>
      </c>
      <c r="B23" s="213"/>
      <c r="C23" s="149">
        <f>SUM(C16:C22)</f>
        <v>7.5</v>
      </c>
    </row>
    <row r="24" spans="1:4" ht="19.5" thickBot="1">
      <c r="A24" s="150"/>
      <c r="B24" s="115" t="s">
        <v>153</v>
      </c>
      <c r="C24" s="152">
        <f>C10+C14+C23</f>
        <v>13.35</v>
      </c>
    </row>
    <row r="27" spans="1:4" ht="18.75">
      <c r="A27" s="234" t="s">
        <v>117</v>
      </c>
      <c r="B27" s="234"/>
      <c r="C27" s="234"/>
      <c r="D27" s="234"/>
    </row>
  </sheetData>
  <mergeCells count="8">
    <mergeCell ref="A23:B23"/>
    <mergeCell ref="A27:D27"/>
    <mergeCell ref="A4:C4"/>
    <mergeCell ref="A6:C6"/>
    <mergeCell ref="A10:B10"/>
    <mergeCell ref="A11:C11"/>
    <mergeCell ref="A14:B14"/>
    <mergeCell ref="A15:C1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2:E27"/>
  <sheetViews>
    <sheetView workbookViewId="0">
      <selection activeCell="C3" sqref="C3"/>
    </sheetView>
  </sheetViews>
  <sheetFormatPr defaultRowHeight="15"/>
  <cols>
    <col min="2" max="2" width="35.140625" customWidth="1"/>
    <col min="3" max="3" width="29.140625" customWidth="1"/>
  </cols>
  <sheetData>
    <row r="2" spans="1:4">
      <c r="C2" s="39" t="s">
        <v>221</v>
      </c>
    </row>
    <row r="3" spans="1:4" ht="60" customHeight="1">
      <c r="C3" s="43" t="s">
        <v>249</v>
      </c>
    </row>
    <row r="4" spans="1:4" ht="43.5" customHeight="1">
      <c r="A4" s="217" t="s">
        <v>162</v>
      </c>
      <c r="B4" s="217"/>
      <c r="C4" s="217"/>
      <c r="D4" s="217"/>
    </row>
    <row r="5" spans="1:4" ht="18.75">
      <c r="A5" s="12"/>
      <c r="B5" s="69"/>
      <c r="C5" s="12"/>
    </row>
    <row r="6" spans="1:4" ht="37.5">
      <c r="A6" s="15" t="s">
        <v>69</v>
      </c>
      <c r="B6" s="16" t="s">
        <v>9</v>
      </c>
      <c r="C6" s="17" t="s">
        <v>10</v>
      </c>
    </row>
    <row r="7" spans="1:4" ht="18.75">
      <c r="A7" s="228" t="s">
        <v>38</v>
      </c>
      <c r="B7" s="229"/>
      <c r="C7" s="230"/>
    </row>
    <row r="8" spans="1:4" ht="18.75">
      <c r="A8" s="86">
        <v>1</v>
      </c>
      <c r="B8" s="85" t="s">
        <v>121</v>
      </c>
      <c r="C8" s="86">
        <v>1</v>
      </c>
    </row>
    <row r="9" spans="1:4" ht="18.75">
      <c r="A9" s="86">
        <f>A8+1</f>
        <v>2</v>
      </c>
      <c r="B9" s="85" t="s">
        <v>1</v>
      </c>
      <c r="C9" s="86">
        <f>1+0.8</f>
        <v>1.8</v>
      </c>
    </row>
    <row r="10" spans="1:4" ht="18.75">
      <c r="A10" s="86">
        <f>A9+1</f>
        <v>3</v>
      </c>
      <c r="B10" s="85" t="s">
        <v>195</v>
      </c>
      <c r="C10" s="86">
        <v>0.25</v>
      </c>
    </row>
    <row r="11" spans="1:4" ht="18.75">
      <c r="A11" s="247" t="s">
        <v>16</v>
      </c>
      <c r="B11" s="248"/>
      <c r="C11" s="88">
        <f>SUM(C8:C10)</f>
        <v>3.05</v>
      </c>
    </row>
    <row r="12" spans="1:4" ht="18.75">
      <c r="A12" s="211" t="s">
        <v>155</v>
      </c>
      <c r="B12" s="212"/>
      <c r="C12" s="213"/>
    </row>
    <row r="13" spans="1:4" ht="18.75">
      <c r="A13" s="86">
        <v>1</v>
      </c>
      <c r="B13" s="154" t="s">
        <v>34</v>
      </c>
      <c r="C13" s="86">
        <v>0.5</v>
      </c>
    </row>
    <row r="14" spans="1:4" ht="18.75">
      <c r="A14" s="86">
        <v>2</v>
      </c>
      <c r="B14" s="85" t="s">
        <v>2</v>
      </c>
      <c r="C14" s="86">
        <v>0.25</v>
      </c>
    </row>
    <row r="15" spans="1:4" ht="18.75">
      <c r="A15" s="211" t="s">
        <v>16</v>
      </c>
      <c r="B15" s="213"/>
      <c r="C15" s="159">
        <f>C14+C13</f>
        <v>0.75</v>
      </c>
    </row>
    <row r="16" spans="1:4" ht="18.75">
      <c r="A16" s="211" t="s">
        <v>37</v>
      </c>
      <c r="B16" s="212"/>
      <c r="C16" s="213"/>
    </row>
    <row r="17" spans="1:5" ht="18.75">
      <c r="A17" s="86">
        <v>1</v>
      </c>
      <c r="B17" s="112" t="s">
        <v>112</v>
      </c>
      <c r="C17" s="16">
        <v>1</v>
      </c>
    </row>
    <row r="18" spans="1:5" ht="18.75">
      <c r="A18" s="86">
        <f>A17+1</f>
        <v>2</v>
      </c>
      <c r="B18" s="15" t="s">
        <v>4</v>
      </c>
      <c r="C18" s="16">
        <v>1</v>
      </c>
    </row>
    <row r="19" spans="1:5" ht="18.75">
      <c r="A19" s="86">
        <f t="shared" ref="A19:A22" si="0">A18+1</f>
        <v>3</v>
      </c>
      <c r="B19" s="15" t="s">
        <v>109</v>
      </c>
      <c r="C19" s="16">
        <v>0.25</v>
      </c>
    </row>
    <row r="20" spans="1:5" ht="37.5">
      <c r="A20" s="86">
        <f t="shared" si="0"/>
        <v>4</v>
      </c>
      <c r="B20" s="112" t="s">
        <v>107</v>
      </c>
      <c r="C20" s="16">
        <v>0.25</v>
      </c>
    </row>
    <row r="21" spans="1:5" ht="18.75">
      <c r="A21" s="86">
        <f t="shared" si="0"/>
        <v>5</v>
      </c>
      <c r="B21" s="15" t="s">
        <v>7</v>
      </c>
      <c r="C21" s="123">
        <v>0.5</v>
      </c>
    </row>
    <row r="22" spans="1:5" ht="37.5">
      <c r="A22" s="86">
        <f t="shared" si="0"/>
        <v>6</v>
      </c>
      <c r="B22" s="112" t="s">
        <v>163</v>
      </c>
      <c r="C22" s="123">
        <v>2</v>
      </c>
    </row>
    <row r="23" spans="1:5" ht="18.75">
      <c r="A23" s="211" t="s">
        <v>16</v>
      </c>
      <c r="B23" s="213"/>
      <c r="C23" s="166">
        <f>SUM(C17:C22)</f>
        <v>5</v>
      </c>
    </row>
    <row r="24" spans="1:5" ht="19.5" thickBot="1">
      <c r="A24" s="150"/>
      <c r="B24" s="115" t="s">
        <v>153</v>
      </c>
      <c r="C24" s="156">
        <f>C11+C15+C23</f>
        <v>8.8000000000000007</v>
      </c>
    </row>
    <row r="27" spans="1:5" ht="18.75">
      <c r="A27" s="234" t="s">
        <v>117</v>
      </c>
      <c r="B27" s="234"/>
      <c r="C27" s="234"/>
      <c r="D27" s="234"/>
      <c r="E27" s="234"/>
    </row>
  </sheetData>
  <mergeCells count="8">
    <mergeCell ref="A4:D4"/>
    <mergeCell ref="A23:B23"/>
    <mergeCell ref="A27:E27"/>
    <mergeCell ref="A7:C7"/>
    <mergeCell ref="A11:B11"/>
    <mergeCell ref="A12:C12"/>
    <mergeCell ref="A15:B15"/>
    <mergeCell ref="A16:C1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2:D26"/>
  <sheetViews>
    <sheetView workbookViewId="0">
      <selection activeCell="C3" sqref="C3"/>
    </sheetView>
  </sheetViews>
  <sheetFormatPr defaultRowHeight="15"/>
  <cols>
    <col min="2" max="2" width="38" customWidth="1"/>
    <col min="3" max="3" width="27.140625" customWidth="1"/>
  </cols>
  <sheetData>
    <row r="2" spans="1:3">
      <c r="C2" s="39" t="s">
        <v>222</v>
      </c>
    </row>
    <row r="3" spans="1:3" ht="57.75" customHeight="1">
      <c r="C3" s="43" t="s">
        <v>249</v>
      </c>
    </row>
    <row r="4" spans="1:3" ht="40.5" customHeight="1">
      <c r="A4" s="235" t="s">
        <v>164</v>
      </c>
      <c r="B4" s="235"/>
      <c r="C4" s="235"/>
    </row>
    <row r="5" spans="1:3" ht="42" customHeight="1">
      <c r="A5" s="15" t="s">
        <v>69</v>
      </c>
      <c r="B5" s="16" t="s">
        <v>9</v>
      </c>
      <c r="C5" s="17" t="s">
        <v>10</v>
      </c>
    </row>
    <row r="6" spans="1:3" ht="18.75">
      <c r="A6" s="228" t="s">
        <v>38</v>
      </c>
      <c r="B6" s="229"/>
      <c r="C6" s="230"/>
    </row>
    <row r="7" spans="1:3" ht="18.75">
      <c r="A7" s="86">
        <v>1</v>
      </c>
      <c r="B7" s="85" t="s">
        <v>121</v>
      </c>
      <c r="C7" s="86">
        <v>1</v>
      </c>
    </row>
    <row r="8" spans="1:3" ht="18.75">
      <c r="A8" s="86">
        <f>A7+1</f>
        <v>2</v>
      </c>
      <c r="B8" s="85" t="s">
        <v>1</v>
      </c>
      <c r="C8" s="86">
        <f>4.5+0.9</f>
        <v>5.4</v>
      </c>
    </row>
    <row r="9" spans="1:3" ht="18.75">
      <c r="A9" s="86">
        <f>A8+1</f>
        <v>3</v>
      </c>
      <c r="B9" s="85" t="s">
        <v>195</v>
      </c>
      <c r="C9" s="86">
        <v>0.25</v>
      </c>
    </row>
    <row r="10" spans="1:3" ht="18.75">
      <c r="A10" s="247" t="s">
        <v>16</v>
      </c>
      <c r="B10" s="248"/>
      <c r="C10" s="88">
        <f>SUM(C7:C9)</f>
        <v>6.65</v>
      </c>
    </row>
    <row r="11" spans="1:3" ht="18.75">
      <c r="A11" s="211" t="s">
        <v>155</v>
      </c>
      <c r="B11" s="212"/>
      <c r="C11" s="213"/>
    </row>
    <row r="12" spans="1:3" ht="18.75">
      <c r="A12" s="86">
        <v>1</v>
      </c>
      <c r="B12" s="154" t="s">
        <v>34</v>
      </c>
      <c r="C12" s="86">
        <v>0.5</v>
      </c>
    </row>
    <row r="13" spans="1:3" ht="18.75">
      <c r="A13" s="86">
        <v>2</v>
      </c>
      <c r="B13" s="85" t="s">
        <v>2</v>
      </c>
      <c r="C13" s="86">
        <v>0.5</v>
      </c>
    </row>
    <row r="14" spans="1:3" ht="18.75">
      <c r="A14" s="211" t="s">
        <v>16</v>
      </c>
      <c r="B14" s="213"/>
      <c r="C14" s="147">
        <f>C13+C12</f>
        <v>1</v>
      </c>
    </row>
    <row r="15" spans="1:3" ht="18.75">
      <c r="A15" s="211" t="s">
        <v>37</v>
      </c>
      <c r="B15" s="212"/>
      <c r="C15" s="213"/>
    </row>
    <row r="16" spans="1:3" ht="18.75">
      <c r="A16" s="86">
        <v>1</v>
      </c>
      <c r="B16" s="85" t="s">
        <v>112</v>
      </c>
      <c r="C16" s="86">
        <v>3</v>
      </c>
    </row>
    <row r="17" spans="1:4" ht="18.75">
      <c r="A17" s="86">
        <f>A16+1</f>
        <v>2</v>
      </c>
      <c r="B17" s="98" t="s">
        <v>4</v>
      </c>
      <c r="C17" s="86">
        <v>1.5</v>
      </c>
    </row>
    <row r="18" spans="1:4" ht="37.5">
      <c r="A18" s="86">
        <f t="shared" ref="A18:A21" si="0">A17+1</f>
        <v>3</v>
      </c>
      <c r="B18" s="85" t="s">
        <v>107</v>
      </c>
      <c r="C18" s="86">
        <v>0.5</v>
      </c>
    </row>
    <row r="19" spans="1:4" ht="18.75">
      <c r="A19" s="86">
        <f t="shared" si="0"/>
        <v>4</v>
      </c>
      <c r="B19" s="98" t="s">
        <v>109</v>
      </c>
      <c r="C19" s="86">
        <v>0.5</v>
      </c>
    </row>
    <row r="20" spans="1:4" ht="18.75">
      <c r="A20" s="86">
        <f t="shared" si="0"/>
        <v>5</v>
      </c>
      <c r="B20" s="98" t="s">
        <v>7</v>
      </c>
      <c r="C20" s="86">
        <v>1</v>
      </c>
    </row>
    <row r="21" spans="1:4" ht="18.75">
      <c r="A21" s="86">
        <f t="shared" si="0"/>
        <v>6</v>
      </c>
      <c r="B21" s="105" t="s">
        <v>8</v>
      </c>
      <c r="C21" s="101">
        <v>1</v>
      </c>
    </row>
    <row r="22" spans="1:4" ht="18.75">
      <c r="A22" s="211" t="s">
        <v>16</v>
      </c>
      <c r="B22" s="213"/>
      <c r="C22" s="149">
        <f>SUM(C16:C21)</f>
        <v>7.5</v>
      </c>
    </row>
    <row r="23" spans="1:4" ht="19.5" thickBot="1">
      <c r="A23" s="150"/>
      <c r="B23" s="151" t="s">
        <v>153</v>
      </c>
      <c r="C23" s="152">
        <f>C10+C14+C22</f>
        <v>15.15</v>
      </c>
    </row>
    <row r="26" spans="1:4" ht="18.75">
      <c r="A26" s="234" t="s">
        <v>117</v>
      </c>
      <c r="B26" s="234"/>
      <c r="C26" s="234"/>
      <c r="D26" s="234"/>
    </row>
  </sheetData>
  <mergeCells count="8">
    <mergeCell ref="A22:B22"/>
    <mergeCell ref="A26:D26"/>
    <mergeCell ref="A4:C4"/>
    <mergeCell ref="A6:C6"/>
    <mergeCell ref="A10:B10"/>
    <mergeCell ref="A11:C11"/>
    <mergeCell ref="A14:B14"/>
    <mergeCell ref="A15:C15"/>
  </mergeCells>
  <pageMargins left="0.7" right="0.7" top="0.75" bottom="0.75" header="0.3" footer="0.3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37"/>
  <sheetViews>
    <sheetView topLeftCell="A8" workbookViewId="0">
      <selection activeCell="C3" sqref="C3"/>
    </sheetView>
  </sheetViews>
  <sheetFormatPr defaultRowHeight="15"/>
  <cols>
    <col min="2" max="2" width="41.28515625" customWidth="1"/>
    <col min="3" max="3" width="31.42578125" customWidth="1"/>
  </cols>
  <sheetData>
    <row r="2" spans="1:11">
      <c r="A2" s="12"/>
      <c r="B2" s="12"/>
      <c r="C2" s="196" t="s">
        <v>226</v>
      </c>
    </row>
    <row r="3" spans="1:11" ht="47.25" customHeight="1">
      <c r="A3" s="12"/>
      <c r="B3" s="12"/>
      <c r="C3" s="43" t="s">
        <v>249</v>
      </c>
    </row>
    <row r="4" spans="1:11" ht="36.75" customHeight="1">
      <c r="A4" s="217" t="s">
        <v>174</v>
      </c>
      <c r="B4" s="217"/>
      <c r="C4" s="217"/>
      <c r="D4" s="14"/>
      <c r="E4" s="14"/>
      <c r="F4" s="14"/>
      <c r="G4" s="14"/>
      <c r="H4" s="14"/>
      <c r="I4" s="14"/>
      <c r="J4" s="14"/>
      <c r="K4" s="14"/>
    </row>
    <row r="5" spans="1:11" ht="49.5" customHeight="1">
      <c r="A5" s="15" t="s">
        <v>69</v>
      </c>
      <c r="B5" s="16" t="s">
        <v>9</v>
      </c>
      <c r="C5" s="17" t="s">
        <v>10</v>
      </c>
    </row>
    <row r="6" spans="1:11" ht="15.75">
      <c r="A6" s="250" t="s">
        <v>38</v>
      </c>
      <c r="B6" s="250"/>
      <c r="C6" s="250"/>
    </row>
    <row r="7" spans="1:11" ht="18.75">
      <c r="A7" s="3">
        <v>1</v>
      </c>
      <c r="B7" s="4" t="s">
        <v>11</v>
      </c>
      <c r="C7" s="5">
        <v>1</v>
      </c>
    </row>
    <row r="8" spans="1:11" ht="18.75">
      <c r="A8" s="6">
        <f>A7+1</f>
        <v>2</v>
      </c>
      <c r="B8" s="4" t="s">
        <v>12</v>
      </c>
      <c r="C8" s="5">
        <v>2</v>
      </c>
    </row>
    <row r="9" spans="1:11" ht="18.75">
      <c r="A9" s="6">
        <f t="shared" ref="A9:A14" si="0">A8+1</f>
        <v>3</v>
      </c>
      <c r="B9" s="4" t="s">
        <v>13</v>
      </c>
      <c r="C9" s="5">
        <v>1</v>
      </c>
    </row>
    <row r="10" spans="1:11" ht="18.75">
      <c r="A10" s="6">
        <f t="shared" si="0"/>
        <v>4</v>
      </c>
      <c r="B10" s="7" t="s">
        <v>14</v>
      </c>
      <c r="C10" s="37">
        <v>0.75</v>
      </c>
    </row>
    <row r="11" spans="1:11" ht="18.75">
      <c r="A11" s="6">
        <f t="shared" si="0"/>
        <v>5</v>
      </c>
      <c r="B11" s="8" t="s">
        <v>31</v>
      </c>
      <c r="C11" s="37">
        <v>55.22</v>
      </c>
    </row>
    <row r="12" spans="1:11" ht="18.75">
      <c r="A12" s="6">
        <f t="shared" si="0"/>
        <v>6</v>
      </c>
      <c r="B12" s="8" t="s">
        <v>32</v>
      </c>
      <c r="C12" s="37">
        <v>0.11</v>
      </c>
    </row>
    <row r="13" spans="1:11" ht="37.5">
      <c r="A13" s="6">
        <f t="shared" si="0"/>
        <v>7</v>
      </c>
      <c r="B13" s="10" t="s">
        <v>97</v>
      </c>
      <c r="C13" s="38">
        <v>1</v>
      </c>
    </row>
    <row r="14" spans="1:11" ht="18.75">
      <c r="A14" s="6">
        <f t="shared" si="0"/>
        <v>8</v>
      </c>
      <c r="B14" s="10" t="s">
        <v>15</v>
      </c>
      <c r="C14" s="11">
        <v>5</v>
      </c>
    </row>
    <row r="15" spans="1:11" ht="18.75">
      <c r="A15" s="61"/>
      <c r="B15" s="47" t="s">
        <v>16</v>
      </c>
      <c r="C15" s="48">
        <f>SUM(C7:C14)</f>
        <v>66.08</v>
      </c>
    </row>
    <row r="16" spans="1:11" ht="15.75">
      <c r="A16" s="251" t="s">
        <v>17</v>
      </c>
      <c r="B16" s="252"/>
      <c r="C16" s="252"/>
    </row>
    <row r="17" spans="1:3" ht="40.5" customHeight="1">
      <c r="A17" s="44">
        <v>1</v>
      </c>
      <c r="B17" s="63" t="s">
        <v>44</v>
      </c>
      <c r="C17" s="80">
        <v>1</v>
      </c>
    </row>
    <row r="18" spans="1:3" ht="18.75">
      <c r="A18" s="80">
        <f>A17+1</f>
        <v>2</v>
      </c>
      <c r="B18" s="8" t="s">
        <v>34</v>
      </c>
      <c r="C18" s="80">
        <v>1</v>
      </c>
    </row>
    <row r="19" spans="1:3" ht="18.75">
      <c r="A19" s="80">
        <f>A18+1</f>
        <v>3</v>
      </c>
      <c r="B19" s="8" t="s">
        <v>35</v>
      </c>
      <c r="C19" s="80">
        <v>1</v>
      </c>
    </row>
    <row r="20" spans="1:3" ht="18.75">
      <c r="A20" s="34">
        <f t="shared" ref="A20:A21" si="1">A19+1</f>
        <v>4</v>
      </c>
      <c r="B20" s="8" t="s">
        <v>18</v>
      </c>
      <c r="C20" s="3">
        <v>1</v>
      </c>
    </row>
    <row r="21" spans="1:3" ht="18.75">
      <c r="A21" s="34">
        <f t="shared" si="1"/>
        <v>5</v>
      </c>
      <c r="B21" s="8" t="s">
        <v>20</v>
      </c>
      <c r="C21" s="3">
        <v>1</v>
      </c>
    </row>
    <row r="22" spans="1:3" ht="18.75">
      <c r="A22" s="34"/>
      <c r="B22" s="81" t="s">
        <v>16</v>
      </c>
      <c r="C22" s="61">
        <f>SUM(C17:C21)</f>
        <v>5</v>
      </c>
    </row>
    <row r="23" spans="1:3" ht="15.75">
      <c r="A23" s="253" t="s">
        <v>21</v>
      </c>
      <c r="B23" s="254"/>
      <c r="C23" s="254"/>
    </row>
    <row r="24" spans="1:3" ht="18.75">
      <c r="A24" s="3">
        <v>1</v>
      </c>
      <c r="B24" s="8" t="s">
        <v>46</v>
      </c>
      <c r="C24" s="3">
        <v>1</v>
      </c>
    </row>
    <row r="25" spans="1:3" ht="18.75">
      <c r="A25" s="31">
        <f>1+A24</f>
        <v>2</v>
      </c>
      <c r="B25" s="4" t="s">
        <v>59</v>
      </c>
      <c r="C25" s="3">
        <v>1</v>
      </c>
    </row>
    <row r="26" spans="1:3" ht="37.5">
      <c r="A26" s="31">
        <f t="shared" ref="A26:A33" si="2">1+A25</f>
        <v>3</v>
      </c>
      <c r="B26" s="4" t="s">
        <v>120</v>
      </c>
      <c r="C26" s="3">
        <v>1</v>
      </c>
    </row>
    <row r="27" spans="1:3" ht="37.5">
      <c r="A27" s="31">
        <f t="shared" si="2"/>
        <v>4</v>
      </c>
      <c r="B27" s="32" t="s">
        <v>24</v>
      </c>
      <c r="C27" s="3">
        <v>10.5</v>
      </c>
    </row>
    <row r="28" spans="1:3" ht="56.25">
      <c r="A28" s="31">
        <f t="shared" si="2"/>
        <v>5</v>
      </c>
      <c r="B28" s="32" t="s">
        <v>26</v>
      </c>
      <c r="C28" s="3">
        <v>1</v>
      </c>
    </row>
    <row r="29" spans="1:3" ht="18.75">
      <c r="A29" s="31">
        <f t="shared" si="2"/>
        <v>6</v>
      </c>
      <c r="B29" s="8" t="s">
        <v>67</v>
      </c>
      <c r="C29" s="3">
        <v>3</v>
      </c>
    </row>
    <row r="30" spans="1:3" ht="18.75">
      <c r="A30" s="31">
        <f t="shared" si="2"/>
        <v>7</v>
      </c>
      <c r="B30" s="8" t="s">
        <v>109</v>
      </c>
      <c r="C30" s="3">
        <v>1</v>
      </c>
    </row>
    <row r="31" spans="1:3" ht="18.75">
      <c r="A31" s="31">
        <f t="shared" si="2"/>
        <v>8</v>
      </c>
      <c r="B31" s="8" t="s">
        <v>25</v>
      </c>
      <c r="C31" s="3">
        <v>1</v>
      </c>
    </row>
    <row r="32" spans="1:3" ht="18.75">
      <c r="A32" s="31">
        <f t="shared" si="2"/>
        <v>9</v>
      </c>
      <c r="B32" s="8" t="s">
        <v>7</v>
      </c>
      <c r="C32" s="3">
        <v>2</v>
      </c>
    </row>
    <row r="33" spans="1:3" ht="18.75">
      <c r="A33" s="31">
        <f t="shared" si="2"/>
        <v>10</v>
      </c>
      <c r="B33" s="8" t="s">
        <v>6</v>
      </c>
      <c r="C33" s="3">
        <v>1</v>
      </c>
    </row>
    <row r="34" spans="1:3" ht="18.75">
      <c r="A34" s="34"/>
      <c r="B34" s="23" t="s">
        <v>16</v>
      </c>
      <c r="C34" s="41">
        <f>SUM(C24:C33)</f>
        <v>22.5</v>
      </c>
    </row>
    <row r="35" spans="1:3" ht="18.75">
      <c r="A35" s="36"/>
      <c r="B35" s="23" t="s">
        <v>30</v>
      </c>
      <c r="C35" s="35">
        <f>C15+C22+C34</f>
        <v>93.58</v>
      </c>
    </row>
    <row r="37" spans="1:3" ht="15.75">
      <c r="B37" s="82" t="s">
        <v>68</v>
      </c>
      <c r="C37" s="82"/>
    </row>
  </sheetData>
  <mergeCells count="4">
    <mergeCell ref="A6:C6"/>
    <mergeCell ref="A16:C16"/>
    <mergeCell ref="A23:C23"/>
    <mergeCell ref="A4:C4"/>
  </mergeCells>
  <pageMargins left="0.70866141732283472" right="0.70866141732283472" top="0.74803149606299213" bottom="0.74803149606299213" header="0.31496062992125984" footer="0.31496062992125984"/>
  <pageSetup paperSize="9" scale="87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2:C34"/>
  <sheetViews>
    <sheetView topLeftCell="A6" workbookViewId="0">
      <selection activeCell="C3" sqref="C3"/>
    </sheetView>
  </sheetViews>
  <sheetFormatPr defaultRowHeight="15"/>
  <cols>
    <col min="1" max="1" width="9.140625" customWidth="1"/>
    <col min="2" max="2" width="44.7109375" customWidth="1"/>
    <col min="3" max="3" width="28" customWidth="1"/>
  </cols>
  <sheetData>
    <row r="2" spans="1:3">
      <c r="A2" s="12"/>
      <c r="B2" s="12"/>
      <c r="C2" s="39" t="s">
        <v>239</v>
      </c>
    </row>
    <row r="3" spans="1:3" ht="60.75" customHeight="1">
      <c r="A3" s="12"/>
      <c r="B3" s="12"/>
      <c r="C3" s="43" t="s">
        <v>249</v>
      </c>
    </row>
    <row r="4" spans="1:3" ht="39.75" customHeight="1">
      <c r="A4" s="217" t="s">
        <v>203</v>
      </c>
      <c r="B4" s="217"/>
      <c r="C4" s="217"/>
    </row>
    <row r="5" spans="1:3" ht="42.75" customHeight="1">
      <c r="A5" s="16" t="s">
        <v>69</v>
      </c>
      <c r="B5" s="16" t="s">
        <v>9</v>
      </c>
      <c r="C5" s="17" t="s">
        <v>10</v>
      </c>
    </row>
    <row r="6" spans="1:3" ht="18.75">
      <c r="A6" s="255" t="s">
        <v>38</v>
      </c>
      <c r="B6" s="256"/>
      <c r="C6" s="256"/>
    </row>
    <row r="7" spans="1:3" ht="18.75">
      <c r="A7" s="3">
        <v>1</v>
      </c>
      <c r="B7" s="4" t="s">
        <v>11</v>
      </c>
      <c r="C7" s="5">
        <v>1</v>
      </c>
    </row>
    <row r="8" spans="1:3" ht="18.75">
      <c r="A8" s="6">
        <f>A7+1</f>
        <v>2</v>
      </c>
      <c r="B8" s="4" t="s">
        <v>12</v>
      </c>
      <c r="C8" s="9">
        <v>0.5</v>
      </c>
    </row>
    <row r="9" spans="1:3" ht="18.75">
      <c r="A9" s="6">
        <f t="shared" ref="A9:A11" si="0">A8+1</f>
        <v>3</v>
      </c>
      <c r="B9" s="4" t="s">
        <v>13</v>
      </c>
      <c r="C9" s="9">
        <v>0.5</v>
      </c>
    </row>
    <row r="10" spans="1:3" ht="19.5" customHeight="1">
      <c r="A10" s="6">
        <f t="shared" si="0"/>
        <v>4</v>
      </c>
      <c r="B10" s="4" t="s">
        <v>86</v>
      </c>
      <c r="C10" s="9">
        <v>0.5</v>
      </c>
    </row>
    <row r="11" spans="1:3" ht="18.75">
      <c r="A11" s="6">
        <f t="shared" si="0"/>
        <v>5</v>
      </c>
      <c r="B11" s="8" t="s">
        <v>31</v>
      </c>
      <c r="C11" s="37">
        <v>15.06</v>
      </c>
    </row>
    <row r="12" spans="1:3" ht="18.75">
      <c r="A12" s="61"/>
      <c r="B12" s="47" t="s">
        <v>16</v>
      </c>
      <c r="C12" s="48">
        <f>SUM(C7:C11)</f>
        <v>17.560000000000002</v>
      </c>
    </row>
    <row r="13" spans="1:3" ht="36" customHeight="1">
      <c r="A13" s="257" t="s">
        <v>118</v>
      </c>
      <c r="B13" s="258"/>
      <c r="C13" s="258"/>
    </row>
    <row r="14" spans="1:3" ht="48" customHeight="1">
      <c r="A14" s="3">
        <v>1</v>
      </c>
      <c r="B14" s="73" t="s">
        <v>119</v>
      </c>
      <c r="C14" s="3">
        <v>0.5</v>
      </c>
    </row>
    <row r="15" spans="1:3" ht="18.75">
      <c r="A15" s="79"/>
      <c r="B15" s="79" t="s">
        <v>16</v>
      </c>
      <c r="C15" s="61">
        <v>0.5</v>
      </c>
    </row>
    <row r="16" spans="1:3" ht="18.75">
      <c r="A16" s="259" t="s">
        <v>39</v>
      </c>
      <c r="B16" s="260"/>
      <c r="C16" s="260"/>
    </row>
    <row r="17" spans="1:3" ht="18.75">
      <c r="A17" s="17">
        <v>1</v>
      </c>
      <c r="B17" s="20" t="s">
        <v>19</v>
      </c>
      <c r="C17" s="17">
        <v>0.25</v>
      </c>
    </row>
    <row r="18" spans="1:3" ht="18.75">
      <c r="A18" s="17">
        <f>A17+1</f>
        <v>2</v>
      </c>
      <c r="B18" s="22" t="s">
        <v>20</v>
      </c>
      <c r="C18" s="17">
        <v>0.25</v>
      </c>
    </row>
    <row r="19" spans="1:3" ht="18.75">
      <c r="A19" s="17"/>
      <c r="B19" s="54" t="s">
        <v>16</v>
      </c>
      <c r="C19" s="55">
        <f>C17+C18</f>
        <v>0.5</v>
      </c>
    </row>
    <row r="20" spans="1:3" ht="18.75">
      <c r="A20" s="257" t="s">
        <v>37</v>
      </c>
      <c r="B20" s="258"/>
      <c r="C20" s="258"/>
    </row>
    <row r="21" spans="1:3" ht="18.75">
      <c r="A21" s="3">
        <v>1</v>
      </c>
      <c r="B21" s="20" t="s">
        <v>46</v>
      </c>
      <c r="C21" s="21">
        <v>0.5</v>
      </c>
    </row>
    <row r="22" spans="1:3" ht="37.5">
      <c r="A22" s="17">
        <f>A21+1</f>
        <v>2</v>
      </c>
      <c r="B22" s="20" t="s">
        <v>94</v>
      </c>
      <c r="C22" s="21">
        <v>1</v>
      </c>
    </row>
    <row r="23" spans="1:3" ht="21.75" customHeight="1">
      <c r="A23" s="17">
        <f t="shared" ref="A23:A29" si="1">A22+1</f>
        <v>3</v>
      </c>
      <c r="B23" s="20" t="s">
        <v>5</v>
      </c>
      <c r="C23" s="21">
        <v>2</v>
      </c>
    </row>
    <row r="24" spans="1:3" ht="18.75">
      <c r="A24" s="17">
        <f t="shared" si="1"/>
        <v>4</v>
      </c>
      <c r="B24" s="20" t="s">
        <v>7</v>
      </c>
      <c r="C24" s="21">
        <v>1</v>
      </c>
    </row>
    <row r="25" spans="1:3" ht="35.25" customHeight="1">
      <c r="A25" s="17">
        <f t="shared" si="1"/>
        <v>5</v>
      </c>
      <c r="B25" s="22" t="s">
        <v>33</v>
      </c>
      <c r="C25" s="21">
        <v>0.5</v>
      </c>
    </row>
    <row r="26" spans="1:3" ht="37.5">
      <c r="A26" s="17">
        <f t="shared" si="1"/>
        <v>6</v>
      </c>
      <c r="B26" s="22" t="s">
        <v>28</v>
      </c>
      <c r="C26" s="21">
        <v>1</v>
      </c>
    </row>
    <row r="27" spans="1:3" ht="36" customHeight="1">
      <c r="A27" s="17">
        <f t="shared" si="1"/>
        <v>7</v>
      </c>
      <c r="B27" s="22" t="s">
        <v>100</v>
      </c>
      <c r="C27" s="21">
        <v>3</v>
      </c>
    </row>
    <row r="28" spans="1:3" ht="18.75">
      <c r="A28" s="17">
        <f t="shared" si="1"/>
        <v>8</v>
      </c>
      <c r="B28" s="20" t="s">
        <v>4</v>
      </c>
      <c r="C28" s="21">
        <v>0.5</v>
      </c>
    </row>
    <row r="29" spans="1:3" ht="18.75" customHeight="1">
      <c r="A29" s="17">
        <f t="shared" si="1"/>
        <v>9</v>
      </c>
      <c r="B29" s="20" t="s">
        <v>109</v>
      </c>
      <c r="C29" s="21">
        <v>1</v>
      </c>
    </row>
    <row r="30" spans="1:3" ht="18.75">
      <c r="A30" s="3"/>
      <c r="B30" s="49" t="s">
        <v>16</v>
      </c>
      <c r="C30" s="42">
        <f>SUM(C21:C29)</f>
        <v>10.5</v>
      </c>
    </row>
    <row r="31" spans="1:3" ht="18.75">
      <c r="A31" s="18"/>
      <c r="B31" s="49" t="s">
        <v>30</v>
      </c>
      <c r="C31" s="35">
        <f>C12+C19+C30+C15</f>
        <v>29.060000000000002</v>
      </c>
    </row>
    <row r="32" spans="1:3">
      <c r="B32" s="12"/>
    </row>
    <row r="33" spans="1:3">
      <c r="B33" s="12"/>
    </row>
    <row r="34" spans="1:3" ht="15.75">
      <c r="A34" s="210" t="s">
        <v>68</v>
      </c>
      <c r="B34" s="210"/>
      <c r="C34" s="210"/>
    </row>
  </sheetData>
  <mergeCells count="6">
    <mergeCell ref="A34:C34"/>
    <mergeCell ref="A4:C4"/>
    <mergeCell ref="A6:C6"/>
    <mergeCell ref="A13:C13"/>
    <mergeCell ref="A16:C16"/>
    <mergeCell ref="A20:C20"/>
  </mergeCells>
  <pageMargins left="0.70866141732283472" right="0.70866141732283472" top="0.74803149606299213" bottom="0.74803149606299213" header="0.31496062992125984" footer="0.31496062992125984"/>
  <pageSetup paperSize="9" scale="91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41"/>
  <sheetViews>
    <sheetView topLeftCell="A10" workbookViewId="0">
      <selection activeCell="C3" sqref="C3"/>
    </sheetView>
  </sheetViews>
  <sheetFormatPr defaultRowHeight="15"/>
  <cols>
    <col min="1" max="1" width="9.85546875" customWidth="1"/>
    <col min="2" max="2" width="44.28515625" customWidth="1"/>
    <col min="3" max="3" width="30.140625" customWidth="1"/>
  </cols>
  <sheetData>
    <row r="2" spans="1:3">
      <c r="A2" s="12"/>
      <c r="B2" s="12"/>
      <c r="C2" s="39" t="s">
        <v>227</v>
      </c>
    </row>
    <row r="3" spans="1:3" ht="43.5" customHeight="1">
      <c r="A3" s="12"/>
      <c r="B3" s="12"/>
      <c r="C3" s="43" t="s">
        <v>249</v>
      </c>
    </row>
    <row r="4" spans="1:3" ht="60.75" customHeight="1">
      <c r="A4" s="235" t="s">
        <v>192</v>
      </c>
      <c r="B4" s="235"/>
      <c r="C4" s="235"/>
    </row>
    <row r="5" spans="1:3" ht="8.25" customHeight="1">
      <c r="A5" s="14"/>
      <c r="B5" s="14"/>
      <c r="C5" s="14"/>
    </row>
    <row r="6" spans="1:3" ht="37.5">
      <c r="A6" s="15" t="s">
        <v>69</v>
      </c>
      <c r="B6" s="16" t="s">
        <v>9</v>
      </c>
      <c r="C6" s="17" t="s">
        <v>10</v>
      </c>
    </row>
    <row r="7" spans="1:3" ht="15.75">
      <c r="A7" s="261" t="s">
        <v>38</v>
      </c>
      <c r="B7" s="262"/>
      <c r="C7" s="262"/>
    </row>
    <row r="8" spans="1:3" ht="18.75">
      <c r="A8" s="3">
        <v>1</v>
      </c>
      <c r="B8" s="4" t="s">
        <v>11</v>
      </c>
      <c r="C8" s="5">
        <v>1</v>
      </c>
    </row>
    <row r="9" spans="1:3" ht="18.75">
      <c r="A9" s="6">
        <f>A8+1</f>
        <v>2</v>
      </c>
      <c r="B9" s="4" t="s">
        <v>12</v>
      </c>
      <c r="C9" s="9">
        <v>1.5</v>
      </c>
    </row>
    <row r="10" spans="1:3" ht="18.75">
      <c r="A10" s="6">
        <f t="shared" ref="A10:A12" si="0">A9+1</f>
        <v>3</v>
      </c>
      <c r="B10" s="4" t="s">
        <v>13</v>
      </c>
      <c r="C10" s="9">
        <v>0.5</v>
      </c>
    </row>
    <row r="11" spans="1:3" ht="18.75">
      <c r="A11" s="6">
        <f t="shared" si="0"/>
        <v>4</v>
      </c>
      <c r="B11" s="8" t="s">
        <v>31</v>
      </c>
      <c r="C11" s="37">
        <v>16.809999999999999</v>
      </c>
    </row>
    <row r="12" spans="1:3" ht="22.5" customHeight="1">
      <c r="A12" s="6">
        <f t="shared" si="0"/>
        <v>5</v>
      </c>
      <c r="B12" s="10" t="s">
        <v>97</v>
      </c>
      <c r="C12" s="9">
        <v>0.5</v>
      </c>
    </row>
    <row r="13" spans="1:3" ht="22.5" customHeight="1">
      <c r="A13" s="6">
        <v>6</v>
      </c>
      <c r="B13" s="10" t="s">
        <v>15</v>
      </c>
      <c r="C13" s="5">
        <v>1</v>
      </c>
    </row>
    <row r="14" spans="1:3" ht="18.75">
      <c r="A14" s="61"/>
      <c r="B14" s="47" t="s">
        <v>16</v>
      </c>
      <c r="C14" s="48">
        <f>SUM(C8:C13)</f>
        <v>21.31</v>
      </c>
    </row>
    <row r="15" spans="1:3" ht="18.75">
      <c r="A15" s="259" t="s">
        <v>17</v>
      </c>
      <c r="B15" s="260"/>
      <c r="C15" s="260"/>
    </row>
    <row r="16" spans="1:3" ht="18.75">
      <c r="A16" s="60">
        <v>1</v>
      </c>
      <c r="B16" s="19" t="s">
        <v>19</v>
      </c>
      <c r="C16" s="60">
        <v>0.5</v>
      </c>
    </row>
    <row r="17" spans="1:3" ht="18.75">
      <c r="A17" s="60">
        <f>A16+1</f>
        <v>2</v>
      </c>
      <c r="B17" s="70" t="s">
        <v>20</v>
      </c>
      <c r="C17" s="60">
        <v>0.5</v>
      </c>
    </row>
    <row r="18" spans="1:3" ht="18.75">
      <c r="A18" s="60">
        <f t="shared" ref="A18" si="1">A17+1</f>
        <v>3</v>
      </c>
      <c r="B18" s="70" t="s">
        <v>3</v>
      </c>
      <c r="C18" s="60">
        <v>1</v>
      </c>
    </row>
    <row r="19" spans="1:3" ht="18.75">
      <c r="A19" s="71"/>
      <c r="B19" s="72" t="s">
        <v>16</v>
      </c>
      <c r="C19" s="71">
        <f>C16+C17+C18</f>
        <v>2</v>
      </c>
    </row>
    <row r="20" spans="1:3" ht="18.75">
      <c r="A20" s="257" t="s">
        <v>21</v>
      </c>
      <c r="B20" s="258"/>
      <c r="C20" s="258"/>
    </row>
    <row r="21" spans="1:3" ht="18.75">
      <c r="A21" s="64">
        <v>1</v>
      </c>
      <c r="B21" s="73" t="s">
        <v>46</v>
      </c>
      <c r="C21" s="64">
        <v>0.5</v>
      </c>
    </row>
    <row r="22" spans="1:3" ht="37.5">
      <c r="A22" s="64">
        <f>A21+1</f>
        <v>2</v>
      </c>
      <c r="B22" s="73" t="s">
        <v>23</v>
      </c>
      <c r="C22" s="64">
        <v>1</v>
      </c>
    </row>
    <row r="23" spans="1:3" ht="25.5" customHeight="1">
      <c r="A23" s="64">
        <f t="shared" ref="A23:A29" si="2">A22+1</f>
        <v>3</v>
      </c>
      <c r="B23" s="74" t="s">
        <v>5</v>
      </c>
      <c r="C23" s="64">
        <v>5</v>
      </c>
    </row>
    <row r="24" spans="1:3" ht="18.75">
      <c r="A24" s="64">
        <f t="shared" si="2"/>
        <v>4</v>
      </c>
      <c r="B24" s="75" t="s">
        <v>7</v>
      </c>
      <c r="C24" s="64">
        <v>1</v>
      </c>
    </row>
    <row r="25" spans="1:3" ht="37.5">
      <c r="A25" s="64">
        <f t="shared" si="2"/>
        <v>5</v>
      </c>
      <c r="B25" s="73" t="s">
        <v>33</v>
      </c>
      <c r="C25" s="64">
        <v>1</v>
      </c>
    </row>
    <row r="26" spans="1:3" ht="18.75">
      <c r="A26" s="64">
        <f t="shared" si="2"/>
        <v>6</v>
      </c>
      <c r="B26" s="73" t="s">
        <v>29</v>
      </c>
      <c r="C26" s="64">
        <v>1</v>
      </c>
    </row>
    <row r="27" spans="1:3" ht="18.75">
      <c r="A27" s="64">
        <f t="shared" si="2"/>
        <v>7</v>
      </c>
      <c r="B27" s="73" t="s">
        <v>115</v>
      </c>
      <c r="C27" s="64">
        <v>3</v>
      </c>
    </row>
    <row r="28" spans="1:3" ht="18.75">
      <c r="A28" s="64">
        <f t="shared" si="2"/>
        <v>8</v>
      </c>
      <c r="B28" s="75" t="s">
        <v>67</v>
      </c>
      <c r="C28" s="64">
        <v>0.5</v>
      </c>
    </row>
    <row r="29" spans="1:3" ht="18.75">
      <c r="A29" s="64">
        <f t="shared" si="2"/>
        <v>9</v>
      </c>
      <c r="B29" s="74" t="s">
        <v>109</v>
      </c>
      <c r="C29" s="64">
        <v>1</v>
      </c>
    </row>
    <row r="30" spans="1:3" ht="18.75">
      <c r="A30" s="76"/>
      <c r="B30" s="77" t="s">
        <v>16</v>
      </c>
      <c r="C30" s="78">
        <f>C21+C22+C23+C24+C25+C26+C27+C28+C29</f>
        <v>14</v>
      </c>
    </row>
    <row r="31" spans="1:3" ht="18.75">
      <c r="A31" s="263" t="s">
        <v>85</v>
      </c>
      <c r="B31" s="264"/>
      <c r="C31" s="265"/>
    </row>
    <row r="32" spans="1:3" ht="18.75">
      <c r="A32" s="64">
        <v>1</v>
      </c>
      <c r="B32" s="74" t="s">
        <v>1</v>
      </c>
      <c r="C32" s="64">
        <v>3.6</v>
      </c>
    </row>
    <row r="33" spans="1:6" ht="18.75">
      <c r="A33" s="64">
        <f>A32+1</f>
        <v>2</v>
      </c>
      <c r="B33" s="8" t="s">
        <v>20</v>
      </c>
      <c r="C33" s="18">
        <v>0.5</v>
      </c>
    </row>
    <row r="34" spans="1:6" ht="18.75">
      <c r="A34" s="64">
        <f t="shared" ref="A34:A36" si="3">A33+1</f>
        <v>3</v>
      </c>
      <c r="B34" s="73" t="s">
        <v>22</v>
      </c>
      <c r="C34" s="64">
        <v>2</v>
      </c>
    </row>
    <row r="35" spans="1:6" ht="18.75">
      <c r="A35" s="64">
        <f t="shared" si="3"/>
        <v>4</v>
      </c>
      <c r="B35" s="74" t="s">
        <v>67</v>
      </c>
      <c r="C35" s="64">
        <v>1.5</v>
      </c>
    </row>
    <row r="36" spans="1:6" ht="37.5">
      <c r="A36" s="64">
        <f t="shared" si="3"/>
        <v>5</v>
      </c>
      <c r="B36" s="74" t="s">
        <v>116</v>
      </c>
      <c r="C36" s="64">
        <v>0.5</v>
      </c>
    </row>
    <row r="37" spans="1:6" ht="18.75">
      <c r="A37" s="3"/>
      <c r="B37" s="49" t="s">
        <v>16</v>
      </c>
      <c r="C37" s="35">
        <f>SUM(C32:C36)</f>
        <v>8.1</v>
      </c>
    </row>
    <row r="38" spans="1:6" ht="18.75">
      <c r="A38" s="3"/>
      <c r="B38" s="49" t="s">
        <v>0</v>
      </c>
      <c r="C38" s="35">
        <f>C14+C30+C37+C19</f>
        <v>45.410000000000004</v>
      </c>
      <c r="F38" s="83"/>
    </row>
    <row r="41" spans="1:6" ht="15.75">
      <c r="A41" s="82"/>
      <c r="B41" s="82" t="s">
        <v>117</v>
      </c>
      <c r="C41" s="82"/>
    </row>
  </sheetData>
  <mergeCells count="5">
    <mergeCell ref="A4:C4"/>
    <mergeCell ref="A7:C7"/>
    <mergeCell ref="A15:C15"/>
    <mergeCell ref="A20:C20"/>
    <mergeCell ref="A31:C31"/>
  </mergeCells>
  <pageMargins left="0.70866141732283472" right="0.70866141732283472" top="0.74803149606299213" bottom="0.74803149606299213" header="0.31496062992125984" footer="0.31496062992125984"/>
  <pageSetup paperSize="9" scale="82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8"/>
  <sheetViews>
    <sheetView topLeftCell="A7" workbookViewId="0">
      <selection activeCell="J30" sqref="J30"/>
    </sheetView>
  </sheetViews>
  <sheetFormatPr defaultRowHeight="15"/>
  <cols>
    <col min="1" max="1" width="10.42578125" customWidth="1"/>
    <col min="2" max="2" width="43" customWidth="1"/>
    <col min="3" max="3" width="27.140625" customWidth="1"/>
  </cols>
  <sheetData>
    <row r="1" spans="1:3">
      <c r="A1" s="12"/>
      <c r="B1" s="12"/>
      <c r="C1" s="12"/>
    </row>
    <row r="2" spans="1:3">
      <c r="A2" s="12"/>
      <c r="B2" s="12"/>
      <c r="C2" s="39" t="s">
        <v>242</v>
      </c>
    </row>
    <row r="3" spans="1:3" ht="57.75" customHeight="1">
      <c r="A3" s="12"/>
      <c r="B3" s="12"/>
      <c r="C3" s="43" t="s">
        <v>249</v>
      </c>
    </row>
    <row r="4" spans="1:3" ht="42.75" customHeight="1">
      <c r="A4" s="217" t="s">
        <v>108</v>
      </c>
      <c r="B4" s="217"/>
      <c r="C4" s="217"/>
    </row>
    <row r="5" spans="1:3" ht="6" customHeight="1">
      <c r="A5" s="14"/>
      <c r="B5" s="14"/>
      <c r="C5" s="14"/>
    </row>
    <row r="6" spans="1:3" ht="37.5">
      <c r="A6" s="15" t="s">
        <v>69</v>
      </c>
      <c r="B6" s="16" t="s">
        <v>9</v>
      </c>
      <c r="C6" s="17" t="s">
        <v>10</v>
      </c>
    </row>
    <row r="7" spans="1:3" ht="24" customHeight="1">
      <c r="A7" s="261" t="s">
        <v>38</v>
      </c>
      <c r="B7" s="262"/>
      <c r="C7" s="262"/>
    </row>
    <row r="8" spans="1:3" ht="18.75">
      <c r="A8" s="3">
        <v>1</v>
      </c>
      <c r="B8" s="4" t="s">
        <v>11</v>
      </c>
      <c r="C8" s="5">
        <v>1</v>
      </c>
    </row>
    <row r="9" spans="1:3" ht="18.75">
      <c r="A9" s="3">
        <f>A8+1</f>
        <v>2</v>
      </c>
      <c r="B9" s="4" t="s">
        <v>12</v>
      </c>
      <c r="C9" s="9">
        <v>0.5</v>
      </c>
    </row>
    <row r="10" spans="1:3" ht="18.75">
      <c r="A10" s="3">
        <f t="shared" ref="A10:A12" si="0">A9+1</f>
        <v>3</v>
      </c>
      <c r="B10" s="4" t="s">
        <v>13</v>
      </c>
      <c r="C10" s="5">
        <v>1</v>
      </c>
    </row>
    <row r="11" spans="1:3" ht="18.75" customHeight="1">
      <c r="A11" s="3">
        <f t="shared" si="0"/>
        <v>4</v>
      </c>
      <c r="B11" s="4" t="s">
        <v>86</v>
      </c>
      <c r="C11" s="9">
        <v>0.5</v>
      </c>
    </row>
    <row r="12" spans="1:3" ht="18.75">
      <c r="A12" s="3">
        <f t="shared" si="0"/>
        <v>5</v>
      </c>
      <c r="B12" s="8" t="s">
        <v>31</v>
      </c>
      <c r="C12" s="37">
        <v>13.78</v>
      </c>
    </row>
    <row r="13" spans="1:3" ht="18.75">
      <c r="A13" s="61"/>
      <c r="B13" s="47" t="s">
        <v>16</v>
      </c>
      <c r="C13" s="48">
        <f>SUM(C8:C12)</f>
        <v>16.78</v>
      </c>
    </row>
    <row r="14" spans="1:3" ht="18.75">
      <c r="A14" s="259" t="s">
        <v>17</v>
      </c>
      <c r="B14" s="260"/>
      <c r="C14" s="260"/>
    </row>
    <row r="15" spans="1:3" ht="18.75">
      <c r="A15" s="62">
        <v>1</v>
      </c>
      <c r="B15" s="63" t="s">
        <v>19</v>
      </c>
      <c r="C15" s="62">
        <v>0.5</v>
      </c>
    </row>
    <row r="16" spans="1:3" ht="18.75">
      <c r="A16" s="17">
        <f>A15+1</f>
        <v>2</v>
      </c>
      <c r="B16" s="22" t="s">
        <v>20</v>
      </c>
      <c r="C16" s="17">
        <v>0.5</v>
      </c>
    </row>
    <row r="17" spans="1:3" ht="18.75">
      <c r="A17" s="55"/>
      <c r="B17" s="54" t="s">
        <v>16</v>
      </c>
      <c r="C17" s="55">
        <f>C15+C16</f>
        <v>1</v>
      </c>
    </row>
    <row r="18" spans="1:3" ht="18.75">
      <c r="A18" s="257" t="s">
        <v>21</v>
      </c>
      <c r="B18" s="258"/>
      <c r="C18" s="258"/>
    </row>
    <row r="19" spans="1:3" ht="37.5">
      <c r="A19" s="3">
        <v>1</v>
      </c>
      <c r="B19" s="4" t="s">
        <v>5</v>
      </c>
      <c r="C19" s="21">
        <v>2</v>
      </c>
    </row>
    <row r="20" spans="1:3" ht="18.75">
      <c r="A20" s="17">
        <f>A19+1</f>
        <v>2</v>
      </c>
      <c r="B20" s="4" t="s">
        <v>7</v>
      </c>
      <c r="C20" s="21">
        <v>1</v>
      </c>
    </row>
    <row r="21" spans="1:3" ht="42.75" customHeight="1">
      <c r="A21" s="17">
        <f t="shared" ref="A21:A24" si="1">A20+1</f>
        <v>3</v>
      </c>
      <c r="B21" s="32" t="s">
        <v>33</v>
      </c>
      <c r="C21" s="21">
        <v>1</v>
      </c>
    </row>
    <row r="22" spans="1:3" ht="18.75">
      <c r="A22" s="17">
        <f t="shared" si="1"/>
        <v>4</v>
      </c>
      <c r="B22" s="32" t="s">
        <v>29</v>
      </c>
      <c r="C22" s="21">
        <v>1</v>
      </c>
    </row>
    <row r="23" spans="1:3" ht="18.75">
      <c r="A23" s="17">
        <f t="shared" si="1"/>
        <v>5</v>
      </c>
      <c r="B23" s="32" t="s">
        <v>8</v>
      </c>
      <c r="C23" s="21">
        <v>3</v>
      </c>
    </row>
    <row r="24" spans="1:3" ht="18.75">
      <c r="A24" s="17">
        <f t="shared" si="1"/>
        <v>6</v>
      </c>
      <c r="B24" s="4" t="s">
        <v>4</v>
      </c>
      <c r="C24" s="21">
        <v>0.5</v>
      </c>
    </row>
    <row r="25" spans="1:3" ht="18.75">
      <c r="A25" s="17">
        <v>7</v>
      </c>
      <c r="B25" s="4" t="s">
        <v>109</v>
      </c>
      <c r="C25" s="21">
        <v>0.5</v>
      </c>
    </row>
    <row r="26" spans="1:3" ht="18.75">
      <c r="A26" s="3"/>
      <c r="B26" s="49" t="s">
        <v>16</v>
      </c>
      <c r="C26" s="42">
        <f>SUM(C19:C25)</f>
        <v>9</v>
      </c>
    </row>
    <row r="27" spans="1:3" ht="18.75">
      <c r="A27" s="257" t="s">
        <v>85</v>
      </c>
      <c r="B27" s="258"/>
      <c r="C27" s="266"/>
    </row>
    <row r="28" spans="1:3" ht="27" customHeight="1">
      <c r="A28" s="64">
        <v>1</v>
      </c>
      <c r="B28" s="8" t="s">
        <v>110</v>
      </c>
      <c r="C28" s="64">
        <v>0.5</v>
      </c>
    </row>
    <row r="29" spans="1:3" ht="18.75">
      <c r="A29" s="64">
        <f>A28+1</f>
        <v>2</v>
      </c>
      <c r="B29" s="65" t="s">
        <v>111</v>
      </c>
      <c r="C29" s="66">
        <v>1.8</v>
      </c>
    </row>
    <row r="30" spans="1:3" ht="18.75">
      <c r="A30" s="64">
        <f t="shared" ref="A30:A33" si="2">A29+1</f>
        <v>3</v>
      </c>
      <c r="B30" s="65" t="s">
        <v>20</v>
      </c>
      <c r="C30" s="66">
        <v>0.25</v>
      </c>
    </row>
    <row r="31" spans="1:3" ht="18.75">
      <c r="A31" s="64">
        <f t="shared" si="2"/>
        <v>4</v>
      </c>
      <c r="B31" s="52" t="s">
        <v>112</v>
      </c>
      <c r="C31" s="16">
        <v>1</v>
      </c>
    </row>
    <row r="32" spans="1:3" ht="18.75">
      <c r="A32" s="64">
        <f t="shared" si="2"/>
        <v>5</v>
      </c>
      <c r="B32" s="67" t="s">
        <v>4</v>
      </c>
      <c r="C32" s="16">
        <v>1</v>
      </c>
    </row>
    <row r="33" spans="1:3" ht="18.75">
      <c r="A33" s="64">
        <f t="shared" si="2"/>
        <v>6</v>
      </c>
      <c r="B33" s="52" t="s">
        <v>8</v>
      </c>
      <c r="C33" s="16">
        <v>1</v>
      </c>
    </row>
    <row r="34" spans="1:3" ht="18.75">
      <c r="A34" s="65"/>
      <c r="B34" s="65" t="s">
        <v>16</v>
      </c>
      <c r="C34" s="68">
        <f>C28+C29+C30+C31+C32+C33</f>
        <v>5.55</v>
      </c>
    </row>
    <row r="35" spans="1:3" ht="18.75">
      <c r="A35" s="18"/>
      <c r="B35" s="49" t="s">
        <v>30</v>
      </c>
      <c r="C35" s="35">
        <f>C13+C17+C26+C34</f>
        <v>32.33</v>
      </c>
    </row>
    <row r="36" spans="1:3">
      <c r="B36" s="12"/>
    </row>
    <row r="37" spans="1:3">
      <c r="B37" s="12"/>
    </row>
    <row r="38" spans="1:3" ht="18.75">
      <c r="A38" s="111"/>
      <c r="B38" s="82" t="s">
        <v>113</v>
      </c>
      <c r="C38" s="13" t="s">
        <v>114</v>
      </c>
    </row>
  </sheetData>
  <mergeCells count="5">
    <mergeCell ref="A4:C4"/>
    <mergeCell ref="A7:C7"/>
    <mergeCell ref="A14:C14"/>
    <mergeCell ref="A18:C18"/>
    <mergeCell ref="A27:C27"/>
  </mergeCells>
  <pageMargins left="0.70866141732283472" right="0.70866141732283472" top="0.74803149606299213" bottom="0.74803149606299213" header="0.31496062992125984" footer="0.31496062992125984"/>
  <pageSetup paperSize="9" scale="91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H27"/>
  <sheetViews>
    <sheetView workbookViewId="0">
      <selection activeCell="C3" sqref="C3"/>
    </sheetView>
  </sheetViews>
  <sheetFormatPr defaultRowHeight="15"/>
  <cols>
    <col min="1" max="1" width="8.85546875" customWidth="1"/>
    <col min="2" max="2" width="41.7109375" style="12" customWidth="1"/>
    <col min="3" max="3" width="30.42578125" customWidth="1"/>
  </cols>
  <sheetData>
    <row r="1" spans="1:6">
      <c r="A1" s="12"/>
      <c r="C1" s="12"/>
      <c r="D1" s="12"/>
      <c r="E1" s="12"/>
      <c r="F1" s="12"/>
    </row>
    <row r="2" spans="1:6">
      <c r="A2" s="12"/>
      <c r="C2" s="39" t="s">
        <v>241</v>
      </c>
      <c r="D2" s="12"/>
      <c r="E2" s="12"/>
      <c r="F2" s="12"/>
    </row>
    <row r="3" spans="1:6" ht="44.25" customHeight="1">
      <c r="A3" s="12"/>
      <c r="C3" s="43" t="s">
        <v>249</v>
      </c>
      <c r="D3" s="12"/>
      <c r="E3" s="12"/>
      <c r="F3" s="12"/>
    </row>
    <row r="4" spans="1:6" ht="39.75" customHeight="1">
      <c r="A4" s="217" t="s">
        <v>96</v>
      </c>
      <c r="B4" s="217"/>
      <c r="C4" s="217"/>
      <c r="D4" s="12"/>
      <c r="E4" s="12"/>
      <c r="F4" s="12"/>
    </row>
    <row r="5" spans="1:6" ht="12" customHeight="1">
      <c r="A5" s="14"/>
      <c r="B5" s="14"/>
      <c r="C5" s="14"/>
      <c r="D5" s="12"/>
      <c r="E5" s="12"/>
      <c r="F5" s="12"/>
    </row>
    <row r="6" spans="1:6" ht="37.5" customHeight="1">
      <c r="A6" s="15" t="s">
        <v>69</v>
      </c>
      <c r="B6" s="16" t="s">
        <v>9</v>
      </c>
      <c r="C6" s="17" t="s">
        <v>10</v>
      </c>
      <c r="D6" s="12"/>
      <c r="E6" s="12"/>
      <c r="F6" s="12"/>
    </row>
    <row r="7" spans="1:6" ht="18" customHeight="1">
      <c r="A7" s="261" t="s">
        <v>38</v>
      </c>
      <c r="B7" s="262"/>
      <c r="C7" s="262"/>
      <c r="D7" s="12"/>
      <c r="E7" s="12"/>
      <c r="F7" s="12"/>
    </row>
    <row r="8" spans="1:6" ht="18.75">
      <c r="A8" s="3">
        <v>1</v>
      </c>
      <c r="B8" s="4" t="s">
        <v>11</v>
      </c>
      <c r="C8" s="5">
        <v>1</v>
      </c>
    </row>
    <row r="9" spans="1:6" ht="18.75">
      <c r="A9" s="3">
        <f>A8+1</f>
        <v>2</v>
      </c>
      <c r="B9" s="4" t="s">
        <v>12</v>
      </c>
      <c r="C9" s="9">
        <v>0.5</v>
      </c>
    </row>
    <row r="10" spans="1:6" ht="18.75">
      <c r="A10" s="3">
        <f t="shared" ref="A10:A11" si="0">A9+1</f>
        <v>3</v>
      </c>
      <c r="B10" s="4" t="s">
        <v>13</v>
      </c>
      <c r="C10" s="9">
        <v>0.5</v>
      </c>
    </row>
    <row r="11" spans="1:6" ht="18.75">
      <c r="A11" s="3">
        <f t="shared" si="0"/>
        <v>4</v>
      </c>
      <c r="B11" s="8" t="s">
        <v>31</v>
      </c>
      <c r="C11" s="37">
        <v>12.39</v>
      </c>
    </row>
    <row r="12" spans="1:6" ht="18.75">
      <c r="A12" s="46"/>
      <c r="B12" s="47" t="s">
        <v>16</v>
      </c>
      <c r="C12" s="48">
        <f>SUM(C8:C11)</f>
        <v>14.39</v>
      </c>
    </row>
    <row r="13" spans="1:6" ht="18.75">
      <c r="A13" s="259" t="s">
        <v>17</v>
      </c>
      <c r="B13" s="260"/>
      <c r="C13" s="260"/>
    </row>
    <row r="14" spans="1:6" ht="18.75">
      <c r="A14" s="17">
        <v>1</v>
      </c>
      <c r="B14" s="22" t="s">
        <v>20</v>
      </c>
      <c r="C14" s="17">
        <v>0.25</v>
      </c>
    </row>
    <row r="15" spans="1:6" ht="17.25" customHeight="1">
      <c r="A15" s="17"/>
      <c r="B15" s="54" t="s">
        <v>16</v>
      </c>
      <c r="C15" s="55">
        <f>C14</f>
        <v>0.25</v>
      </c>
    </row>
    <row r="16" spans="1:6" ht="24.75" customHeight="1">
      <c r="A16" s="257" t="s">
        <v>21</v>
      </c>
      <c r="B16" s="258"/>
      <c r="C16" s="258"/>
    </row>
    <row r="17" spans="1:8" ht="36" customHeight="1">
      <c r="A17" s="3">
        <v>1</v>
      </c>
      <c r="B17" s="20" t="s">
        <v>5</v>
      </c>
      <c r="C17" s="21">
        <v>2.25</v>
      </c>
    </row>
    <row r="18" spans="1:8" ht="18.75">
      <c r="A18" s="17">
        <f>A17+1</f>
        <v>2</v>
      </c>
      <c r="B18" s="20" t="s">
        <v>7</v>
      </c>
      <c r="C18" s="21">
        <v>0.75</v>
      </c>
    </row>
    <row r="19" spans="1:8" ht="38.25" customHeight="1">
      <c r="A19" s="17">
        <f t="shared" ref="A19:A22" si="1">A18+1</f>
        <v>3</v>
      </c>
      <c r="B19" s="22" t="s">
        <v>28</v>
      </c>
      <c r="C19" s="21">
        <v>1</v>
      </c>
    </row>
    <row r="20" spans="1:8" ht="36.75" customHeight="1">
      <c r="A20" s="17">
        <f t="shared" si="1"/>
        <v>4</v>
      </c>
      <c r="B20" s="22" t="s">
        <v>100</v>
      </c>
      <c r="C20" s="21">
        <v>3</v>
      </c>
    </row>
    <row r="21" spans="1:8" ht="19.5" customHeight="1">
      <c r="A21" s="17">
        <f t="shared" si="1"/>
        <v>5</v>
      </c>
      <c r="B21" s="20" t="s">
        <v>4</v>
      </c>
      <c r="C21" s="21">
        <v>1</v>
      </c>
    </row>
    <row r="22" spans="1:8" ht="18.75">
      <c r="A22" s="17">
        <f t="shared" si="1"/>
        <v>6</v>
      </c>
      <c r="B22" s="20" t="s">
        <v>56</v>
      </c>
      <c r="C22" s="21">
        <v>0.5</v>
      </c>
    </row>
    <row r="23" spans="1:8" ht="18.75">
      <c r="A23" s="3"/>
      <c r="B23" s="49" t="s">
        <v>16</v>
      </c>
      <c r="C23" s="42">
        <f>SUM(C17:C22)</f>
        <v>8.5</v>
      </c>
    </row>
    <row r="24" spans="1:8" ht="18.75">
      <c r="A24" s="18"/>
      <c r="B24" s="49" t="s">
        <v>30</v>
      </c>
      <c r="C24" s="35">
        <f>C12+C15+C23</f>
        <v>23.14</v>
      </c>
      <c r="F24" s="40"/>
      <c r="G24" s="40"/>
      <c r="H24" s="40"/>
    </row>
    <row r="27" spans="1:8" ht="24" customHeight="1">
      <c r="A27" s="82"/>
      <c r="B27" s="82" t="s">
        <v>68</v>
      </c>
      <c r="C27" s="82"/>
    </row>
  </sheetData>
  <mergeCells count="4">
    <mergeCell ref="A4:C4"/>
    <mergeCell ref="A7:C7"/>
    <mergeCell ref="A13:C13"/>
    <mergeCell ref="A16:C16"/>
  </mergeCells>
  <pageMargins left="0.70866141732283472" right="0.70866141732283472" top="0.74803149606299213" bottom="0.74803149606299213" header="0.31496062992125984" footer="0.31496062992125984"/>
  <pageSetup paperSize="9" scale="95" orientation="portrait" horizontalDpi="180" verticalDpi="18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H29"/>
  <sheetViews>
    <sheetView workbookViewId="0">
      <selection activeCell="C3" sqref="C3"/>
    </sheetView>
  </sheetViews>
  <sheetFormatPr defaultRowHeight="15"/>
  <cols>
    <col min="1" max="1" width="8.85546875" customWidth="1"/>
    <col min="2" max="2" width="40.28515625" style="12" customWidth="1"/>
    <col min="3" max="3" width="30.42578125" customWidth="1"/>
  </cols>
  <sheetData>
    <row r="1" spans="1:6">
      <c r="A1" s="12"/>
      <c r="C1" s="12"/>
      <c r="D1" s="12"/>
      <c r="E1" s="12"/>
      <c r="F1" s="12"/>
    </row>
    <row r="2" spans="1:6">
      <c r="A2" s="12"/>
      <c r="C2" s="39" t="s">
        <v>240</v>
      </c>
      <c r="D2" s="12"/>
      <c r="E2" s="12"/>
      <c r="F2" s="12"/>
    </row>
    <row r="3" spans="1:6" ht="44.25" customHeight="1">
      <c r="A3" s="12"/>
      <c r="C3" s="43" t="s">
        <v>249</v>
      </c>
      <c r="D3" s="12"/>
      <c r="E3" s="12"/>
      <c r="F3" s="12"/>
    </row>
    <row r="4" spans="1:6" ht="42.75" customHeight="1">
      <c r="A4" s="217" t="s">
        <v>95</v>
      </c>
      <c r="B4" s="217"/>
      <c r="C4" s="217"/>
      <c r="D4" s="12"/>
      <c r="E4" s="12"/>
      <c r="F4" s="12"/>
    </row>
    <row r="5" spans="1:6" ht="12" customHeight="1">
      <c r="A5" s="14"/>
      <c r="B5" s="14"/>
      <c r="C5" s="14"/>
      <c r="D5" s="12"/>
      <c r="E5" s="12"/>
      <c r="F5" s="12"/>
    </row>
    <row r="6" spans="1:6" ht="37.5" customHeight="1">
      <c r="A6" s="15" t="s">
        <v>69</v>
      </c>
      <c r="B6" s="16" t="s">
        <v>9</v>
      </c>
      <c r="C6" s="17" t="s">
        <v>10</v>
      </c>
      <c r="D6" s="12"/>
      <c r="E6" s="12"/>
      <c r="F6" s="12"/>
    </row>
    <row r="7" spans="1:6" ht="18" customHeight="1">
      <c r="A7" s="255" t="s">
        <v>38</v>
      </c>
      <c r="B7" s="256"/>
      <c r="C7" s="256"/>
      <c r="D7" s="12"/>
      <c r="E7" s="12"/>
      <c r="F7" s="12"/>
    </row>
    <row r="8" spans="1:6" ht="18.75">
      <c r="A8" s="3">
        <v>1</v>
      </c>
      <c r="B8" s="4" t="s">
        <v>11</v>
      </c>
      <c r="C8" s="5">
        <v>1</v>
      </c>
    </row>
    <row r="9" spans="1:6" ht="18.75">
      <c r="A9" s="3">
        <f>A8+1</f>
        <v>2</v>
      </c>
      <c r="B9" s="4" t="s">
        <v>12</v>
      </c>
      <c r="C9" s="9">
        <v>0.5</v>
      </c>
    </row>
    <row r="10" spans="1:6" ht="18.75">
      <c r="A10" s="3">
        <f t="shared" ref="A10:A12" si="0">A9+1</f>
        <v>3</v>
      </c>
      <c r="B10" s="4" t="s">
        <v>13</v>
      </c>
      <c r="C10" s="9">
        <v>0.5</v>
      </c>
    </row>
    <row r="11" spans="1:6" ht="35.25" customHeight="1">
      <c r="A11" s="3">
        <f t="shared" si="0"/>
        <v>4</v>
      </c>
      <c r="B11" s="4" t="s">
        <v>86</v>
      </c>
      <c r="C11" s="37">
        <v>0.25</v>
      </c>
    </row>
    <row r="12" spans="1:6" ht="18.75">
      <c r="A12" s="3">
        <f t="shared" si="0"/>
        <v>5</v>
      </c>
      <c r="B12" s="8" t="s">
        <v>31</v>
      </c>
      <c r="C12" s="37">
        <v>14.61</v>
      </c>
    </row>
    <row r="13" spans="1:6" ht="18.75">
      <c r="A13" s="46"/>
      <c r="B13" s="47" t="s">
        <v>16</v>
      </c>
      <c r="C13" s="48">
        <f>SUM(C8:C12)</f>
        <v>16.86</v>
      </c>
    </row>
    <row r="14" spans="1:6" ht="18.75">
      <c r="A14" s="259" t="s">
        <v>17</v>
      </c>
      <c r="B14" s="260"/>
      <c r="C14" s="260"/>
    </row>
    <row r="15" spans="1:6" ht="18.75">
      <c r="A15" s="17">
        <v>1</v>
      </c>
      <c r="B15" s="22" t="s">
        <v>20</v>
      </c>
      <c r="C15" s="17">
        <v>0.25</v>
      </c>
    </row>
    <row r="16" spans="1:6" ht="17.25" customHeight="1">
      <c r="A16" s="17"/>
      <c r="B16" s="22" t="s">
        <v>16</v>
      </c>
      <c r="C16" s="17">
        <f>C15</f>
        <v>0.25</v>
      </c>
    </row>
    <row r="17" spans="1:8" ht="21.75" customHeight="1">
      <c r="A17" s="257" t="s">
        <v>21</v>
      </c>
      <c r="B17" s="258"/>
      <c r="C17" s="258"/>
    </row>
    <row r="18" spans="1:8" ht="36" customHeight="1">
      <c r="A18" s="3">
        <v>1</v>
      </c>
      <c r="B18" s="20" t="s">
        <v>5</v>
      </c>
      <c r="C18" s="21">
        <v>0.5</v>
      </c>
    </row>
    <row r="19" spans="1:8" ht="18.75">
      <c r="A19" s="17">
        <f>A18+1</f>
        <v>2</v>
      </c>
      <c r="B19" s="20" t="s">
        <v>7</v>
      </c>
      <c r="C19" s="21">
        <v>1</v>
      </c>
    </row>
    <row r="20" spans="1:8" ht="56.25" customHeight="1">
      <c r="A20" s="17">
        <f t="shared" ref="A20:A24" si="1">A19+1</f>
        <v>3</v>
      </c>
      <c r="B20" s="22" t="s">
        <v>33</v>
      </c>
      <c r="C20" s="21">
        <v>0.5</v>
      </c>
    </row>
    <row r="21" spans="1:8" ht="36.75" customHeight="1">
      <c r="A21" s="17">
        <f t="shared" si="1"/>
        <v>4</v>
      </c>
      <c r="B21" s="22" t="s">
        <v>28</v>
      </c>
      <c r="C21" s="21">
        <v>1</v>
      </c>
    </row>
    <row r="22" spans="1:8" ht="36.75" customHeight="1">
      <c r="A22" s="17">
        <f t="shared" si="1"/>
        <v>5</v>
      </c>
      <c r="B22" s="22" t="s">
        <v>100</v>
      </c>
      <c r="C22" s="21">
        <v>2</v>
      </c>
    </row>
    <row r="23" spans="1:8" ht="18.75">
      <c r="A23" s="17">
        <f t="shared" si="1"/>
        <v>6</v>
      </c>
      <c r="B23" s="20" t="s">
        <v>4</v>
      </c>
      <c r="C23" s="21">
        <v>0.5</v>
      </c>
    </row>
    <row r="24" spans="1:8" ht="18.75">
      <c r="A24" s="17">
        <f t="shared" si="1"/>
        <v>7</v>
      </c>
      <c r="B24" s="20" t="s">
        <v>109</v>
      </c>
      <c r="C24" s="21">
        <v>1</v>
      </c>
    </row>
    <row r="25" spans="1:8" ht="18.75">
      <c r="A25" s="3"/>
      <c r="B25" s="49" t="s">
        <v>16</v>
      </c>
      <c r="C25" s="42">
        <f>SUM(C18:C24)</f>
        <v>6.5</v>
      </c>
    </row>
    <row r="26" spans="1:8" ht="18.75">
      <c r="A26" s="18"/>
      <c r="B26" s="49" t="s">
        <v>30</v>
      </c>
      <c r="C26" s="35">
        <f>C13+C16+C25</f>
        <v>23.61</v>
      </c>
      <c r="F26" s="40"/>
      <c r="G26" s="40"/>
      <c r="H26" s="40"/>
    </row>
    <row r="29" spans="1:8" ht="15.75">
      <c r="A29" s="82"/>
      <c r="B29" s="82" t="s">
        <v>68</v>
      </c>
      <c r="C29" s="82"/>
    </row>
  </sheetData>
  <mergeCells count="4">
    <mergeCell ref="A4:C4"/>
    <mergeCell ref="A7:C7"/>
    <mergeCell ref="A14:C14"/>
    <mergeCell ref="A17:C17"/>
  </mergeCells>
  <pageMargins left="0.70866141732283472" right="0.70866141732283472" top="0.74803149606299213" bottom="0.74803149606299213" header="0.31496062992125984" footer="0.31496062992125984"/>
  <pageSetup paperSize="9" scale="95" orientation="portrait" horizontalDpi="180" verticalDpi="18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H36"/>
  <sheetViews>
    <sheetView topLeftCell="A8" workbookViewId="0">
      <selection activeCell="C3" sqref="C3"/>
    </sheetView>
  </sheetViews>
  <sheetFormatPr defaultRowHeight="15"/>
  <cols>
    <col min="1" max="1" width="9.140625" customWidth="1"/>
    <col min="2" max="2" width="42.85546875" customWidth="1"/>
    <col min="3" max="3" width="29.140625" customWidth="1"/>
  </cols>
  <sheetData>
    <row r="1" spans="1:6">
      <c r="A1" s="12"/>
      <c r="B1" s="12"/>
      <c r="C1" s="12"/>
      <c r="D1" s="12"/>
      <c r="E1" s="12"/>
      <c r="F1" s="12"/>
    </row>
    <row r="2" spans="1:6">
      <c r="A2" s="12"/>
      <c r="B2" s="12"/>
      <c r="C2" s="39" t="s">
        <v>238</v>
      </c>
      <c r="D2" s="12"/>
      <c r="E2" s="12"/>
      <c r="F2" s="12"/>
    </row>
    <row r="3" spans="1:6" ht="59.25" customHeight="1">
      <c r="A3" s="12"/>
      <c r="B3" s="12"/>
      <c r="C3" s="43" t="s">
        <v>249</v>
      </c>
      <c r="D3" s="12"/>
      <c r="E3" s="12"/>
      <c r="F3" s="12"/>
    </row>
    <row r="4" spans="1:6" ht="18.75">
      <c r="A4" s="14" t="s">
        <v>65</v>
      </c>
      <c r="B4" s="14"/>
      <c r="C4" s="14"/>
      <c r="D4" s="12"/>
      <c r="E4" s="13"/>
      <c r="F4" s="12"/>
    </row>
    <row r="5" spans="1:6" ht="18.75">
      <c r="A5" s="14"/>
      <c r="B5" s="14" t="s">
        <v>93</v>
      </c>
      <c r="C5" s="14"/>
      <c r="D5" s="12"/>
      <c r="E5" s="12"/>
      <c r="F5" s="12"/>
    </row>
    <row r="6" spans="1:6" ht="6" customHeight="1">
      <c r="A6" s="14"/>
      <c r="B6" s="14"/>
      <c r="C6" s="14"/>
      <c r="D6" s="12"/>
      <c r="E6" s="12"/>
      <c r="F6" s="12"/>
    </row>
    <row r="7" spans="1:6" ht="37.5" customHeight="1">
      <c r="A7" s="15" t="s">
        <v>69</v>
      </c>
      <c r="B7" s="16" t="s">
        <v>9</v>
      </c>
      <c r="C7" s="17" t="s">
        <v>10</v>
      </c>
      <c r="D7" s="12"/>
      <c r="E7" s="12"/>
      <c r="F7" s="12"/>
    </row>
    <row r="8" spans="1:6" ht="18" customHeight="1">
      <c r="A8" s="250" t="s">
        <v>38</v>
      </c>
      <c r="B8" s="250"/>
      <c r="C8" s="250"/>
      <c r="D8" s="12"/>
      <c r="E8" s="12"/>
      <c r="F8" s="12"/>
    </row>
    <row r="9" spans="1:6" ht="18.75">
      <c r="A9" s="3">
        <v>1</v>
      </c>
      <c r="B9" s="4" t="s">
        <v>11</v>
      </c>
      <c r="C9" s="5">
        <v>1</v>
      </c>
    </row>
    <row r="10" spans="1:6" ht="18.75">
      <c r="A10" s="6">
        <f>A9+1</f>
        <v>2</v>
      </c>
      <c r="B10" s="4" t="s">
        <v>12</v>
      </c>
      <c r="C10" s="5">
        <v>1</v>
      </c>
    </row>
    <row r="11" spans="1:6" ht="18.75">
      <c r="A11" s="6">
        <f t="shared" ref="A11:A15" si="0">A10+1</f>
        <v>3</v>
      </c>
      <c r="B11" s="4" t="s">
        <v>62</v>
      </c>
      <c r="C11" s="9">
        <v>0.5</v>
      </c>
    </row>
    <row r="12" spans="1:6" ht="21.75" customHeight="1">
      <c r="A12" s="6">
        <f t="shared" si="0"/>
        <v>4</v>
      </c>
      <c r="B12" s="4" t="s">
        <v>86</v>
      </c>
      <c r="C12" s="9">
        <v>0.5</v>
      </c>
    </row>
    <row r="13" spans="1:6" ht="18.75">
      <c r="A13" s="6">
        <f t="shared" si="0"/>
        <v>5</v>
      </c>
      <c r="B13" s="4" t="s">
        <v>15</v>
      </c>
      <c r="C13" s="5">
        <v>2</v>
      </c>
    </row>
    <row r="14" spans="1:6" ht="18.75">
      <c r="A14" s="6">
        <f t="shared" si="0"/>
        <v>6</v>
      </c>
      <c r="B14" s="8" t="s">
        <v>31</v>
      </c>
      <c r="C14" s="37">
        <v>17.14</v>
      </c>
    </row>
    <row r="15" spans="1:6" ht="18.75">
      <c r="A15" s="6">
        <f t="shared" si="0"/>
        <v>7</v>
      </c>
      <c r="B15" s="8" t="s">
        <v>32</v>
      </c>
      <c r="C15" s="37">
        <v>0.11</v>
      </c>
    </row>
    <row r="16" spans="1:6" ht="18.75">
      <c r="A16" s="46"/>
      <c r="B16" s="47" t="s">
        <v>16</v>
      </c>
      <c r="C16" s="48">
        <f>SUM(C9:C15)</f>
        <v>22.25</v>
      </c>
    </row>
    <row r="17" spans="1:3" ht="18.75">
      <c r="A17" s="267" t="s">
        <v>17</v>
      </c>
      <c r="B17" s="267"/>
      <c r="C17" s="267"/>
    </row>
    <row r="18" spans="1:3" ht="21" customHeight="1">
      <c r="A18" s="17">
        <v>1</v>
      </c>
      <c r="B18" s="20" t="s">
        <v>19</v>
      </c>
      <c r="C18" s="17">
        <v>0.5</v>
      </c>
    </row>
    <row r="19" spans="1:3" ht="18.75">
      <c r="A19" s="17">
        <f>A18+1</f>
        <v>2</v>
      </c>
      <c r="B19" s="22" t="s">
        <v>20</v>
      </c>
      <c r="C19" s="17">
        <v>1</v>
      </c>
    </row>
    <row r="20" spans="1:3" ht="18.75">
      <c r="A20" s="17">
        <f t="shared" ref="A20" si="1">A19+1</f>
        <v>3</v>
      </c>
      <c r="B20" s="22" t="s">
        <v>3</v>
      </c>
      <c r="C20" s="17">
        <v>1</v>
      </c>
    </row>
    <row r="21" spans="1:3" ht="17.25" customHeight="1">
      <c r="A21" s="17"/>
      <c r="B21" s="22" t="s">
        <v>16</v>
      </c>
      <c r="C21" s="17">
        <f>C18+C19+C20</f>
        <v>2.5</v>
      </c>
    </row>
    <row r="22" spans="1:3" ht="24.75" customHeight="1">
      <c r="A22" s="268" t="s">
        <v>21</v>
      </c>
      <c r="B22" s="268"/>
      <c r="C22" s="268"/>
    </row>
    <row r="23" spans="1:3" ht="37.5">
      <c r="A23" s="17">
        <v>1</v>
      </c>
      <c r="B23" s="22" t="s">
        <v>94</v>
      </c>
      <c r="C23" s="17">
        <v>1</v>
      </c>
    </row>
    <row r="24" spans="1:3" ht="33.75" customHeight="1">
      <c r="A24" s="17">
        <f>A23+1</f>
        <v>2</v>
      </c>
      <c r="B24" s="20" t="s">
        <v>5</v>
      </c>
      <c r="C24" s="17">
        <v>5</v>
      </c>
    </row>
    <row r="25" spans="1:3" ht="21.75" customHeight="1">
      <c r="A25" s="17">
        <f t="shared" ref="A25:A31" si="2">A24+1</f>
        <v>3</v>
      </c>
      <c r="B25" s="20" t="s">
        <v>7</v>
      </c>
      <c r="C25" s="17">
        <v>1</v>
      </c>
    </row>
    <row r="26" spans="1:3" ht="36.75" customHeight="1">
      <c r="A26" s="17">
        <f t="shared" si="2"/>
        <v>4</v>
      </c>
      <c r="B26" s="22" t="s">
        <v>33</v>
      </c>
      <c r="C26" s="17">
        <v>0.5</v>
      </c>
    </row>
    <row r="27" spans="1:3" ht="37.5">
      <c r="A27" s="17">
        <f t="shared" si="2"/>
        <v>5</v>
      </c>
      <c r="B27" s="22" t="s">
        <v>28</v>
      </c>
      <c r="C27" s="17">
        <v>1</v>
      </c>
    </row>
    <row r="28" spans="1:3" ht="37.5">
      <c r="A28" s="17">
        <f t="shared" si="2"/>
        <v>6</v>
      </c>
      <c r="B28" s="22" t="s">
        <v>102</v>
      </c>
      <c r="C28" s="17">
        <v>4</v>
      </c>
    </row>
    <row r="29" spans="1:3" ht="18.75">
      <c r="A29" s="17">
        <f t="shared" si="2"/>
        <v>7</v>
      </c>
      <c r="B29" s="20" t="s">
        <v>82</v>
      </c>
      <c r="C29" s="17">
        <v>0.5</v>
      </c>
    </row>
    <row r="30" spans="1:3" ht="18.75">
      <c r="A30" s="17">
        <f t="shared" si="2"/>
        <v>8</v>
      </c>
      <c r="B30" s="20" t="s">
        <v>83</v>
      </c>
      <c r="C30" s="17">
        <v>0.5</v>
      </c>
    </row>
    <row r="31" spans="1:3" ht="18.75">
      <c r="A31" s="17">
        <f t="shared" si="2"/>
        <v>9</v>
      </c>
      <c r="B31" s="20" t="s">
        <v>56</v>
      </c>
      <c r="C31" s="17">
        <v>1</v>
      </c>
    </row>
    <row r="32" spans="1:3" ht="18.75">
      <c r="A32" s="3"/>
      <c r="B32" s="49" t="s">
        <v>16</v>
      </c>
      <c r="C32" s="41">
        <f>SUM(C23:C31)</f>
        <v>14.5</v>
      </c>
    </row>
    <row r="33" spans="1:8" ht="18.75">
      <c r="A33" s="18"/>
      <c r="B33" s="49" t="s">
        <v>30</v>
      </c>
      <c r="C33" s="35">
        <f>C16+C21+C32</f>
        <v>39.25</v>
      </c>
      <c r="F33" s="40"/>
      <c r="G33" s="40"/>
      <c r="H33" s="40"/>
    </row>
    <row r="36" spans="1:8" ht="15.75">
      <c r="A36" s="82"/>
      <c r="B36" s="82" t="s">
        <v>68</v>
      </c>
      <c r="C36" s="82"/>
    </row>
  </sheetData>
  <mergeCells count="3">
    <mergeCell ref="A8:C8"/>
    <mergeCell ref="A17:C17"/>
    <mergeCell ref="A22:C22"/>
  </mergeCells>
  <pageMargins left="0.70866141732283472" right="0.70866141732283472" top="0.74803149606299213" bottom="0.74803149606299213" header="0.31496062992125984" footer="0.31496062992125984"/>
  <pageSetup paperSize="9" scale="95" orientation="portrait" horizontalDpi="180" verticalDpi="180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H45"/>
  <sheetViews>
    <sheetView topLeftCell="A15" workbookViewId="0">
      <selection activeCell="C3" sqref="C3"/>
    </sheetView>
  </sheetViews>
  <sheetFormatPr defaultRowHeight="15"/>
  <cols>
    <col min="1" max="1" width="8.85546875" customWidth="1"/>
    <col min="2" max="2" width="48" style="12" customWidth="1"/>
    <col min="3" max="3" width="30.42578125" customWidth="1"/>
  </cols>
  <sheetData>
    <row r="1" spans="1:6">
      <c r="A1" s="12"/>
      <c r="C1" s="12"/>
      <c r="D1" s="12"/>
      <c r="E1" s="12"/>
      <c r="F1" s="12"/>
    </row>
    <row r="2" spans="1:6">
      <c r="A2" s="12"/>
      <c r="C2" s="39" t="s">
        <v>237</v>
      </c>
      <c r="D2" s="12"/>
      <c r="E2" s="12"/>
      <c r="F2" s="12"/>
    </row>
    <row r="3" spans="1:6" ht="43.5" customHeight="1">
      <c r="A3" s="12"/>
      <c r="C3" s="43" t="s">
        <v>249</v>
      </c>
      <c r="D3" s="12"/>
      <c r="E3" s="12"/>
      <c r="F3" s="12"/>
    </row>
    <row r="4" spans="1:6" ht="45" customHeight="1">
      <c r="A4" s="217" t="s">
        <v>92</v>
      </c>
      <c r="B4" s="217"/>
      <c r="C4" s="217"/>
      <c r="D4" s="12"/>
      <c r="E4" s="12"/>
      <c r="F4" s="12"/>
    </row>
    <row r="5" spans="1:6" ht="12" customHeight="1">
      <c r="A5" s="14"/>
      <c r="B5" s="14"/>
      <c r="C5" s="14"/>
      <c r="D5" s="12"/>
      <c r="E5" s="12"/>
      <c r="F5" s="12"/>
    </row>
    <row r="6" spans="1:6" ht="37.5" customHeight="1">
      <c r="A6" s="15" t="s">
        <v>69</v>
      </c>
      <c r="B6" s="16" t="s">
        <v>9</v>
      </c>
      <c r="C6" s="17" t="s">
        <v>10</v>
      </c>
      <c r="D6" s="12"/>
      <c r="E6" s="12"/>
      <c r="F6" s="12"/>
    </row>
    <row r="7" spans="1:6" ht="18" customHeight="1">
      <c r="A7" s="261" t="s">
        <v>38</v>
      </c>
      <c r="B7" s="262"/>
      <c r="C7" s="262"/>
      <c r="D7" s="12"/>
      <c r="E7" s="12"/>
      <c r="F7" s="12"/>
    </row>
    <row r="8" spans="1:6" ht="18.75">
      <c r="A8" s="3">
        <v>1</v>
      </c>
      <c r="B8" s="4" t="s">
        <v>11</v>
      </c>
      <c r="C8" s="5">
        <v>1</v>
      </c>
    </row>
    <row r="9" spans="1:6" ht="18.75">
      <c r="A9" s="6">
        <f>A8+1</f>
        <v>2</v>
      </c>
      <c r="B9" s="4" t="s">
        <v>12</v>
      </c>
      <c r="C9" s="5">
        <v>1</v>
      </c>
    </row>
    <row r="10" spans="1:6" ht="18.75">
      <c r="A10" s="6">
        <f t="shared" ref="A10:A11" si="0">A9+1</f>
        <v>3</v>
      </c>
      <c r="B10" s="4" t="s">
        <v>13</v>
      </c>
      <c r="C10" s="9">
        <v>0.5</v>
      </c>
    </row>
    <row r="11" spans="1:6" ht="18.75">
      <c r="A11" s="6">
        <f t="shared" si="0"/>
        <v>4</v>
      </c>
      <c r="B11" s="8" t="s">
        <v>31</v>
      </c>
      <c r="C11" s="37">
        <v>17.079999999999998</v>
      </c>
    </row>
    <row r="12" spans="1:6" ht="18.75">
      <c r="A12" s="46"/>
      <c r="B12" s="47" t="s">
        <v>16</v>
      </c>
      <c r="C12" s="48">
        <f>SUM(C8:C11)</f>
        <v>19.579999999999998</v>
      </c>
    </row>
    <row r="13" spans="1:6" ht="18.75">
      <c r="A13" s="259" t="s">
        <v>17</v>
      </c>
      <c r="B13" s="260"/>
      <c r="C13" s="260"/>
    </row>
    <row r="14" spans="1:6" ht="21" customHeight="1">
      <c r="A14" s="17">
        <v>1</v>
      </c>
      <c r="B14" s="20" t="s">
        <v>19</v>
      </c>
      <c r="C14" s="17">
        <v>0.5</v>
      </c>
    </row>
    <row r="15" spans="1:6" ht="18.75">
      <c r="A15" s="17">
        <f>A14+1</f>
        <v>2</v>
      </c>
      <c r="B15" s="22" t="s">
        <v>20</v>
      </c>
      <c r="C15" s="17">
        <v>0.25</v>
      </c>
    </row>
    <row r="16" spans="1:6" ht="17.25" customHeight="1">
      <c r="A16" s="17"/>
      <c r="B16" s="22" t="s">
        <v>16</v>
      </c>
      <c r="C16" s="17">
        <f>C14+C15</f>
        <v>0.75</v>
      </c>
    </row>
    <row r="17" spans="1:8" ht="24.75" customHeight="1">
      <c r="A17" s="257" t="s">
        <v>21</v>
      </c>
      <c r="B17" s="258"/>
      <c r="C17" s="258"/>
    </row>
    <row r="18" spans="1:8" ht="36" customHeight="1">
      <c r="A18" s="3">
        <v>1</v>
      </c>
      <c r="B18" s="22" t="s">
        <v>23</v>
      </c>
      <c r="C18" s="21">
        <v>1</v>
      </c>
    </row>
    <row r="19" spans="1:8" ht="18.75">
      <c r="A19" s="17">
        <f>A18+1</f>
        <v>2</v>
      </c>
      <c r="B19" s="20" t="s">
        <v>5</v>
      </c>
      <c r="C19" s="21">
        <v>3.5</v>
      </c>
    </row>
    <row r="20" spans="1:8" ht="19.5" customHeight="1">
      <c r="A20" s="17">
        <f>A19+1</f>
        <v>3</v>
      </c>
      <c r="B20" s="20" t="s">
        <v>7</v>
      </c>
      <c r="C20" s="21">
        <v>1</v>
      </c>
    </row>
    <row r="21" spans="1:8" ht="21.75" customHeight="1">
      <c r="A21" s="17">
        <f t="shared" ref="A21:A25" si="1">A20+1</f>
        <v>4</v>
      </c>
      <c r="B21" s="22" t="s">
        <v>29</v>
      </c>
      <c r="C21" s="21">
        <v>1</v>
      </c>
    </row>
    <row r="22" spans="1:8" ht="36.75" customHeight="1">
      <c r="A22" s="17">
        <f t="shared" si="1"/>
        <v>5</v>
      </c>
      <c r="B22" s="22" t="s">
        <v>103</v>
      </c>
      <c r="C22" s="21">
        <v>2</v>
      </c>
    </row>
    <row r="23" spans="1:8" ht="18.75">
      <c r="A23" s="17">
        <f t="shared" si="1"/>
        <v>6</v>
      </c>
      <c r="B23" s="22" t="s">
        <v>4</v>
      </c>
      <c r="C23" s="21">
        <v>1</v>
      </c>
    </row>
    <row r="24" spans="1:8" ht="18.75">
      <c r="A24" s="17">
        <f t="shared" si="1"/>
        <v>7</v>
      </c>
      <c r="B24" s="22" t="s">
        <v>109</v>
      </c>
      <c r="C24" s="194">
        <v>0.5</v>
      </c>
    </row>
    <row r="25" spans="1:8" ht="37.5">
      <c r="A25" s="17">
        <f t="shared" si="1"/>
        <v>8</v>
      </c>
      <c r="B25" s="22" t="s">
        <v>33</v>
      </c>
      <c r="C25" s="21">
        <v>1</v>
      </c>
    </row>
    <row r="26" spans="1:8" ht="18.75">
      <c r="A26" s="3"/>
      <c r="B26" s="49" t="s">
        <v>16</v>
      </c>
      <c r="C26" s="41">
        <f>SUM(C18:C25)</f>
        <v>11</v>
      </c>
    </row>
    <row r="27" spans="1:8" ht="18.75">
      <c r="A27" s="191"/>
      <c r="B27" s="192" t="s">
        <v>30</v>
      </c>
      <c r="C27" s="193">
        <f>C12+C16+C26</f>
        <v>31.33</v>
      </c>
      <c r="F27" s="40"/>
      <c r="G27" s="40"/>
      <c r="H27" s="40"/>
    </row>
    <row r="28" spans="1:8" ht="25.5" customHeight="1">
      <c r="A28" s="263" t="s">
        <v>85</v>
      </c>
      <c r="B28" s="264"/>
      <c r="C28" s="265"/>
      <c r="F28" s="40"/>
      <c r="G28" s="40"/>
      <c r="H28" s="40"/>
    </row>
    <row r="29" spans="1:8" ht="25.5" customHeight="1">
      <c r="A29" s="263" t="s">
        <v>200</v>
      </c>
      <c r="B29" s="264"/>
      <c r="C29" s="265"/>
      <c r="F29" s="40"/>
      <c r="G29" s="40"/>
      <c r="H29" s="40"/>
    </row>
    <row r="30" spans="1:8" ht="18.75">
      <c r="A30" s="18">
        <v>1</v>
      </c>
      <c r="B30" s="8" t="s">
        <v>110</v>
      </c>
      <c r="C30" s="9">
        <v>0.5</v>
      </c>
      <c r="F30" s="40"/>
      <c r="G30" s="40"/>
      <c r="H30" s="40"/>
    </row>
    <row r="31" spans="1:8" ht="18.75">
      <c r="A31" s="18">
        <f>A30+1</f>
        <v>2</v>
      </c>
      <c r="B31" s="8" t="s">
        <v>111</v>
      </c>
      <c r="C31" s="9">
        <v>1.8</v>
      </c>
      <c r="F31" s="40"/>
      <c r="G31" s="40"/>
      <c r="H31" s="40"/>
    </row>
    <row r="32" spans="1:8" ht="18.75">
      <c r="A32" s="18"/>
      <c r="B32" s="49" t="s">
        <v>16</v>
      </c>
      <c r="C32" s="41">
        <f>C30+C31</f>
        <v>2.2999999999999998</v>
      </c>
      <c r="F32" s="40"/>
      <c r="G32" s="40"/>
      <c r="H32" s="40"/>
    </row>
    <row r="33" spans="1:8" ht="18.75">
      <c r="A33" s="263" t="s">
        <v>17</v>
      </c>
      <c r="B33" s="264"/>
      <c r="C33" s="265"/>
      <c r="F33" s="40"/>
      <c r="G33" s="40"/>
      <c r="H33" s="40"/>
    </row>
    <row r="34" spans="1:8" ht="18.75">
      <c r="A34" s="18">
        <f>A32+1</f>
        <v>1</v>
      </c>
      <c r="B34" s="8" t="s">
        <v>20</v>
      </c>
      <c r="C34" s="37">
        <v>0.25</v>
      </c>
      <c r="F34" s="40"/>
      <c r="G34" s="40"/>
      <c r="H34" s="40"/>
    </row>
    <row r="35" spans="1:8" ht="18.75">
      <c r="A35" s="18"/>
      <c r="B35" s="49" t="s">
        <v>16</v>
      </c>
      <c r="C35" s="35">
        <v>0.25</v>
      </c>
      <c r="F35" s="40"/>
      <c r="G35" s="40"/>
      <c r="H35" s="40"/>
    </row>
    <row r="36" spans="1:8" ht="24" customHeight="1">
      <c r="A36" s="263" t="s">
        <v>21</v>
      </c>
      <c r="B36" s="264"/>
      <c r="C36" s="265"/>
      <c r="F36" s="40"/>
      <c r="G36" s="40"/>
      <c r="H36" s="40"/>
    </row>
    <row r="37" spans="1:8" ht="18.75">
      <c r="A37" s="18">
        <v>1</v>
      </c>
      <c r="B37" s="8" t="s">
        <v>22</v>
      </c>
      <c r="C37" s="5">
        <v>1</v>
      </c>
      <c r="F37" s="40"/>
      <c r="G37" s="40"/>
      <c r="H37" s="40"/>
    </row>
    <row r="38" spans="1:8" ht="18.75">
      <c r="A38" s="18">
        <f>A37+1</f>
        <v>2</v>
      </c>
      <c r="B38" s="8" t="s">
        <v>4</v>
      </c>
      <c r="C38" s="5">
        <v>1</v>
      </c>
      <c r="F38" s="40"/>
      <c r="G38" s="40"/>
      <c r="H38" s="40"/>
    </row>
    <row r="39" spans="1:8" ht="18.75">
      <c r="A39" s="18">
        <f>A38+1</f>
        <v>3</v>
      </c>
      <c r="B39" s="8" t="s">
        <v>7</v>
      </c>
      <c r="C39" s="5">
        <v>1</v>
      </c>
      <c r="F39" s="40"/>
      <c r="G39" s="40"/>
      <c r="H39" s="40"/>
    </row>
    <row r="40" spans="1:8" ht="18.75">
      <c r="A40" s="18"/>
      <c r="B40" s="49" t="s">
        <v>16</v>
      </c>
      <c r="C40" s="42">
        <f>C37+C38+C39</f>
        <v>3</v>
      </c>
      <c r="F40" s="40"/>
      <c r="G40" s="40"/>
      <c r="H40" s="40"/>
    </row>
    <row r="41" spans="1:8" ht="18.75">
      <c r="A41" s="18"/>
      <c r="B41" s="49" t="s">
        <v>201</v>
      </c>
      <c r="C41" s="35">
        <f>C32+C35+C40</f>
        <v>5.55</v>
      </c>
      <c r="F41" s="40"/>
      <c r="G41" s="40"/>
      <c r="H41" s="40"/>
    </row>
    <row r="42" spans="1:8" ht="18.75">
      <c r="A42" s="18"/>
      <c r="B42" s="49" t="s">
        <v>0</v>
      </c>
      <c r="C42" s="35">
        <f>C12+C16+C26+C32+C35+C40</f>
        <v>36.879999999999995</v>
      </c>
      <c r="F42" s="40"/>
      <c r="G42" s="40"/>
      <c r="H42" s="40"/>
    </row>
    <row r="45" spans="1:8" ht="15.75">
      <c r="A45" s="82"/>
      <c r="B45" s="82" t="s">
        <v>68</v>
      </c>
      <c r="C45" s="82"/>
    </row>
  </sheetData>
  <mergeCells count="8">
    <mergeCell ref="A29:C29"/>
    <mergeCell ref="A33:C33"/>
    <mergeCell ref="A36:C36"/>
    <mergeCell ref="A4:C4"/>
    <mergeCell ref="A7:C7"/>
    <mergeCell ref="A13:C13"/>
    <mergeCell ref="A17:C17"/>
    <mergeCell ref="A28:C28"/>
  </mergeCells>
  <pageMargins left="0.70866141732283472" right="0.70866141732283472" top="0.74803149606299213" bottom="0.74803149606299213" header="0.31496062992125984" footer="0.31496062992125984"/>
  <pageSetup paperSize="9" scale="95" orientation="portrait" horizontalDpi="180" verticalDpi="180" r:id="rId1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7"/>
  <sheetViews>
    <sheetView topLeftCell="A6" workbookViewId="0">
      <selection activeCell="C3" sqref="C3"/>
    </sheetView>
  </sheetViews>
  <sheetFormatPr defaultRowHeight="15"/>
  <cols>
    <col min="1" max="1" width="10" customWidth="1"/>
    <col min="2" max="2" width="45" customWidth="1"/>
    <col min="3" max="3" width="31.42578125" customWidth="1"/>
  </cols>
  <sheetData>
    <row r="1" spans="1:6" ht="12" customHeight="1">
      <c r="A1" s="12"/>
      <c r="B1" s="12"/>
      <c r="C1" s="12"/>
      <c r="D1" s="12"/>
      <c r="E1" s="12"/>
      <c r="F1" s="12"/>
    </row>
    <row r="2" spans="1:6" ht="16.5" customHeight="1">
      <c r="A2" s="12"/>
      <c r="B2" s="12"/>
      <c r="C2" s="39" t="s">
        <v>236</v>
      </c>
      <c r="D2" s="12"/>
      <c r="E2" s="12"/>
      <c r="F2" s="12"/>
    </row>
    <row r="3" spans="1:6" ht="44.25" customHeight="1">
      <c r="A3" s="12"/>
      <c r="B3" s="12"/>
      <c r="C3" s="43" t="s">
        <v>249</v>
      </c>
      <c r="D3" s="12"/>
      <c r="E3" s="12"/>
      <c r="F3" s="12"/>
    </row>
    <row r="4" spans="1:6" ht="41.25" customHeight="1">
      <c r="A4" s="235" t="s">
        <v>91</v>
      </c>
      <c r="B4" s="235"/>
      <c r="C4" s="235"/>
      <c r="D4" s="12"/>
      <c r="E4" s="12"/>
      <c r="F4" s="12"/>
    </row>
    <row r="5" spans="1:6" ht="37.5" customHeight="1">
      <c r="A5" s="15" t="s">
        <v>69</v>
      </c>
      <c r="B5" s="16" t="s">
        <v>9</v>
      </c>
      <c r="C5" s="17" t="s">
        <v>10</v>
      </c>
      <c r="D5" s="12"/>
      <c r="E5" s="12"/>
      <c r="F5" s="12"/>
    </row>
    <row r="6" spans="1:6" ht="18" customHeight="1">
      <c r="A6" s="261" t="s">
        <v>38</v>
      </c>
      <c r="B6" s="262"/>
      <c r="C6" s="262"/>
      <c r="D6" s="12"/>
      <c r="E6" s="12"/>
      <c r="F6" s="12"/>
    </row>
    <row r="7" spans="1:6" ht="18.75">
      <c r="A7" s="3">
        <v>1</v>
      </c>
      <c r="B7" s="4" t="s">
        <v>11</v>
      </c>
      <c r="C7" s="5">
        <v>1</v>
      </c>
    </row>
    <row r="8" spans="1:6" ht="18.75">
      <c r="A8" s="6">
        <f>A7+1</f>
        <v>2</v>
      </c>
      <c r="B8" s="4" t="s">
        <v>12</v>
      </c>
      <c r="C8" s="9">
        <v>1</v>
      </c>
    </row>
    <row r="9" spans="1:6" ht="18.75">
      <c r="A9" s="6">
        <f t="shared" ref="A9:A10" si="0">A8+1</f>
        <v>3</v>
      </c>
      <c r="B9" s="4" t="s">
        <v>13</v>
      </c>
      <c r="C9" s="9">
        <v>0.5</v>
      </c>
    </row>
    <row r="10" spans="1:6" ht="18.75">
      <c r="A10" s="6">
        <f t="shared" si="0"/>
        <v>4</v>
      </c>
      <c r="B10" s="8" t="s">
        <v>31</v>
      </c>
      <c r="C10" s="37">
        <v>13.64</v>
      </c>
    </row>
    <row r="11" spans="1:6" ht="18.75">
      <c r="A11" s="46"/>
      <c r="B11" s="47" t="s">
        <v>16</v>
      </c>
      <c r="C11" s="48">
        <f>SUM(C7:C10)</f>
        <v>16.14</v>
      </c>
    </row>
    <row r="12" spans="1:6" ht="18.75">
      <c r="A12" s="259" t="s">
        <v>17</v>
      </c>
      <c r="B12" s="260"/>
      <c r="C12" s="260"/>
    </row>
    <row r="13" spans="1:6" ht="21" customHeight="1">
      <c r="A13" s="17">
        <v>1</v>
      </c>
      <c r="B13" s="20" t="s">
        <v>19</v>
      </c>
      <c r="C13" s="17">
        <v>0.5</v>
      </c>
    </row>
    <row r="14" spans="1:6" ht="18.75">
      <c r="A14" s="17">
        <f>A13+1</f>
        <v>2</v>
      </c>
      <c r="B14" s="22" t="s">
        <v>20</v>
      </c>
      <c r="C14" s="17">
        <v>0.5</v>
      </c>
    </row>
    <row r="15" spans="1:6" ht="17.25" customHeight="1">
      <c r="A15" s="55"/>
      <c r="B15" s="54" t="s">
        <v>16</v>
      </c>
      <c r="C15" s="55">
        <f>C13+C14</f>
        <v>1</v>
      </c>
    </row>
    <row r="16" spans="1:6" ht="24.75" customHeight="1">
      <c r="A16" s="257" t="s">
        <v>21</v>
      </c>
      <c r="B16" s="258"/>
      <c r="C16" s="258"/>
    </row>
    <row r="17" spans="1:3" ht="21" customHeight="1">
      <c r="A17" s="3">
        <v>1</v>
      </c>
      <c r="B17" s="20" t="s">
        <v>5</v>
      </c>
      <c r="C17" s="21">
        <v>2</v>
      </c>
    </row>
    <row r="18" spans="1:3" ht="18.75">
      <c r="A18" s="17">
        <f>A17+1</f>
        <v>2</v>
      </c>
      <c r="B18" s="20" t="s">
        <v>7</v>
      </c>
      <c r="C18" s="21">
        <v>1</v>
      </c>
    </row>
    <row r="19" spans="1:3" ht="40.5" customHeight="1">
      <c r="A19" s="17">
        <f>A18+1</f>
        <v>3</v>
      </c>
      <c r="B19" s="22" t="s">
        <v>33</v>
      </c>
      <c r="C19" s="21">
        <v>1</v>
      </c>
    </row>
    <row r="20" spans="1:3" ht="21.75" customHeight="1">
      <c r="A20" s="17">
        <f t="shared" ref="A20:A23" si="1">A19+1</f>
        <v>4</v>
      </c>
      <c r="B20" s="22" t="s">
        <v>29</v>
      </c>
      <c r="C20" s="21">
        <v>1</v>
      </c>
    </row>
    <row r="21" spans="1:3" ht="21.75" customHeight="1">
      <c r="A21" s="17">
        <f t="shared" si="1"/>
        <v>5</v>
      </c>
      <c r="B21" s="22" t="s">
        <v>8</v>
      </c>
      <c r="C21" s="21">
        <v>2</v>
      </c>
    </row>
    <row r="22" spans="1:3" ht="18.75">
      <c r="A22" s="17">
        <f t="shared" si="1"/>
        <v>6</v>
      </c>
      <c r="B22" s="20" t="s">
        <v>4</v>
      </c>
      <c r="C22" s="21">
        <v>1</v>
      </c>
    </row>
    <row r="23" spans="1:3" ht="18.75">
      <c r="A23" s="17">
        <f t="shared" si="1"/>
        <v>7</v>
      </c>
      <c r="B23" s="20" t="s">
        <v>109</v>
      </c>
      <c r="C23" s="21">
        <v>0.5</v>
      </c>
    </row>
    <row r="24" spans="1:3" ht="18.75">
      <c r="A24" s="17"/>
      <c r="B24" s="22" t="s">
        <v>16</v>
      </c>
      <c r="C24" s="55">
        <f>SUM(C17:C23)</f>
        <v>8.5</v>
      </c>
    </row>
    <row r="25" spans="1:3" ht="18.75">
      <c r="A25" s="269" t="s">
        <v>85</v>
      </c>
      <c r="B25" s="270"/>
      <c r="C25" s="271"/>
    </row>
    <row r="26" spans="1:3" ht="18.75">
      <c r="A26" s="17">
        <v>1</v>
      </c>
      <c r="B26" s="4" t="s">
        <v>1</v>
      </c>
      <c r="C26" s="21">
        <v>1.8</v>
      </c>
    </row>
    <row r="27" spans="1:3" ht="18.75">
      <c r="A27" s="17">
        <f>A26+1</f>
        <v>2</v>
      </c>
      <c r="B27" s="4" t="s">
        <v>20</v>
      </c>
      <c r="C27" s="21">
        <v>0.25</v>
      </c>
    </row>
    <row r="28" spans="1:3" ht="18.75">
      <c r="A28" s="17">
        <f t="shared" ref="A28:A33" si="2">A27+1</f>
        <v>3</v>
      </c>
      <c r="B28" s="4" t="s">
        <v>22</v>
      </c>
      <c r="C28" s="21">
        <v>1</v>
      </c>
    </row>
    <row r="29" spans="1:3" ht="18.75">
      <c r="A29" s="17">
        <f t="shared" si="2"/>
        <v>4</v>
      </c>
      <c r="B29" s="4" t="s">
        <v>4</v>
      </c>
      <c r="C29" s="21">
        <v>1</v>
      </c>
    </row>
    <row r="30" spans="1:3" ht="18.75">
      <c r="A30" s="17">
        <f t="shared" si="2"/>
        <v>5</v>
      </c>
      <c r="B30" s="4" t="s">
        <v>8</v>
      </c>
      <c r="C30" s="21">
        <v>1</v>
      </c>
    </row>
    <row r="31" spans="1:3" ht="36" customHeight="1">
      <c r="A31" s="17">
        <f t="shared" si="2"/>
        <v>6</v>
      </c>
      <c r="B31" s="4" t="s">
        <v>33</v>
      </c>
      <c r="C31" s="21">
        <v>0.5</v>
      </c>
    </row>
    <row r="32" spans="1:3" ht="19.5" customHeight="1">
      <c r="A32" s="17">
        <f t="shared" si="2"/>
        <v>7</v>
      </c>
      <c r="B32" s="4" t="s">
        <v>5</v>
      </c>
      <c r="C32" s="21">
        <v>0.25</v>
      </c>
    </row>
    <row r="33" spans="1:8" ht="36.75" customHeight="1">
      <c r="A33" s="17">
        <f t="shared" si="2"/>
        <v>8</v>
      </c>
      <c r="B33" s="4" t="s">
        <v>107</v>
      </c>
      <c r="C33" s="21">
        <v>0.5</v>
      </c>
    </row>
    <row r="34" spans="1:8" ht="18.75">
      <c r="A34" s="3"/>
      <c r="B34" s="49" t="s">
        <v>16</v>
      </c>
      <c r="C34" s="35">
        <f>SUM(C26:C33)</f>
        <v>6.3</v>
      </c>
    </row>
    <row r="35" spans="1:8" ht="18.75">
      <c r="A35" s="18"/>
      <c r="B35" s="23" t="s">
        <v>30</v>
      </c>
      <c r="C35" s="35">
        <f>C11+C15+C24+C34</f>
        <v>31.94</v>
      </c>
      <c r="F35" s="40"/>
      <c r="G35" s="40"/>
      <c r="H35" s="40"/>
    </row>
    <row r="37" spans="1:8" ht="15.75">
      <c r="A37" s="82"/>
      <c r="B37" s="82" t="s">
        <v>68</v>
      </c>
      <c r="C37" s="82"/>
    </row>
  </sheetData>
  <mergeCells count="5">
    <mergeCell ref="A4:C4"/>
    <mergeCell ref="A6:C6"/>
    <mergeCell ref="A12:C12"/>
    <mergeCell ref="A16:C16"/>
    <mergeCell ref="A25:C25"/>
  </mergeCells>
  <pageMargins left="0.70866141732283472" right="0.70866141732283472" top="0.74803149606299213" bottom="0.74803149606299213" header="0.31496062992125984" footer="0.31496062992125984"/>
  <pageSetup paperSize="9" scale="90" orientation="portrait" horizontalDpi="180" verticalDpi="180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H38"/>
  <sheetViews>
    <sheetView topLeftCell="A8" workbookViewId="0">
      <selection activeCell="C2" sqref="C2"/>
    </sheetView>
  </sheetViews>
  <sheetFormatPr defaultRowHeight="15"/>
  <cols>
    <col min="1" max="1" width="11.140625" customWidth="1"/>
    <col min="2" max="2" width="42.28515625" customWidth="1"/>
    <col min="3" max="3" width="27.7109375" customWidth="1"/>
  </cols>
  <sheetData>
    <row r="1" spans="1:6">
      <c r="A1" s="12"/>
      <c r="B1" s="12"/>
      <c r="C1" s="39" t="s">
        <v>235</v>
      </c>
      <c r="D1" s="12"/>
      <c r="E1" s="12"/>
      <c r="F1" s="12"/>
    </row>
    <row r="2" spans="1:6" ht="58.5" customHeight="1">
      <c r="A2" s="12"/>
      <c r="B2" s="12"/>
      <c r="C2" s="43" t="s">
        <v>249</v>
      </c>
      <c r="D2" s="12"/>
      <c r="E2" s="12"/>
      <c r="F2" s="12"/>
    </row>
    <row r="3" spans="1:6" ht="18.75">
      <c r="A3" s="14" t="s">
        <v>65</v>
      </c>
      <c r="B3" s="14"/>
      <c r="C3" s="14"/>
      <c r="D3" s="12"/>
      <c r="E3" s="13"/>
      <c r="F3" s="12"/>
    </row>
    <row r="4" spans="1:6" ht="18.75">
      <c r="A4" s="14"/>
      <c r="B4" s="14" t="s">
        <v>90</v>
      </c>
      <c r="C4" s="14"/>
      <c r="D4" s="12"/>
      <c r="E4" s="12"/>
      <c r="F4" s="12"/>
    </row>
    <row r="5" spans="1:6" ht="6" customHeight="1">
      <c r="A5" s="14"/>
      <c r="B5" s="14"/>
      <c r="C5" s="14"/>
      <c r="D5" s="12"/>
      <c r="E5" s="12"/>
      <c r="F5" s="12"/>
    </row>
    <row r="6" spans="1:6" ht="37.5" customHeight="1">
      <c r="A6" s="15" t="s">
        <v>69</v>
      </c>
      <c r="B6" s="16" t="s">
        <v>9</v>
      </c>
      <c r="C6" s="17" t="s">
        <v>10</v>
      </c>
      <c r="D6" s="12"/>
      <c r="E6" s="12"/>
      <c r="F6" s="12"/>
    </row>
    <row r="7" spans="1:6" ht="18" customHeight="1">
      <c r="A7" s="250" t="s">
        <v>38</v>
      </c>
      <c r="B7" s="250"/>
      <c r="C7" s="250"/>
      <c r="D7" s="12"/>
      <c r="E7" s="12"/>
      <c r="F7" s="12"/>
    </row>
    <row r="8" spans="1:6" ht="18.75">
      <c r="A8" s="3">
        <v>1</v>
      </c>
      <c r="B8" s="4" t="s">
        <v>11</v>
      </c>
      <c r="C8" s="5">
        <v>1</v>
      </c>
    </row>
    <row r="9" spans="1:6" ht="18.75">
      <c r="A9" s="6">
        <f>A8+1</f>
        <v>2</v>
      </c>
      <c r="B9" s="4" t="s">
        <v>12</v>
      </c>
      <c r="C9" s="9">
        <v>0.5</v>
      </c>
    </row>
    <row r="10" spans="1:6" ht="18.75">
      <c r="A10" s="6">
        <f t="shared" ref="A10:A12" si="0">A9+1</f>
        <v>3</v>
      </c>
      <c r="B10" s="4" t="s">
        <v>13</v>
      </c>
      <c r="C10" s="9">
        <v>0.5</v>
      </c>
    </row>
    <row r="11" spans="1:6" ht="34.5" customHeight="1">
      <c r="A11" s="6">
        <f t="shared" si="0"/>
        <v>4</v>
      </c>
      <c r="B11" s="4" t="s">
        <v>86</v>
      </c>
      <c r="C11" s="9">
        <v>0.5</v>
      </c>
    </row>
    <row r="12" spans="1:6" ht="18.75">
      <c r="A12" s="6">
        <f t="shared" si="0"/>
        <v>5</v>
      </c>
      <c r="B12" s="8" t="s">
        <v>31</v>
      </c>
      <c r="C12" s="9">
        <v>16.399999999999999</v>
      </c>
    </row>
    <row r="13" spans="1:6" ht="18.75">
      <c r="A13" s="46"/>
      <c r="B13" s="47" t="s">
        <v>16</v>
      </c>
      <c r="C13" s="50">
        <f>SUM(C8:C12)</f>
        <v>18.899999999999999</v>
      </c>
    </row>
    <row r="14" spans="1:6" ht="18.75">
      <c r="A14" s="267" t="s">
        <v>17</v>
      </c>
      <c r="B14" s="267"/>
      <c r="C14" s="267"/>
    </row>
    <row r="15" spans="1:6" ht="21" customHeight="1">
      <c r="A15" s="17">
        <v>1</v>
      </c>
      <c r="B15" s="20" t="s">
        <v>19</v>
      </c>
      <c r="C15" s="17">
        <v>0.5</v>
      </c>
    </row>
    <row r="16" spans="1:6" ht="18.75">
      <c r="A16" s="17">
        <f>A15+1</f>
        <v>2</v>
      </c>
      <c r="B16" s="22" t="s">
        <v>20</v>
      </c>
      <c r="C16" s="17">
        <v>0.5</v>
      </c>
    </row>
    <row r="17" spans="1:8" ht="17.25" customHeight="1">
      <c r="A17" s="55"/>
      <c r="B17" s="54" t="s">
        <v>16</v>
      </c>
      <c r="C17" s="55">
        <f>C15+C16</f>
        <v>1</v>
      </c>
    </row>
    <row r="18" spans="1:8" ht="24.75" customHeight="1">
      <c r="A18" s="268" t="s">
        <v>21</v>
      </c>
      <c r="B18" s="268"/>
      <c r="C18" s="268"/>
    </row>
    <row r="19" spans="1:8" ht="36.75" customHeight="1">
      <c r="A19" s="17">
        <v>1</v>
      </c>
      <c r="B19" s="20" t="s">
        <v>23</v>
      </c>
      <c r="C19" s="21">
        <v>1</v>
      </c>
    </row>
    <row r="20" spans="1:8" ht="38.25" customHeight="1">
      <c r="A20" s="17">
        <f>A19+1</f>
        <v>2</v>
      </c>
      <c r="B20" s="20" t="s">
        <v>5</v>
      </c>
      <c r="C20" s="21">
        <v>2.5</v>
      </c>
    </row>
    <row r="21" spans="1:8" ht="19.5" customHeight="1">
      <c r="A21" s="17">
        <f t="shared" ref="A21:A25" si="1">A20+1</f>
        <v>3</v>
      </c>
      <c r="B21" s="20" t="s">
        <v>7</v>
      </c>
      <c r="C21" s="21">
        <v>1</v>
      </c>
    </row>
    <row r="22" spans="1:8" ht="36.75" customHeight="1">
      <c r="A22" s="17">
        <f t="shared" si="1"/>
        <v>4</v>
      </c>
      <c r="B22" s="22" t="s">
        <v>33</v>
      </c>
      <c r="C22" s="21">
        <v>1</v>
      </c>
    </row>
    <row r="23" spans="1:8" ht="18.75">
      <c r="A23" s="17">
        <f t="shared" si="1"/>
        <v>5</v>
      </c>
      <c r="B23" s="22" t="s">
        <v>29</v>
      </c>
      <c r="C23" s="21">
        <v>1</v>
      </c>
    </row>
    <row r="24" spans="1:8" ht="18.75">
      <c r="A24" s="17">
        <f t="shared" si="1"/>
        <v>6</v>
      </c>
      <c r="B24" s="22" t="s">
        <v>103</v>
      </c>
      <c r="C24" s="21">
        <v>1</v>
      </c>
    </row>
    <row r="25" spans="1:8" ht="18.75">
      <c r="A25" s="17">
        <f t="shared" si="1"/>
        <v>7</v>
      </c>
      <c r="B25" s="20" t="s">
        <v>4</v>
      </c>
      <c r="C25" s="21">
        <v>1</v>
      </c>
    </row>
    <row r="26" spans="1:8" ht="18.75">
      <c r="A26" s="3"/>
      <c r="B26" s="49" t="s">
        <v>16</v>
      </c>
      <c r="C26" s="41">
        <f>SUM(C19:C25)</f>
        <v>8.5</v>
      </c>
    </row>
    <row r="27" spans="1:8" ht="18.75">
      <c r="A27" s="257" t="s">
        <v>85</v>
      </c>
      <c r="B27" s="258"/>
      <c r="C27" s="266"/>
    </row>
    <row r="28" spans="1:8" ht="18.75">
      <c r="A28" s="16">
        <v>1</v>
      </c>
      <c r="B28" s="155" t="s">
        <v>110</v>
      </c>
      <c r="C28" s="16">
        <v>0.5</v>
      </c>
    </row>
    <row r="29" spans="1:8" ht="18.75">
      <c r="A29" s="86">
        <f>A28+1</f>
        <v>2</v>
      </c>
      <c r="B29" s="85" t="s">
        <v>1</v>
      </c>
      <c r="C29" s="86">
        <f>1+0.8</f>
        <v>1.8</v>
      </c>
    </row>
    <row r="30" spans="1:8" ht="18.75">
      <c r="A30" s="86">
        <f t="shared" ref="A30:A34" si="2">A29+1</f>
        <v>3</v>
      </c>
      <c r="B30" s="85" t="s">
        <v>2</v>
      </c>
      <c r="C30" s="86">
        <v>0.25</v>
      </c>
    </row>
    <row r="31" spans="1:8" ht="18.75">
      <c r="A31" s="86">
        <f t="shared" si="2"/>
        <v>4</v>
      </c>
      <c r="B31" s="112" t="s">
        <v>112</v>
      </c>
      <c r="C31" s="17">
        <v>1</v>
      </c>
      <c r="F31" s="40"/>
      <c r="G31" s="40"/>
      <c r="H31" s="40"/>
    </row>
    <row r="32" spans="1:8" ht="18.75">
      <c r="A32" s="86">
        <f t="shared" si="2"/>
        <v>5</v>
      </c>
      <c r="B32" s="15" t="s">
        <v>4</v>
      </c>
      <c r="C32" s="16">
        <v>1</v>
      </c>
      <c r="F32" s="40"/>
      <c r="G32" s="40"/>
      <c r="H32" s="40"/>
    </row>
    <row r="33" spans="1:8" ht="18.75">
      <c r="A33" s="86">
        <f t="shared" si="2"/>
        <v>6</v>
      </c>
      <c r="B33" s="15" t="s">
        <v>7</v>
      </c>
      <c r="C33" s="16">
        <v>0.5</v>
      </c>
      <c r="F33" s="40"/>
      <c r="G33" s="40"/>
      <c r="H33" s="40"/>
    </row>
    <row r="34" spans="1:8" ht="18.75">
      <c r="A34" s="86">
        <f t="shared" si="2"/>
        <v>7</v>
      </c>
      <c r="B34" s="15" t="s">
        <v>8</v>
      </c>
      <c r="C34" s="16">
        <v>2</v>
      </c>
      <c r="F34" s="40"/>
      <c r="G34" s="40"/>
      <c r="H34" s="40"/>
    </row>
    <row r="35" spans="1:8" ht="18.75">
      <c r="A35" s="190"/>
      <c r="B35" s="190" t="s">
        <v>16</v>
      </c>
      <c r="C35" s="149">
        <f>SUM(C28:C34)</f>
        <v>7.05</v>
      </c>
    </row>
    <row r="36" spans="1:8" ht="19.5" thickBot="1">
      <c r="A36" s="150"/>
      <c r="B36" s="115" t="s">
        <v>153</v>
      </c>
      <c r="C36" s="152">
        <f>C13+C17+C26+C35</f>
        <v>35.449999999999996</v>
      </c>
    </row>
    <row r="37" spans="1:8" ht="18.75">
      <c r="A37" s="187"/>
      <c r="B37" s="188"/>
      <c r="C37" s="189"/>
    </row>
    <row r="38" spans="1:8" ht="15.75">
      <c r="A38" s="13"/>
      <c r="B38" s="82" t="s">
        <v>68</v>
      </c>
      <c r="C38" s="13"/>
    </row>
  </sheetData>
  <mergeCells count="4">
    <mergeCell ref="A27:C27"/>
    <mergeCell ref="A7:C7"/>
    <mergeCell ref="A14:C14"/>
    <mergeCell ref="A18:C18"/>
  </mergeCells>
  <pageMargins left="0.70866141732283472" right="0.70866141732283472" top="0.39370078740157483" bottom="0.55118110236220474" header="0.31496062992125984" footer="0.31496062992125984"/>
  <pageSetup paperSize="9" scale="95" orientation="portrait" horizontalDpi="180" verticalDpi="180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H37"/>
  <sheetViews>
    <sheetView topLeftCell="A4" workbookViewId="0">
      <selection activeCell="C2" sqref="C2"/>
    </sheetView>
  </sheetViews>
  <sheetFormatPr defaultRowHeight="15"/>
  <cols>
    <col min="1" max="1" width="9.85546875" customWidth="1"/>
    <col min="2" max="2" width="41.7109375" customWidth="1"/>
    <col min="3" max="3" width="27.7109375" customWidth="1"/>
  </cols>
  <sheetData>
    <row r="1" spans="1:6">
      <c r="A1" s="12"/>
      <c r="B1" s="12"/>
      <c r="C1" s="39" t="s">
        <v>234</v>
      </c>
      <c r="D1" s="12"/>
      <c r="E1" s="12"/>
      <c r="F1" s="12"/>
    </row>
    <row r="2" spans="1:6" ht="60.75" customHeight="1">
      <c r="A2" s="12"/>
      <c r="B2" s="12"/>
      <c r="C2" s="43" t="s">
        <v>249</v>
      </c>
      <c r="D2" s="12"/>
      <c r="E2" s="12"/>
      <c r="F2" s="12"/>
    </row>
    <row r="3" spans="1:6" ht="18.75">
      <c r="A3" s="14" t="s">
        <v>65</v>
      </c>
      <c r="B3" s="14"/>
      <c r="C3" s="14"/>
      <c r="D3" s="12"/>
      <c r="E3" s="13"/>
      <c r="F3" s="12"/>
    </row>
    <row r="4" spans="1:6" ht="18.75">
      <c r="A4" s="14"/>
      <c r="B4" s="14" t="s">
        <v>89</v>
      </c>
      <c r="C4" s="14"/>
      <c r="D4" s="12"/>
      <c r="E4" s="12"/>
      <c r="F4" s="12"/>
    </row>
    <row r="5" spans="1:6" ht="6" customHeight="1">
      <c r="A5" s="14"/>
      <c r="B5" s="14"/>
      <c r="C5" s="14"/>
      <c r="D5" s="12"/>
      <c r="E5" s="12"/>
      <c r="F5" s="12"/>
    </row>
    <row r="6" spans="1:6" ht="37.5" customHeight="1">
      <c r="A6" s="15" t="s">
        <v>69</v>
      </c>
      <c r="B6" s="16" t="s">
        <v>9</v>
      </c>
      <c r="C6" s="17" t="s">
        <v>10</v>
      </c>
      <c r="D6" s="12"/>
      <c r="E6" s="12"/>
      <c r="F6" s="12"/>
    </row>
    <row r="7" spans="1:6" ht="18" customHeight="1">
      <c r="A7" s="250" t="s">
        <v>38</v>
      </c>
      <c r="B7" s="250"/>
      <c r="C7" s="250"/>
      <c r="D7" s="12"/>
      <c r="E7" s="12"/>
      <c r="F7" s="12"/>
    </row>
    <row r="8" spans="1:6" ht="18.75">
      <c r="A8" s="3">
        <v>1</v>
      </c>
      <c r="B8" s="4" t="s">
        <v>11</v>
      </c>
      <c r="C8" s="5">
        <v>1</v>
      </c>
    </row>
    <row r="9" spans="1:6" ht="18.75">
      <c r="A9" s="6">
        <f>A8+1</f>
        <v>2</v>
      </c>
      <c r="B9" s="4" t="s">
        <v>12</v>
      </c>
      <c r="C9" s="9">
        <v>1.5</v>
      </c>
    </row>
    <row r="10" spans="1:6" ht="18.75">
      <c r="A10" s="6">
        <f t="shared" ref="A10:A13" si="0">A9+1</f>
        <v>3</v>
      </c>
      <c r="B10" s="4" t="s">
        <v>13</v>
      </c>
      <c r="C10" s="5">
        <v>1</v>
      </c>
    </row>
    <row r="11" spans="1:6" ht="18.75">
      <c r="A11" s="6">
        <f t="shared" si="0"/>
        <v>4</v>
      </c>
      <c r="B11" s="4" t="s">
        <v>14</v>
      </c>
      <c r="C11" s="9">
        <v>0.5</v>
      </c>
    </row>
    <row r="12" spans="1:6" ht="33.75" customHeight="1">
      <c r="A12" s="6">
        <f t="shared" si="0"/>
        <v>5</v>
      </c>
      <c r="B12" s="4" t="s">
        <v>86</v>
      </c>
      <c r="C12" s="5">
        <v>1</v>
      </c>
    </row>
    <row r="13" spans="1:6" ht="18.75">
      <c r="A13" s="6">
        <f t="shared" si="0"/>
        <v>6</v>
      </c>
      <c r="B13" s="8" t="s">
        <v>31</v>
      </c>
      <c r="C13" s="37">
        <v>18.920000000000002</v>
      </c>
    </row>
    <row r="14" spans="1:6" ht="18.75">
      <c r="A14" s="46"/>
      <c r="B14" s="47" t="s">
        <v>16</v>
      </c>
      <c r="C14" s="48">
        <f>SUM(C8:C13)</f>
        <v>23.92</v>
      </c>
    </row>
    <row r="15" spans="1:6" ht="18.75">
      <c r="A15" s="267" t="s">
        <v>17</v>
      </c>
      <c r="B15" s="267"/>
      <c r="C15" s="267"/>
    </row>
    <row r="16" spans="1:6" ht="18.75">
      <c r="A16" s="62">
        <v>1</v>
      </c>
      <c r="B16" s="63" t="s">
        <v>34</v>
      </c>
      <c r="C16" s="62">
        <v>1</v>
      </c>
    </row>
    <row r="17" spans="1:3" ht="21" customHeight="1">
      <c r="A17" s="17">
        <v>2</v>
      </c>
      <c r="B17" s="20" t="s">
        <v>19</v>
      </c>
      <c r="C17" s="17">
        <v>0.5</v>
      </c>
    </row>
    <row r="18" spans="1:3" ht="18.75">
      <c r="A18" s="17">
        <f>A17+1</f>
        <v>3</v>
      </c>
      <c r="B18" s="22" t="s">
        <v>20</v>
      </c>
      <c r="C18" s="17">
        <v>1</v>
      </c>
    </row>
    <row r="19" spans="1:3" ht="18.75">
      <c r="A19" s="17">
        <f t="shared" ref="A19" si="1">A18+1</f>
        <v>4</v>
      </c>
      <c r="B19" s="22" t="s">
        <v>3</v>
      </c>
      <c r="C19" s="17">
        <v>1</v>
      </c>
    </row>
    <row r="20" spans="1:3" ht="17.25" customHeight="1">
      <c r="A20" s="17"/>
      <c r="B20" s="22" t="s">
        <v>16</v>
      </c>
      <c r="C20" s="17">
        <f>C17+C18+C19+C16</f>
        <v>3.5</v>
      </c>
    </row>
    <row r="21" spans="1:3" ht="24.75" customHeight="1">
      <c r="A21" s="268" t="s">
        <v>21</v>
      </c>
      <c r="B21" s="268"/>
      <c r="C21" s="268"/>
    </row>
    <row r="22" spans="1:3" ht="37.5">
      <c r="A22" s="17">
        <v>1</v>
      </c>
      <c r="B22" s="22" t="s">
        <v>23</v>
      </c>
      <c r="C22" s="21">
        <v>2</v>
      </c>
    </row>
    <row r="23" spans="1:3" ht="21.75" customHeight="1">
      <c r="A23" s="17">
        <f>A22+1</f>
        <v>2</v>
      </c>
      <c r="B23" s="22" t="s">
        <v>46</v>
      </c>
      <c r="C23" s="21">
        <v>0.5</v>
      </c>
    </row>
    <row r="24" spans="1:3" ht="34.5" customHeight="1">
      <c r="A24" s="17">
        <f t="shared" ref="A24:A32" si="2">A23+1</f>
        <v>3</v>
      </c>
      <c r="B24" s="20" t="s">
        <v>5</v>
      </c>
      <c r="C24" s="21">
        <v>8</v>
      </c>
    </row>
    <row r="25" spans="1:3" ht="18.75">
      <c r="A25" s="17">
        <f t="shared" si="2"/>
        <v>4</v>
      </c>
      <c r="B25" s="20" t="s">
        <v>7</v>
      </c>
      <c r="C25" s="21">
        <v>1</v>
      </c>
    </row>
    <row r="26" spans="1:3" ht="53.25" customHeight="1">
      <c r="A26" s="17">
        <f t="shared" si="2"/>
        <v>5</v>
      </c>
      <c r="B26" s="22" t="s">
        <v>33</v>
      </c>
      <c r="C26" s="21">
        <v>1</v>
      </c>
    </row>
    <row r="27" spans="1:3" ht="18.75">
      <c r="A27" s="17">
        <f t="shared" si="2"/>
        <v>6</v>
      </c>
      <c r="B27" s="22" t="s">
        <v>29</v>
      </c>
      <c r="C27" s="21">
        <v>1</v>
      </c>
    </row>
    <row r="28" spans="1:3" ht="18.75">
      <c r="A28" s="17">
        <f t="shared" si="2"/>
        <v>7</v>
      </c>
      <c r="B28" s="22" t="s">
        <v>8</v>
      </c>
      <c r="C28" s="21">
        <v>3</v>
      </c>
    </row>
    <row r="29" spans="1:3" ht="18.75">
      <c r="A29" s="17">
        <f t="shared" si="2"/>
        <v>8</v>
      </c>
      <c r="B29" s="20" t="s">
        <v>4</v>
      </c>
      <c r="C29" s="21">
        <v>1.5</v>
      </c>
    </row>
    <row r="30" spans="1:3" ht="18.75">
      <c r="A30" s="17">
        <f t="shared" si="2"/>
        <v>9</v>
      </c>
      <c r="B30" s="20" t="s">
        <v>109</v>
      </c>
      <c r="C30" s="21">
        <v>1</v>
      </c>
    </row>
    <row r="31" spans="1:3" ht="18.75">
      <c r="A31" s="17">
        <f t="shared" si="2"/>
        <v>10</v>
      </c>
      <c r="B31" s="20" t="s">
        <v>36</v>
      </c>
      <c r="C31" s="21">
        <v>1</v>
      </c>
    </row>
    <row r="32" spans="1:3" ht="18.75">
      <c r="A32" s="17">
        <f t="shared" si="2"/>
        <v>11</v>
      </c>
      <c r="B32" s="20" t="s">
        <v>6</v>
      </c>
      <c r="C32" s="21">
        <v>1</v>
      </c>
    </row>
    <row r="33" spans="1:8" ht="18.75">
      <c r="A33" s="3"/>
      <c r="B33" s="49" t="s">
        <v>16</v>
      </c>
      <c r="C33" s="41">
        <f>SUM(C22:C32)</f>
        <v>21</v>
      </c>
    </row>
    <row r="34" spans="1:8" ht="18.75">
      <c r="A34" s="18"/>
      <c r="B34" s="49" t="s">
        <v>30</v>
      </c>
      <c r="C34" s="35">
        <f>C14+C20+C33</f>
        <v>48.42</v>
      </c>
      <c r="F34" s="40"/>
      <c r="G34" s="40"/>
      <c r="H34" s="40"/>
    </row>
    <row r="37" spans="1:8" ht="15.75">
      <c r="B37" s="82" t="s">
        <v>68</v>
      </c>
      <c r="C37" s="1"/>
    </row>
  </sheetData>
  <mergeCells count="3">
    <mergeCell ref="A7:C7"/>
    <mergeCell ref="A15:C15"/>
    <mergeCell ref="A21:C21"/>
  </mergeCells>
  <pageMargins left="0.70866141732283472" right="0.70866141732283472" top="0.74803149606299213" bottom="0.39370078740157483" header="0.31496062992125984" footer="0.31496062992125984"/>
  <pageSetup paperSize="9" scale="95" orientation="portrait" horizontalDpi="180" verticalDpi="180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H30"/>
  <sheetViews>
    <sheetView topLeftCell="A3" workbookViewId="0">
      <selection activeCell="C3" sqref="C3"/>
    </sheetView>
  </sheetViews>
  <sheetFormatPr defaultRowHeight="15"/>
  <cols>
    <col min="1" max="1" width="8.85546875" customWidth="1"/>
    <col min="2" max="2" width="45.85546875" style="12" customWidth="1"/>
    <col min="3" max="3" width="30.42578125" customWidth="1"/>
    <col min="4" max="4" width="12.42578125" customWidth="1"/>
    <col min="5" max="5" width="10.28515625" customWidth="1"/>
  </cols>
  <sheetData>
    <row r="1" spans="1:6">
      <c r="A1" s="12"/>
      <c r="C1" s="12"/>
      <c r="D1" s="12"/>
      <c r="E1" s="12"/>
      <c r="F1" s="12"/>
    </row>
    <row r="2" spans="1:6">
      <c r="A2" s="12"/>
      <c r="C2" s="39" t="s">
        <v>233</v>
      </c>
      <c r="D2" s="12"/>
      <c r="E2" s="12"/>
      <c r="F2" s="12"/>
    </row>
    <row r="3" spans="1:6" ht="47.25" customHeight="1">
      <c r="A3" s="12"/>
      <c r="C3" s="43" t="s">
        <v>249</v>
      </c>
      <c r="D3" s="12"/>
      <c r="E3" s="12"/>
      <c r="F3" s="12"/>
    </row>
    <row r="4" spans="1:6" ht="44.25" customHeight="1">
      <c r="A4" s="217" t="s">
        <v>88</v>
      </c>
      <c r="B4" s="217"/>
      <c r="C4" s="217"/>
      <c r="D4" s="12"/>
      <c r="E4" s="12"/>
      <c r="F4" s="12"/>
    </row>
    <row r="5" spans="1:6" ht="12" customHeight="1">
      <c r="A5" s="14"/>
      <c r="B5" s="14"/>
      <c r="C5" s="14"/>
      <c r="D5" s="12"/>
      <c r="E5" s="12"/>
      <c r="F5" s="12"/>
    </row>
    <row r="6" spans="1:6" ht="37.5" customHeight="1">
      <c r="A6" s="15" t="s">
        <v>69</v>
      </c>
      <c r="B6" s="16" t="s">
        <v>9</v>
      </c>
      <c r="C6" s="17" t="s">
        <v>10</v>
      </c>
      <c r="D6" s="12"/>
      <c r="E6" s="12"/>
      <c r="F6" s="12"/>
    </row>
    <row r="7" spans="1:6" ht="18" customHeight="1">
      <c r="A7" s="261" t="s">
        <v>38</v>
      </c>
      <c r="B7" s="262"/>
      <c r="C7" s="262"/>
      <c r="D7" s="12"/>
      <c r="E7" s="12"/>
      <c r="F7" s="12"/>
    </row>
    <row r="8" spans="1:6" ht="18.75">
      <c r="A8" s="3">
        <v>1</v>
      </c>
      <c r="B8" s="4" t="s">
        <v>11</v>
      </c>
      <c r="C8" s="5">
        <v>1</v>
      </c>
    </row>
    <row r="9" spans="1:6" ht="18.75">
      <c r="A9" s="6">
        <f>A8+1</f>
        <v>2</v>
      </c>
      <c r="B9" s="4" t="s">
        <v>12</v>
      </c>
      <c r="C9" s="9">
        <v>0.5</v>
      </c>
    </row>
    <row r="10" spans="1:6" ht="18.75">
      <c r="A10" s="6">
        <f t="shared" ref="A10:A11" si="0">A9+1</f>
        <v>3</v>
      </c>
      <c r="B10" s="4" t="s">
        <v>13</v>
      </c>
      <c r="C10" s="9">
        <v>0.5</v>
      </c>
    </row>
    <row r="11" spans="1:6" ht="18.75">
      <c r="A11" s="6">
        <f t="shared" si="0"/>
        <v>4</v>
      </c>
      <c r="B11" s="8" t="s">
        <v>31</v>
      </c>
      <c r="C11" s="9">
        <v>13.8</v>
      </c>
    </row>
    <row r="12" spans="1:6" ht="18.75">
      <c r="A12" s="46"/>
      <c r="B12" s="47" t="s">
        <v>16</v>
      </c>
      <c r="C12" s="50">
        <f>SUM(C8:C11)</f>
        <v>15.8</v>
      </c>
    </row>
    <row r="13" spans="1:6" ht="18.75">
      <c r="A13" s="259" t="s">
        <v>17</v>
      </c>
      <c r="B13" s="260"/>
      <c r="C13" s="260"/>
    </row>
    <row r="14" spans="1:6" ht="21" customHeight="1">
      <c r="A14" s="17">
        <v>1</v>
      </c>
      <c r="B14" s="20" t="s">
        <v>19</v>
      </c>
      <c r="C14" s="17">
        <v>0.5</v>
      </c>
    </row>
    <row r="15" spans="1:6" ht="18.75">
      <c r="A15" s="17">
        <f>A14+1</f>
        <v>2</v>
      </c>
      <c r="B15" s="22" t="s">
        <v>20</v>
      </c>
      <c r="C15" s="17">
        <v>0.5</v>
      </c>
    </row>
    <row r="16" spans="1:6" ht="17.25" customHeight="1">
      <c r="A16" s="17"/>
      <c r="B16" s="22" t="s">
        <v>16</v>
      </c>
      <c r="C16" s="55">
        <f>C14+C15</f>
        <v>1</v>
      </c>
    </row>
    <row r="17" spans="1:8" ht="24.75" customHeight="1">
      <c r="A17" s="257" t="s">
        <v>21</v>
      </c>
      <c r="B17" s="258"/>
      <c r="C17" s="258"/>
    </row>
    <row r="18" spans="1:8" ht="36" customHeight="1">
      <c r="A18" s="3">
        <v>1</v>
      </c>
      <c r="B18" s="20" t="s">
        <v>5</v>
      </c>
      <c r="C18" s="21">
        <v>3</v>
      </c>
    </row>
    <row r="19" spans="1:8" ht="18.75">
      <c r="A19" s="17">
        <f>A18+1</f>
        <v>2</v>
      </c>
      <c r="B19" s="20" t="s">
        <v>7</v>
      </c>
      <c r="C19" s="21">
        <v>1</v>
      </c>
    </row>
    <row r="20" spans="1:8" ht="36.75" customHeight="1">
      <c r="A20" s="17">
        <f>A19+1</f>
        <v>3</v>
      </c>
      <c r="B20" s="22" t="s">
        <v>33</v>
      </c>
      <c r="C20" s="21">
        <v>1</v>
      </c>
    </row>
    <row r="21" spans="1:8" ht="21.75" customHeight="1">
      <c r="A21" s="17">
        <f t="shared" ref="A21:A25" si="1">A20+1</f>
        <v>4</v>
      </c>
      <c r="B21" s="20" t="s">
        <v>27</v>
      </c>
      <c r="C21" s="21">
        <v>0.5</v>
      </c>
    </row>
    <row r="22" spans="1:8" ht="36.75" customHeight="1">
      <c r="A22" s="17">
        <f t="shared" si="1"/>
        <v>5</v>
      </c>
      <c r="B22" s="20" t="s">
        <v>104</v>
      </c>
      <c r="C22" s="21">
        <v>2</v>
      </c>
    </row>
    <row r="23" spans="1:8" ht="18.75">
      <c r="A23" s="17">
        <f t="shared" si="1"/>
        <v>6</v>
      </c>
      <c r="B23" s="20" t="s">
        <v>67</v>
      </c>
      <c r="C23" s="21">
        <v>0.5</v>
      </c>
    </row>
    <row r="24" spans="1:8" ht="18.75">
      <c r="A24" s="17">
        <f t="shared" si="1"/>
        <v>7</v>
      </c>
      <c r="B24" s="20" t="s">
        <v>109</v>
      </c>
      <c r="C24" s="21">
        <v>1</v>
      </c>
    </row>
    <row r="25" spans="1:8" ht="18.75">
      <c r="A25" s="17">
        <f t="shared" si="1"/>
        <v>8</v>
      </c>
      <c r="B25" s="20" t="s">
        <v>6</v>
      </c>
      <c r="C25" s="21">
        <v>1</v>
      </c>
    </row>
    <row r="26" spans="1:8" ht="18.75">
      <c r="A26" s="3"/>
      <c r="B26" s="49" t="s">
        <v>16</v>
      </c>
      <c r="C26" s="42">
        <f>SUM(C18:C25)</f>
        <v>10</v>
      </c>
    </row>
    <row r="27" spans="1:8" ht="18.75">
      <c r="A27" s="18"/>
      <c r="B27" s="23" t="s">
        <v>30</v>
      </c>
      <c r="C27" s="41">
        <f>C12+C16+C26</f>
        <v>26.8</v>
      </c>
      <c r="F27" s="40"/>
      <c r="G27" s="40"/>
      <c r="H27" s="40"/>
    </row>
    <row r="30" spans="1:8" ht="15.75">
      <c r="B30" s="82" t="s">
        <v>68</v>
      </c>
      <c r="C30" s="177"/>
    </row>
  </sheetData>
  <mergeCells count="4">
    <mergeCell ref="A4:C4"/>
    <mergeCell ref="A7:C7"/>
    <mergeCell ref="A13:C13"/>
    <mergeCell ref="A17:C17"/>
  </mergeCells>
  <pageMargins left="0.70866141732283472" right="0.70866141732283472" top="0.74803149606299213" bottom="0.74803149606299213" header="0.31496062992125984" footer="0.31496062992125984"/>
  <pageSetup paperSize="9" scale="95" orientation="portrait" horizontalDpi="180" verticalDpi="180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H34"/>
  <sheetViews>
    <sheetView topLeftCell="A4" workbookViewId="0">
      <selection activeCell="V25" sqref="V25"/>
    </sheetView>
  </sheetViews>
  <sheetFormatPr defaultRowHeight="15"/>
  <cols>
    <col min="1" max="1" width="12.85546875" customWidth="1"/>
    <col min="2" max="2" width="43.28515625" customWidth="1"/>
    <col min="3" max="3" width="27.7109375" customWidth="1"/>
  </cols>
  <sheetData>
    <row r="1" spans="1:6">
      <c r="A1" s="12"/>
      <c r="B1" s="12"/>
      <c r="C1" s="12"/>
      <c r="D1" s="12"/>
      <c r="E1" s="12"/>
      <c r="F1" s="12"/>
    </row>
    <row r="2" spans="1:6">
      <c r="A2" s="12"/>
      <c r="B2" s="12"/>
      <c r="C2" s="39" t="s">
        <v>232</v>
      </c>
      <c r="D2" s="12"/>
      <c r="E2" s="12"/>
      <c r="F2" s="12"/>
    </row>
    <row r="3" spans="1:6" ht="60.75" customHeight="1">
      <c r="A3" s="12"/>
      <c r="B3" s="12"/>
      <c r="C3" s="43" t="s">
        <v>249</v>
      </c>
      <c r="D3" s="12"/>
      <c r="E3" s="12"/>
      <c r="F3" s="12"/>
    </row>
    <row r="4" spans="1:6" ht="18.75">
      <c r="A4" s="14" t="s">
        <v>65</v>
      </c>
      <c r="B4" s="14"/>
      <c r="C4" s="14"/>
      <c r="D4" s="12"/>
      <c r="E4" s="13"/>
      <c r="F4" s="12"/>
    </row>
    <row r="5" spans="1:6" ht="18.75">
      <c r="A5" s="14"/>
      <c r="B5" s="14" t="s">
        <v>87</v>
      </c>
      <c r="C5" s="14"/>
      <c r="D5" s="12"/>
      <c r="E5" s="12"/>
      <c r="F5" s="12"/>
    </row>
    <row r="6" spans="1:6" ht="6" customHeight="1">
      <c r="A6" s="14"/>
      <c r="B6" s="14"/>
      <c r="C6" s="14"/>
      <c r="D6" s="12"/>
      <c r="E6" s="12"/>
      <c r="F6" s="12"/>
    </row>
    <row r="7" spans="1:6" ht="37.5" customHeight="1">
      <c r="A7" s="15" t="s">
        <v>69</v>
      </c>
      <c r="B7" s="16" t="s">
        <v>9</v>
      </c>
      <c r="C7" s="17" t="s">
        <v>10</v>
      </c>
      <c r="D7" s="12"/>
      <c r="E7" s="12"/>
      <c r="F7" s="12"/>
    </row>
    <row r="8" spans="1:6" ht="18" customHeight="1">
      <c r="A8" s="250" t="s">
        <v>38</v>
      </c>
      <c r="B8" s="250"/>
      <c r="C8" s="250"/>
      <c r="D8" s="12"/>
      <c r="E8" s="12"/>
      <c r="F8" s="12"/>
    </row>
    <row r="9" spans="1:6" ht="18.75">
      <c r="A9" s="3">
        <v>1</v>
      </c>
      <c r="B9" s="4" t="s">
        <v>11</v>
      </c>
      <c r="C9" s="5">
        <v>1</v>
      </c>
    </row>
    <row r="10" spans="1:6" ht="18.75">
      <c r="A10" s="6">
        <f>A9+1</f>
        <v>2</v>
      </c>
      <c r="B10" s="4" t="s">
        <v>12</v>
      </c>
      <c r="C10" s="5">
        <v>1</v>
      </c>
    </row>
    <row r="11" spans="1:6" ht="18.75">
      <c r="A11" s="6">
        <f t="shared" ref="A11:A14" si="0">A10+1</f>
        <v>3</v>
      </c>
      <c r="B11" s="4" t="s">
        <v>13</v>
      </c>
      <c r="C11" s="5">
        <v>1</v>
      </c>
    </row>
    <row r="12" spans="1:6" ht="26.25" customHeight="1">
      <c r="A12" s="6">
        <f t="shared" si="0"/>
        <v>4</v>
      </c>
      <c r="B12" s="4" t="s">
        <v>86</v>
      </c>
      <c r="C12" s="9">
        <v>0.5</v>
      </c>
    </row>
    <row r="13" spans="1:6" ht="18.75">
      <c r="A13" s="6">
        <f t="shared" si="0"/>
        <v>5</v>
      </c>
      <c r="B13" s="4" t="s">
        <v>15</v>
      </c>
      <c r="C13" s="5">
        <v>2</v>
      </c>
    </row>
    <row r="14" spans="1:6" ht="18.75">
      <c r="A14" s="6">
        <f t="shared" si="0"/>
        <v>6</v>
      </c>
      <c r="B14" s="8" t="s">
        <v>31</v>
      </c>
      <c r="C14" s="37">
        <v>18.309999999999999</v>
      </c>
    </row>
    <row r="15" spans="1:6" ht="18.75">
      <c r="A15" s="46"/>
      <c r="B15" s="47" t="s">
        <v>16</v>
      </c>
      <c r="C15" s="48">
        <f>SUM(C9:C14)</f>
        <v>23.81</v>
      </c>
    </row>
    <row r="16" spans="1:6" ht="18.75">
      <c r="A16" s="267" t="s">
        <v>17</v>
      </c>
      <c r="B16" s="267"/>
      <c r="C16" s="267"/>
    </row>
    <row r="17" spans="1:8" ht="21" customHeight="1">
      <c r="A17" s="17">
        <v>1</v>
      </c>
      <c r="B17" s="20" t="s">
        <v>19</v>
      </c>
      <c r="C17" s="17">
        <v>0.5</v>
      </c>
    </row>
    <row r="18" spans="1:8" ht="18.75">
      <c r="A18" s="17">
        <f>A17+1</f>
        <v>2</v>
      </c>
      <c r="B18" s="22" t="s">
        <v>20</v>
      </c>
      <c r="C18" s="17">
        <v>0.5</v>
      </c>
    </row>
    <row r="19" spans="1:8" ht="18.75">
      <c r="A19" s="17">
        <f t="shared" ref="A19" si="1">A18+1</f>
        <v>3</v>
      </c>
      <c r="B19" s="22" t="s">
        <v>3</v>
      </c>
      <c r="C19" s="17">
        <v>0.5</v>
      </c>
    </row>
    <row r="20" spans="1:8" ht="17.25" customHeight="1">
      <c r="A20" s="17"/>
      <c r="B20" s="54" t="s">
        <v>16</v>
      </c>
      <c r="C20" s="55">
        <f>C17+C18+C19</f>
        <v>1.5</v>
      </c>
    </row>
    <row r="21" spans="1:8" ht="24.75" customHeight="1">
      <c r="A21" s="268" t="s">
        <v>21</v>
      </c>
      <c r="B21" s="268"/>
      <c r="C21" s="268"/>
    </row>
    <row r="22" spans="1:8" ht="37.5">
      <c r="A22" s="17">
        <v>1</v>
      </c>
      <c r="B22" s="22" t="s">
        <v>23</v>
      </c>
      <c r="C22" s="21">
        <v>1</v>
      </c>
    </row>
    <row r="23" spans="1:8" ht="19.5" customHeight="1">
      <c r="A23" s="17">
        <f>A22+1</f>
        <v>2</v>
      </c>
      <c r="B23" s="20" t="s">
        <v>5</v>
      </c>
      <c r="C23" s="21">
        <v>3</v>
      </c>
    </row>
    <row r="24" spans="1:8" ht="21.75" customHeight="1">
      <c r="A24" s="17">
        <f t="shared" ref="A24:A29" si="2">A23+1</f>
        <v>3</v>
      </c>
      <c r="B24" s="20" t="s">
        <v>7</v>
      </c>
      <c r="C24" s="21">
        <v>1</v>
      </c>
    </row>
    <row r="25" spans="1:8" ht="36.75" customHeight="1">
      <c r="A25" s="17">
        <f t="shared" si="2"/>
        <v>4</v>
      </c>
      <c r="B25" s="22" t="s">
        <v>33</v>
      </c>
      <c r="C25" s="21">
        <v>0.5</v>
      </c>
    </row>
    <row r="26" spans="1:8" ht="37.5">
      <c r="A26" s="17">
        <f t="shared" si="2"/>
        <v>5</v>
      </c>
      <c r="B26" s="22" t="s">
        <v>28</v>
      </c>
      <c r="C26" s="21">
        <v>1</v>
      </c>
    </row>
    <row r="27" spans="1:8" ht="37.5">
      <c r="A27" s="17">
        <f t="shared" si="2"/>
        <v>6</v>
      </c>
      <c r="B27" s="22" t="s">
        <v>102</v>
      </c>
      <c r="C27" s="21">
        <v>3</v>
      </c>
    </row>
    <row r="28" spans="1:8" ht="18.75">
      <c r="A28" s="17">
        <f t="shared" si="2"/>
        <v>7</v>
      </c>
      <c r="B28" s="20" t="s">
        <v>204</v>
      </c>
      <c r="C28" s="21">
        <v>1</v>
      </c>
    </row>
    <row r="29" spans="1:8" ht="18.75">
      <c r="A29" s="17">
        <f t="shared" si="2"/>
        <v>8</v>
      </c>
      <c r="B29" s="20" t="s">
        <v>74</v>
      </c>
      <c r="C29" s="21">
        <v>0.5</v>
      </c>
    </row>
    <row r="30" spans="1:8" ht="18.75">
      <c r="A30" s="3"/>
      <c r="B30" s="49" t="s">
        <v>16</v>
      </c>
      <c r="C30" s="42">
        <f>SUM(C22:C29)</f>
        <v>11</v>
      </c>
    </row>
    <row r="31" spans="1:8" ht="18.75">
      <c r="A31" s="18"/>
      <c r="B31" s="49" t="s">
        <v>30</v>
      </c>
      <c r="C31" s="35">
        <f>C15+C20+C30</f>
        <v>36.31</v>
      </c>
      <c r="F31" s="40"/>
      <c r="G31" s="40"/>
      <c r="H31" s="40"/>
    </row>
    <row r="34" spans="1:3" ht="15.75">
      <c r="A34" s="82"/>
      <c r="B34" s="82" t="s">
        <v>68</v>
      </c>
      <c r="C34" s="82"/>
    </row>
  </sheetData>
  <mergeCells count="3">
    <mergeCell ref="A8:C8"/>
    <mergeCell ref="A16:C16"/>
    <mergeCell ref="A21:C21"/>
  </mergeCells>
  <pageMargins left="0.70866141732283472" right="0.70866141732283472" top="0.74803149606299213" bottom="0.74803149606299213" header="0.31496062992125984" footer="0.31496062992125984"/>
  <pageSetup paperSize="9" scale="95" orientation="portrait" horizontalDpi="180" verticalDpi="180" r:id="rId1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1"/>
  <sheetViews>
    <sheetView topLeftCell="A10" workbookViewId="0">
      <selection activeCell="C3" sqref="C3"/>
    </sheetView>
  </sheetViews>
  <sheetFormatPr defaultRowHeight="15"/>
  <cols>
    <col min="1" max="1" width="12.140625" customWidth="1"/>
    <col min="2" max="2" width="45.85546875" customWidth="1"/>
    <col min="3" max="3" width="29.5703125" customWidth="1"/>
    <col min="4" max="4" width="10.28515625" customWidth="1"/>
    <col min="5" max="5" width="8.5703125" customWidth="1"/>
    <col min="6" max="8" width="8.28515625" customWidth="1"/>
  </cols>
  <sheetData>
    <row r="1" spans="1:6">
      <c r="A1" s="12"/>
      <c r="B1" s="12"/>
      <c r="C1" s="12"/>
      <c r="D1" s="12"/>
      <c r="E1" s="12"/>
      <c r="F1" s="12"/>
    </row>
    <row r="2" spans="1:6">
      <c r="A2" s="12"/>
      <c r="B2" s="12"/>
      <c r="C2" s="39" t="s">
        <v>231</v>
      </c>
      <c r="D2" s="12"/>
      <c r="E2" s="12"/>
      <c r="F2" s="12"/>
    </row>
    <row r="3" spans="1:6" ht="62.25" customHeight="1">
      <c r="A3" s="12"/>
      <c r="B3" s="12"/>
      <c r="C3" s="43" t="s">
        <v>249</v>
      </c>
      <c r="D3" s="12"/>
      <c r="E3" s="12"/>
      <c r="F3" s="12"/>
    </row>
    <row r="4" spans="1:6" ht="41.25" customHeight="1">
      <c r="A4" s="217" t="s">
        <v>84</v>
      </c>
      <c r="B4" s="217"/>
      <c r="C4" s="217"/>
      <c r="D4" s="12"/>
      <c r="E4" s="12"/>
      <c r="F4" s="12"/>
    </row>
    <row r="5" spans="1:6" ht="12" customHeight="1">
      <c r="A5" s="14"/>
      <c r="B5" s="14"/>
      <c r="C5" s="14"/>
      <c r="D5" s="12"/>
      <c r="E5" s="12"/>
      <c r="F5" s="12"/>
    </row>
    <row r="6" spans="1:6" ht="37.5" customHeight="1">
      <c r="A6" s="15" t="s">
        <v>69</v>
      </c>
      <c r="B6" s="16" t="s">
        <v>9</v>
      </c>
      <c r="C6" s="17" t="s">
        <v>10</v>
      </c>
      <c r="D6" s="12"/>
      <c r="E6" s="12"/>
      <c r="F6" s="12"/>
    </row>
    <row r="7" spans="1:6" ht="18" customHeight="1">
      <c r="A7" s="261" t="s">
        <v>38</v>
      </c>
      <c r="B7" s="262"/>
      <c r="C7" s="262"/>
      <c r="D7" s="12"/>
      <c r="E7" s="12"/>
      <c r="F7" s="12"/>
    </row>
    <row r="8" spans="1:6" ht="18.75">
      <c r="A8" s="3">
        <v>1</v>
      </c>
      <c r="B8" s="4" t="s">
        <v>11</v>
      </c>
      <c r="C8" s="5">
        <v>1</v>
      </c>
    </row>
    <row r="9" spans="1:6" ht="18.75">
      <c r="A9" s="6">
        <f>A8+1</f>
        <v>2</v>
      </c>
      <c r="B9" s="4" t="s">
        <v>12</v>
      </c>
      <c r="C9" s="5">
        <v>1</v>
      </c>
    </row>
    <row r="10" spans="1:6" ht="18.75">
      <c r="A10" s="6">
        <f t="shared" ref="A10:A12" si="0">A9+1</f>
        <v>3</v>
      </c>
      <c r="B10" s="4" t="s">
        <v>13</v>
      </c>
      <c r="C10" s="9">
        <v>0.5</v>
      </c>
    </row>
    <row r="11" spans="1:6" ht="18.75">
      <c r="A11" s="6">
        <f t="shared" si="0"/>
        <v>4</v>
      </c>
      <c r="B11" s="8" t="s">
        <v>31</v>
      </c>
      <c r="C11" s="37">
        <v>14.19</v>
      </c>
    </row>
    <row r="12" spans="1:6" ht="19.5" customHeight="1">
      <c r="A12" s="6">
        <f t="shared" si="0"/>
        <v>5</v>
      </c>
      <c r="B12" s="10" t="s">
        <v>32</v>
      </c>
      <c r="C12" s="37">
        <v>0.28000000000000003</v>
      </c>
    </row>
    <row r="13" spans="1:6" ht="18.75">
      <c r="A13" s="46"/>
      <c r="B13" s="47" t="s">
        <v>16</v>
      </c>
      <c r="C13" s="48">
        <f>SUM(C8:C12)</f>
        <v>16.97</v>
      </c>
    </row>
    <row r="14" spans="1:6" ht="18.75">
      <c r="A14" s="259" t="s">
        <v>17</v>
      </c>
      <c r="B14" s="260"/>
      <c r="C14" s="260"/>
    </row>
    <row r="15" spans="1:6" ht="21" customHeight="1">
      <c r="A15" s="17">
        <v>1</v>
      </c>
      <c r="B15" s="20" t="s">
        <v>19</v>
      </c>
      <c r="C15" s="17">
        <v>0.5</v>
      </c>
    </row>
    <row r="16" spans="1:6" ht="18.75">
      <c r="A16" s="17">
        <f>A15+1</f>
        <v>2</v>
      </c>
      <c r="B16" s="22" t="s">
        <v>20</v>
      </c>
      <c r="C16" s="17">
        <v>0.5</v>
      </c>
    </row>
    <row r="17" spans="1:3" ht="18.75">
      <c r="A17" s="17">
        <f t="shared" ref="A17" si="1">A16+1</f>
        <v>3</v>
      </c>
      <c r="B17" s="22" t="s">
        <v>3</v>
      </c>
      <c r="C17" s="60">
        <v>1</v>
      </c>
    </row>
    <row r="18" spans="1:3" ht="17.25" customHeight="1">
      <c r="A18" s="17"/>
      <c r="B18" s="54" t="s">
        <v>16</v>
      </c>
      <c r="C18" s="55">
        <f>C15+C16+C17</f>
        <v>2</v>
      </c>
    </row>
    <row r="19" spans="1:3" ht="24.75" customHeight="1">
      <c r="A19" s="257" t="s">
        <v>21</v>
      </c>
      <c r="B19" s="258"/>
      <c r="C19" s="258"/>
    </row>
    <row r="20" spans="1:3" ht="18" customHeight="1">
      <c r="A20" s="3">
        <v>1</v>
      </c>
      <c r="B20" s="20" t="s">
        <v>5</v>
      </c>
      <c r="C20" s="21">
        <v>3</v>
      </c>
    </row>
    <row r="21" spans="1:3" ht="18.75">
      <c r="A21" s="17">
        <f>A20+1</f>
        <v>2</v>
      </c>
      <c r="B21" s="20" t="s">
        <v>7</v>
      </c>
      <c r="C21" s="21">
        <v>1</v>
      </c>
    </row>
    <row r="22" spans="1:3" ht="40.5" customHeight="1">
      <c r="A22" s="17">
        <f>A21+1</f>
        <v>3</v>
      </c>
      <c r="B22" s="22" t="s">
        <v>33</v>
      </c>
      <c r="C22" s="21">
        <v>1</v>
      </c>
    </row>
    <row r="23" spans="1:3" ht="21.75" customHeight="1">
      <c r="A23" s="17">
        <f t="shared" ref="A23:A25" si="2">A22+1</f>
        <v>4</v>
      </c>
      <c r="B23" s="22" t="s">
        <v>8</v>
      </c>
      <c r="C23" s="21">
        <v>4</v>
      </c>
    </row>
    <row r="24" spans="1:3" ht="25.5" customHeight="1">
      <c r="A24" s="17">
        <f t="shared" si="2"/>
        <v>5</v>
      </c>
      <c r="B24" s="20" t="s">
        <v>67</v>
      </c>
      <c r="C24" s="21">
        <v>1</v>
      </c>
    </row>
    <row r="25" spans="1:3" ht="18.75">
      <c r="A25" s="17">
        <f t="shared" si="2"/>
        <v>6</v>
      </c>
      <c r="B25" s="20" t="s">
        <v>109</v>
      </c>
      <c r="C25" s="17">
        <v>0.5</v>
      </c>
    </row>
    <row r="26" spans="1:3" ht="18.75">
      <c r="A26" s="17"/>
      <c r="B26" s="54" t="s">
        <v>16</v>
      </c>
      <c r="C26" s="55">
        <f>SUM(C20:C25)</f>
        <v>10.5</v>
      </c>
    </row>
    <row r="27" spans="1:3" ht="18.75">
      <c r="A27" s="269" t="s">
        <v>85</v>
      </c>
      <c r="B27" s="270"/>
      <c r="C27" s="271"/>
    </row>
    <row r="28" spans="1:3" ht="18.75">
      <c r="A28" s="17">
        <v>1</v>
      </c>
      <c r="B28" s="52" t="s">
        <v>1</v>
      </c>
      <c r="C28" s="16">
        <v>3.6</v>
      </c>
    </row>
    <row r="29" spans="1:3" ht="18.75">
      <c r="A29" s="17">
        <f>A28+1</f>
        <v>2</v>
      </c>
      <c r="B29" s="52" t="s">
        <v>195</v>
      </c>
      <c r="C29" s="16">
        <v>0.25</v>
      </c>
    </row>
    <row r="30" spans="1:3" ht="18.75">
      <c r="A30" s="17">
        <f t="shared" ref="A30:A36" si="3">A29+1</f>
        <v>3</v>
      </c>
      <c r="B30" s="20" t="s">
        <v>22</v>
      </c>
      <c r="C30" s="17">
        <v>2</v>
      </c>
    </row>
    <row r="31" spans="1:3" ht="18.75">
      <c r="A31" s="17">
        <f t="shared" si="3"/>
        <v>4</v>
      </c>
      <c r="B31" s="20" t="s">
        <v>4</v>
      </c>
      <c r="C31" s="17">
        <v>1</v>
      </c>
    </row>
    <row r="32" spans="1:3" ht="18.75">
      <c r="A32" s="17">
        <f t="shared" si="3"/>
        <v>5</v>
      </c>
      <c r="B32" s="20" t="s">
        <v>109</v>
      </c>
      <c r="C32" s="17">
        <v>0.5</v>
      </c>
    </row>
    <row r="33" spans="1:8" ht="18.75">
      <c r="A33" s="17">
        <f t="shared" si="3"/>
        <v>6</v>
      </c>
      <c r="B33" s="20" t="s">
        <v>5</v>
      </c>
      <c r="C33" s="17">
        <v>0.5</v>
      </c>
    </row>
    <row r="34" spans="1:8" ht="37.5">
      <c r="A34" s="17">
        <f t="shared" si="3"/>
        <v>7</v>
      </c>
      <c r="B34" s="20" t="s">
        <v>70</v>
      </c>
      <c r="C34" s="17">
        <v>0.5</v>
      </c>
    </row>
    <row r="35" spans="1:8" ht="37.5">
      <c r="A35" s="17">
        <f t="shared" si="3"/>
        <v>8</v>
      </c>
      <c r="B35" s="22" t="s">
        <v>33</v>
      </c>
      <c r="C35" s="17">
        <v>0.5</v>
      </c>
    </row>
    <row r="36" spans="1:8" ht="18.75">
      <c r="A36" s="17">
        <f t="shared" si="3"/>
        <v>9</v>
      </c>
      <c r="B36" s="20" t="s">
        <v>20</v>
      </c>
      <c r="C36" s="17">
        <v>0.5</v>
      </c>
    </row>
    <row r="37" spans="1:8" ht="18.75">
      <c r="A37" s="3"/>
      <c r="B37" s="49" t="s">
        <v>16</v>
      </c>
      <c r="C37" s="35">
        <f>SUM(C28:C36)</f>
        <v>9.35</v>
      </c>
    </row>
    <row r="38" spans="1:8" ht="18.75">
      <c r="A38" s="18"/>
      <c r="B38" s="23" t="s">
        <v>30</v>
      </c>
      <c r="C38" s="35">
        <f>C13+C18+C26+C37</f>
        <v>38.82</v>
      </c>
      <c r="F38" s="40"/>
      <c r="G38" s="40"/>
      <c r="H38" s="40"/>
    </row>
    <row r="41" spans="1:8" ht="15.75">
      <c r="A41" s="82"/>
      <c r="B41" s="82" t="s">
        <v>68</v>
      </c>
      <c r="C41" s="82"/>
    </row>
  </sheetData>
  <mergeCells count="5">
    <mergeCell ref="A4:C4"/>
    <mergeCell ref="A7:C7"/>
    <mergeCell ref="A14:C14"/>
    <mergeCell ref="A19:C19"/>
    <mergeCell ref="A27:C27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180" verticalDpi="180" r:id="rId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H33"/>
  <sheetViews>
    <sheetView topLeftCell="A4" workbookViewId="0">
      <selection activeCell="C3" sqref="C3"/>
    </sheetView>
  </sheetViews>
  <sheetFormatPr defaultRowHeight="15"/>
  <cols>
    <col min="1" max="1" width="9.5703125" customWidth="1"/>
    <col min="2" max="2" width="45.85546875" customWidth="1"/>
    <col min="3" max="3" width="30.5703125" customWidth="1"/>
  </cols>
  <sheetData>
    <row r="1" spans="1:6">
      <c r="A1" s="12"/>
      <c r="B1" s="12"/>
      <c r="C1" s="12"/>
      <c r="D1" s="12"/>
      <c r="E1" s="12"/>
      <c r="F1" s="12"/>
    </row>
    <row r="2" spans="1:6">
      <c r="A2" s="12"/>
      <c r="B2" s="12"/>
      <c r="C2" s="39" t="s">
        <v>230</v>
      </c>
      <c r="D2" s="12"/>
      <c r="E2" s="12"/>
      <c r="F2" s="12"/>
    </row>
    <row r="3" spans="1:6" ht="47.25" customHeight="1">
      <c r="A3" s="12"/>
      <c r="B3" s="12"/>
      <c r="C3" s="43" t="s">
        <v>249</v>
      </c>
      <c r="D3" s="12"/>
      <c r="E3" s="12"/>
      <c r="F3" s="12"/>
    </row>
    <row r="4" spans="1:6" ht="18.75">
      <c r="A4" s="272" t="s">
        <v>65</v>
      </c>
      <c r="B4" s="272"/>
      <c r="C4" s="272"/>
      <c r="D4" s="12"/>
      <c r="E4" s="13"/>
      <c r="F4" s="12"/>
    </row>
    <row r="5" spans="1:6" ht="22.5" customHeight="1">
      <c r="A5" s="272" t="s">
        <v>81</v>
      </c>
      <c r="B5" s="272"/>
      <c r="C5" s="272"/>
      <c r="D5" s="12"/>
      <c r="E5" s="12"/>
      <c r="F5" s="12"/>
    </row>
    <row r="6" spans="1:6" ht="18.75" customHeight="1">
      <c r="A6" s="14"/>
      <c r="B6" s="14"/>
      <c r="C6" s="14"/>
      <c r="D6" s="12"/>
      <c r="E6" s="12"/>
      <c r="F6" s="12"/>
    </row>
    <row r="7" spans="1:6" ht="37.5" customHeight="1">
      <c r="A7" s="15" t="s">
        <v>69</v>
      </c>
      <c r="B7" s="16" t="s">
        <v>9</v>
      </c>
      <c r="C7" s="17" t="s">
        <v>10</v>
      </c>
      <c r="D7" s="12"/>
      <c r="E7" s="12"/>
      <c r="F7" s="12"/>
    </row>
    <row r="8" spans="1:6" ht="18" customHeight="1">
      <c r="A8" s="261" t="s">
        <v>38</v>
      </c>
      <c r="B8" s="262"/>
      <c r="C8" s="262"/>
      <c r="D8" s="12"/>
      <c r="E8" s="12"/>
      <c r="F8" s="12"/>
    </row>
    <row r="9" spans="1:6" ht="18.75">
      <c r="A9" s="3">
        <v>1</v>
      </c>
      <c r="B9" s="4" t="s">
        <v>11</v>
      </c>
      <c r="C9" s="5">
        <v>1</v>
      </c>
    </row>
    <row r="10" spans="1:6" ht="18.75">
      <c r="A10" s="6">
        <f>A9+1</f>
        <v>2</v>
      </c>
      <c r="B10" s="4" t="s">
        <v>12</v>
      </c>
      <c r="C10" s="9">
        <v>1.5</v>
      </c>
    </row>
    <row r="11" spans="1:6" ht="18.75">
      <c r="A11" s="6">
        <f t="shared" ref="A11:A14" si="0">A10+1</f>
        <v>3</v>
      </c>
      <c r="B11" s="4" t="s">
        <v>13</v>
      </c>
      <c r="C11" s="9">
        <v>0.5</v>
      </c>
    </row>
    <row r="12" spans="1:6" ht="18.75">
      <c r="A12" s="6">
        <f t="shared" si="0"/>
        <v>4</v>
      </c>
      <c r="B12" s="8" t="s">
        <v>31</v>
      </c>
      <c r="C12" s="37">
        <v>18.75</v>
      </c>
    </row>
    <row r="13" spans="1:6" ht="18.75">
      <c r="A13" s="6">
        <f t="shared" si="0"/>
        <v>5</v>
      </c>
      <c r="B13" s="8" t="s">
        <v>15</v>
      </c>
      <c r="C13" s="5">
        <v>1</v>
      </c>
    </row>
    <row r="14" spans="1:6" ht="18.75">
      <c r="A14" s="6">
        <f t="shared" si="0"/>
        <v>6</v>
      </c>
      <c r="B14" s="8" t="s">
        <v>32</v>
      </c>
      <c r="C14" s="37">
        <v>0.11</v>
      </c>
    </row>
    <row r="15" spans="1:6" ht="18.75">
      <c r="A15" s="46"/>
      <c r="B15" s="47" t="s">
        <v>16</v>
      </c>
      <c r="C15" s="48">
        <f>SUM(C9:C14)</f>
        <v>22.86</v>
      </c>
    </row>
    <row r="16" spans="1:6" ht="18.75">
      <c r="A16" s="259" t="s">
        <v>17</v>
      </c>
      <c r="B16" s="260"/>
      <c r="C16" s="260"/>
    </row>
    <row r="17" spans="1:8" ht="21" customHeight="1">
      <c r="A17" s="17">
        <v>1</v>
      </c>
      <c r="B17" s="20" t="s">
        <v>19</v>
      </c>
      <c r="C17" s="17">
        <v>0.5</v>
      </c>
    </row>
    <row r="18" spans="1:8" ht="18.75">
      <c r="A18" s="17">
        <f>A17+1</f>
        <v>2</v>
      </c>
      <c r="B18" s="22" t="s">
        <v>20</v>
      </c>
      <c r="C18" s="17">
        <v>0.5</v>
      </c>
    </row>
    <row r="19" spans="1:8" ht="17.25" customHeight="1">
      <c r="A19" s="17"/>
      <c r="B19" s="54" t="s">
        <v>16</v>
      </c>
      <c r="C19" s="55">
        <f>C17+C18</f>
        <v>1</v>
      </c>
    </row>
    <row r="20" spans="1:8" ht="24.75" customHeight="1">
      <c r="A20" s="257" t="s">
        <v>21</v>
      </c>
      <c r="B20" s="258"/>
      <c r="C20" s="258"/>
    </row>
    <row r="21" spans="1:8" ht="37.5">
      <c r="A21" s="17">
        <v>1</v>
      </c>
      <c r="B21" s="22" t="s">
        <v>33</v>
      </c>
      <c r="C21" s="21">
        <v>1</v>
      </c>
    </row>
    <row r="22" spans="1:8" ht="19.5" customHeight="1">
      <c r="A22" s="17">
        <f>A21+1</f>
        <v>2</v>
      </c>
      <c r="B22" s="20" t="s">
        <v>5</v>
      </c>
      <c r="C22" s="18">
        <v>4</v>
      </c>
    </row>
    <row r="23" spans="1:8" ht="21.75" customHeight="1">
      <c r="A23" s="17">
        <f t="shared" ref="A23:A28" si="1">A22+1</f>
        <v>3</v>
      </c>
      <c r="B23" s="20" t="s">
        <v>7</v>
      </c>
      <c r="C23" s="21">
        <v>1</v>
      </c>
    </row>
    <row r="24" spans="1:8" ht="36.75" customHeight="1">
      <c r="A24" s="17">
        <f t="shared" si="1"/>
        <v>4</v>
      </c>
      <c r="B24" s="20" t="s">
        <v>105</v>
      </c>
      <c r="C24" s="21">
        <v>1.5</v>
      </c>
    </row>
    <row r="25" spans="1:8" ht="37.5">
      <c r="A25" s="17">
        <f t="shared" si="1"/>
        <v>5</v>
      </c>
      <c r="B25" s="22" t="s">
        <v>28</v>
      </c>
      <c r="C25" s="21">
        <v>1</v>
      </c>
    </row>
    <row r="26" spans="1:8" ht="37.5">
      <c r="A26" s="17">
        <f t="shared" si="1"/>
        <v>6</v>
      </c>
      <c r="B26" s="22" t="s">
        <v>102</v>
      </c>
      <c r="C26" s="21">
        <v>3</v>
      </c>
    </row>
    <row r="27" spans="1:8" ht="18.75">
      <c r="A27" s="17">
        <f t="shared" si="1"/>
        <v>7</v>
      </c>
      <c r="B27" s="20" t="s">
        <v>67</v>
      </c>
      <c r="C27" s="21">
        <v>1</v>
      </c>
    </row>
    <row r="28" spans="1:8" ht="18.75">
      <c r="A28" s="17">
        <f t="shared" si="1"/>
        <v>8</v>
      </c>
      <c r="B28" s="20" t="s">
        <v>74</v>
      </c>
      <c r="C28" s="21">
        <v>1</v>
      </c>
    </row>
    <row r="29" spans="1:8" ht="18.75">
      <c r="A29" s="3"/>
      <c r="B29" s="49" t="s">
        <v>16</v>
      </c>
      <c r="C29" s="41">
        <f>SUM(C21:C28)</f>
        <v>13.5</v>
      </c>
    </row>
    <row r="30" spans="1:8" ht="18.75">
      <c r="A30" s="18"/>
      <c r="B30" s="49" t="s">
        <v>30</v>
      </c>
      <c r="C30" s="35">
        <f>C15+C19+C29</f>
        <v>37.36</v>
      </c>
      <c r="F30" s="40"/>
      <c r="G30" s="40"/>
      <c r="H30" s="40"/>
    </row>
    <row r="33" spans="2:3" ht="15.75">
      <c r="B33" s="82" t="s">
        <v>68</v>
      </c>
      <c r="C33" s="82"/>
    </row>
  </sheetData>
  <mergeCells count="5">
    <mergeCell ref="A8:C8"/>
    <mergeCell ref="A16:C16"/>
    <mergeCell ref="A20:C20"/>
    <mergeCell ref="A5:C5"/>
    <mergeCell ref="A4:C4"/>
  </mergeCells>
  <pageMargins left="0.70866141732283472" right="0.70866141732283472" top="0.74803149606299213" bottom="0.74803149606299213" header="0.31496062992125984" footer="0.31496062992125984"/>
  <pageSetup paperSize="9" scale="95" orientation="portrait" horizontalDpi="180" verticalDpi="180" r:id="rId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H32"/>
  <sheetViews>
    <sheetView topLeftCell="A3" workbookViewId="0">
      <selection activeCell="C3" sqref="C3"/>
    </sheetView>
  </sheetViews>
  <sheetFormatPr defaultRowHeight="15"/>
  <cols>
    <col min="1" max="1" width="9.5703125" customWidth="1"/>
    <col min="2" max="2" width="45.85546875" customWidth="1"/>
    <col min="3" max="3" width="29.28515625" customWidth="1"/>
  </cols>
  <sheetData>
    <row r="1" spans="1:6">
      <c r="A1" s="12"/>
      <c r="B1" s="12"/>
      <c r="C1" s="12"/>
      <c r="D1" s="12"/>
      <c r="E1" s="12"/>
      <c r="F1" s="12"/>
    </row>
    <row r="2" spans="1:6">
      <c r="A2" s="12"/>
      <c r="B2" s="12"/>
      <c r="C2" s="39" t="s">
        <v>229</v>
      </c>
      <c r="D2" s="12"/>
      <c r="E2" s="12"/>
      <c r="F2" s="12"/>
    </row>
    <row r="3" spans="1:6" ht="60.75" customHeight="1">
      <c r="A3" s="12"/>
      <c r="B3" s="12"/>
      <c r="C3" s="43" t="s">
        <v>249</v>
      </c>
      <c r="D3" s="12"/>
      <c r="E3" s="12"/>
      <c r="F3" s="12"/>
    </row>
    <row r="4" spans="1:6" ht="18.75">
      <c r="A4" s="14" t="s">
        <v>65</v>
      </c>
      <c r="B4" s="14"/>
      <c r="C4" s="14"/>
      <c r="D4" s="12"/>
      <c r="E4" s="13"/>
      <c r="F4" s="12"/>
    </row>
    <row r="5" spans="1:6" ht="18.75">
      <c r="A5" s="14"/>
      <c r="B5" s="14" t="s">
        <v>80</v>
      </c>
      <c r="C5" s="14"/>
      <c r="D5" s="12"/>
      <c r="E5" s="12"/>
      <c r="F5" s="12"/>
    </row>
    <row r="6" spans="1:6" ht="6" customHeight="1">
      <c r="A6" s="14"/>
      <c r="B6" s="14"/>
      <c r="C6" s="14"/>
      <c r="D6" s="12"/>
      <c r="E6" s="12"/>
      <c r="F6" s="12"/>
    </row>
    <row r="7" spans="1:6" ht="37.5" customHeight="1">
      <c r="A7" s="15" t="s">
        <v>69</v>
      </c>
      <c r="B7" s="16" t="s">
        <v>9</v>
      </c>
      <c r="C7" s="17" t="s">
        <v>10</v>
      </c>
      <c r="D7" s="12"/>
      <c r="E7" s="12"/>
      <c r="F7" s="12"/>
    </row>
    <row r="8" spans="1:6" ht="18" customHeight="1">
      <c r="A8" s="261" t="s">
        <v>38</v>
      </c>
      <c r="B8" s="262"/>
      <c r="C8" s="262"/>
      <c r="D8" s="12"/>
      <c r="E8" s="12"/>
      <c r="F8" s="12"/>
    </row>
    <row r="9" spans="1:6" ht="18.75">
      <c r="A9" s="3">
        <v>1</v>
      </c>
      <c r="B9" s="4" t="s">
        <v>11</v>
      </c>
      <c r="C9" s="5">
        <v>1</v>
      </c>
    </row>
    <row r="10" spans="1:6" ht="18.75">
      <c r="A10" s="6">
        <f>A9+1</f>
        <v>2</v>
      </c>
      <c r="B10" s="4" t="s">
        <v>12</v>
      </c>
      <c r="C10" s="5">
        <v>1</v>
      </c>
    </row>
    <row r="11" spans="1:6" ht="18.75">
      <c r="A11" s="6">
        <f t="shared" ref="A11:A12" si="0">A10+1</f>
        <v>3</v>
      </c>
      <c r="B11" s="4" t="s">
        <v>13</v>
      </c>
      <c r="C11" s="5">
        <v>1</v>
      </c>
    </row>
    <row r="12" spans="1:6" ht="18.75">
      <c r="A12" s="6">
        <f t="shared" si="0"/>
        <v>4</v>
      </c>
      <c r="B12" s="8" t="s">
        <v>31</v>
      </c>
      <c r="C12" s="37">
        <v>16.829999999999998</v>
      </c>
    </row>
    <row r="13" spans="1:6" ht="18.75">
      <c r="A13" s="6">
        <v>5</v>
      </c>
      <c r="B13" s="8" t="s">
        <v>15</v>
      </c>
      <c r="C13" s="5">
        <v>1</v>
      </c>
    </row>
    <row r="14" spans="1:6" ht="18.75">
      <c r="A14" s="46"/>
      <c r="B14" s="47" t="s">
        <v>16</v>
      </c>
      <c r="C14" s="48">
        <f>SUM(C9:C13)</f>
        <v>20.83</v>
      </c>
    </row>
    <row r="15" spans="1:6" ht="18.75">
      <c r="A15" s="259" t="s">
        <v>17</v>
      </c>
      <c r="B15" s="260"/>
      <c r="C15" s="260"/>
    </row>
    <row r="16" spans="1:6" ht="21" customHeight="1">
      <c r="A16" s="17">
        <v>1</v>
      </c>
      <c r="B16" s="20" t="s">
        <v>19</v>
      </c>
      <c r="C16" s="17">
        <v>0.5</v>
      </c>
    </row>
    <row r="17" spans="1:8" ht="18.75">
      <c r="A17" s="17">
        <f>A16+1</f>
        <v>2</v>
      </c>
      <c r="B17" s="22" t="s">
        <v>20</v>
      </c>
      <c r="C17" s="17">
        <v>0.5</v>
      </c>
    </row>
    <row r="18" spans="1:8" ht="18.75">
      <c r="A18" s="17">
        <f t="shared" ref="A18" si="1">A17+1</f>
        <v>3</v>
      </c>
      <c r="B18" s="22" t="s">
        <v>3</v>
      </c>
      <c r="C18" s="17">
        <v>1</v>
      </c>
    </row>
    <row r="19" spans="1:8" ht="17.25" customHeight="1">
      <c r="A19" s="17"/>
      <c r="B19" s="54" t="s">
        <v>16</v>
      </c>
      <c r="C19" s="55">
        <f>C16+C17+C18</f>
        <v>2</v>
      </c>
    </row>
    <row r="20" spans="1:8" ht="24.75" customHeight="1">
      <c r="A20" s="257" t="s">
        <v>21</v>
      </c>
      <c r="B20" s="258"/>
      <c r="C20" s="258"/>
    </row>
    <row r="21" spans="1:8" ht="37.5">
      <c r="A21" s="17">
        <v>1</v>
      </c>
      <c r="B21" s="22" t="s">
        <v>23</v>
      </c>
      <c r="C21" s="21">
        <v>1</v>
      </c>
    </row>
    <row r="22" spans="1:8" ht="19.5" customHeight="1">
      <c r="A22" s="17">
        <f>A21+1</f>
        <v>2</v>
      </c>
      <c r="B22" s="20" t="s">
        <v>5</v>
      </c>
      <c r="C22" s="21">
        <v>2.5</v>
      </c>
    </row>
    <row r="23" spans="1:8" ht="21.75" customHeight="1">
      <c r="A23" s="17">
        <f t="shared" ref="A23:A27" si="2">A22+1</f>
        <v>3</v>
      </c>
      <c r="B23" s="20" t="s">
        <v>7</v>
      </c>
      <c r="C23" s="21">
        <v>1</v>
      </c>
    </row>
    <row r="24" spans="1:8" ht="36.75" customHeight="1">
      <c r="A24" s="17">
        <f t="shared" si="2"/>
        <v>4</v>
      </c>
      <c r="B24" s="22" t="s">
        <v>33</v>
      </c>
      <c r="C24" s="21">
        <v>0.5</v>
      </c>
    </row>
    <row r="25" spans="1:8" ht="18.75">
      <c r="A25" s="17">
        <f t="shared" si="2"/>
        <v>5</v>
      </c>
      <c r="B25" s="20" t="s">
        <v>105</v>
      </c>
      <c r="C25" s="21">
        <v>2</v>
      </c>
    </row>
    <row r="26" spans="1:8" ht="18.75">
      <c r="A26" s="17">
        <f t="shared" si="2"/>
        <v>6</v>
      </c>
      <c r="B26" s="20" t="s">
        <v>4</v>
      </c>
      <c r="C26" s="21">
        <v>1.5</v>
      </c>
    </row>
    <row r="27" spans="1:8" ht="18.75">
      <c r="A27" s="17">
        <f t="shared" si="2"/>
        <v>7</v>
      </c>
      <c r="B27" s="20" t="s">
        <v>109</v>
      </c>
      <c r="C27" s="21">
        <v>1</v>
      </c>
    </row>
    <row r="28" spans="1:8" ht="18.75">
      <c r="A28" s="3"/>
      <c r="B28" s="49" t="s">
        <v>16</v>
      </c>
      <c r="C28" s="42">
        <f>SUM(C21:C27)</f>
        <v>9.5</v>
      </c>
    </row>
    <row r="29" spans="1:8" ht="18.75">
      <c r="A29" s="18"/>
      <c r="B29" s="49" t="s">
        <v>30</v>
      </c>
      <c r="C29" s="35">
        <f>C14+C19+C28</f>
        <v>32.33</v>
      </c>
      <c r="F29" s="40"/>
      <c r="G29" s="40"/>
      <c r="H29" s="40"/>
    </row>
    <row r="32" spans="1:8" ht="15.75">
      <c r="A32" s="82"/>
      <c r="B32" s="82" t="s">
        <v>68</v>
      </c>
      <c r="C32" s="82"/>
    </row>
  </sheetData>
  <mergeCells count="3">
    <mergeCell ref="A8:C8"/>
    <mergeCell ref="A15:C15"/>
    <mergeCell ref="A20:C20"/>
  </mergeCells>
  <pageMargins left="0.70866141732283472" right="0.70866141732283472" top="0.74803149606299213" bottom="0.74803149606299213" header="0.31496062992125984" footer="0.31496062992125984"/>
  <pageSetup paperSize="9" scale="95" orientation="portrait" horizontalDpi="180" verticalDpi="180" r:id="rId1"/>
</worksheet>
</file>

<file path=xl/worksheets/sheet31.xml><?xml version="1.0" encoding="utf-8"?>
<worksheet xmlns="http://schemas.openxmlformats.org/spreadsheetml/2006/main" xmlns:r="http://schemas.openxmlformats.org/officeDocument/2006/relationships">
  <dimension ref="A1:H33"/>
  <sheetViews>
    <sheetView topLeftCell="A4" workbookViewId="0">
      <selection activeCell="C3" sqref="C3"/>
    </sheetView>
  </sheetViews>
  <sheetFormatPr defaultRowHeight="15"/>
  <cols>
    <col min="1" max="1" width="12.85546875" customWidth="1"/>
    <col min="2" max="2" width="45.85546875" customWidth="1"/>
    <col min="3" max="3" width="27.7109375" customWidth="1"/>
  </cols>
  <sheetData>
    <row r="1" spans="1:6">
      <c r="A1" s="12"/>
      <c r="B1" s="12"/>
      <c r="C1" s="12"/>
      <c r="D1" s="12"/>
      <c r="E1" s="12"/>
      <c r="F1" s="12"/>
    </row>
    <row r="2" spans="1:6">
      <c r="A2" s="12"/>
      <c r="B2" s="12"/>
      <c r="C2" s="39" t="s">
        <v>228</v>
      </c>
      <c r="D2" s="12"/>
      <c r="E2" s="12"/>
      <c r="F2" s="12"/>
    </row>
    <row r="3" spans="1:6" ht="60" customHeight="1">
      <c r="A3" s="12"/>
      <c r="B3" s="12"/>
      <c r="C3" s="43" t="s">
        <v>249</v>
      </c>
      <c r="D3" s="12"/>
      <c r="E3" s="12"/>
      <c r="F3" s="12"/>
    </row>
    <row r="4" spans="1:6" ht="39.75" customHeight="1">
      <c r="A4" s="217" t="s">
        <v>78</v>
      </c>
      <c r="B4" s="217"/>
      <c r="C4" s="217"/>
      <c r="D4" s="12"/>
      <c r="E4" s="12"/>
      <c r="F4" s="12"/>
    </row>
    <row r="5" spans="1:6" ht="12" customHeight="1">
      <c r="A5" s="14"/>
      <c r="B5" s="14"/>
      <c r="C5" s="14"/>
      <c r="D5" s="12"/>
      <c r="E5" s="12"/>
      <c r="F5" s="12"/>
    </row>
    <row r="6" spans="1:6" ht="37.5" customHeight="1">
      <c r="A6" s="15" t="s">
        <v>69</v>
      </c>
      <c r="B6" s="16" t="s">
        <v>9</v>
      </c>
      <c r="C6" s="17" t="s">
        <v>10</v>
      </c>
      <c r="D6" s="12"/>
      <c r="E6" s="12"/>
      <c r="F6" s="12"/>
    </row>
    <row r="7" spans="1:6" ht="18" customHeight="1">
      <c r="A7" s="261" t="s">
        <v>38</v>
      </c>
      <c r="B7" s="262"/>
      <c r="C7" s="262"/>
      <c r="D7" s="12"/>
      <c r="E7" s="12"/>
      <c r="F7" s="12"/>
    </row>
    <row r="8" spans="1:6" ht="18.75">
      <c r="A8" s="3">
        <v>1</v>
      </c>
      <c r="B8" s="4" t="s">
        <v>11</v>
      </c>
      <c r="C8" s="5">
        <v>1</v>
      </c>
    </row>
    <row r="9" spans="1:6" ht="18.75">
      <c r="A9" s="6">
        <f>A8+1</f>
        <v>2</v>
      </c>
      <c r="B9" s="4" t="s">
        <v>12</v>
      </c>
      <c r="C9" s="5">
        <v>1</v>
      </c>
    </row>
    <row r="10" spans="1:6" ht="18.75">
      <c r="A10" s="6">
        <f t="shared" ref="A10:A11" si="0">A9+1</f>
        <v>3</v>
      </c>
      <c r="B10" s="4" t="s">
        <v>13</v>
      </c>
      <c r="C10" s="9">
        <v>0.5</v>
      </c>
    </row>
    <row r="11" spans="1:6" ht="18.75">
      <c r="A11" s="6">
        <f t="shared" si="0"/>
        <v>4</v>
      </c>
      <c r="B11" s="8" t="s">
        <v>31</v>
      </c>
      <c r="C11" s="37">
        <v>15.47</v>
      </c>
    </row>
    <row r="12" spans="1:6" ht="18.75">
      <c r="A12" s="46"/>
      <c r="B12" s="47" t="s">
        <v>16</v>
      </c>
      <c r="C12" s="48">
        <f>SUM(C8:C11)</f>
        <v>17.97</v>
      </c>
    </row>
    <row r="13" spans="1:6" ht="36.75" customHeight="1">
      <c r="A13" s="273" t="s">
        <v>77</v>
      </c>
      <c r="B13" s="273"/>
      <c r="C13" s="273"/>
    </row>
    <row r="14" spans="1:6" ht="18.75">
      <c r="A14" s="3">
        <v>1</v>
      </c>
      <c r="B14" s="10" t="s">
        <v>79</v>
      </c>
      <c r="C14" s="51">
        <v>0.5</v>
      </c>
    </row>
    <row r="15" spans="1:6" ht="18.75">
      <c r="A15" s="46"/>
      <c r="B15" s="47" t="s">
        <v>16</v>
      </c>
      <c r="C15" s="50">
        <f>C14</f>
        <v>0.5</v>
      </c>
    </row>
    <row r="16" spans="1:6" ht="18.75">
      <c r="A16" s="259" t="s">
        <v>17</v>
      </c>
      <c r="B16" s="260"/>
      <c r="C16" s="260"/>
    </row>
    <row r="17" spans="1:8" ht="21" customHeight="1">
      <c r="A17" s="17">
        <v>1</v>
      </c>
      <c r="B17" s="20" t="s">
        <v>19</v>
      </c>
      <c r="C17" s="17">
        <v>0.5</v>
      </c>
    </row>
    <row r="18" spans="1:8" ht="18.75">
      <c r="A18" s="17">
        <f>A17+1</f>
        <v>2</v>
      </c>
      <c r="B18" s="22" t="s">
        <v>20</v>
      </c>
      <c r="C18" s="17">
        <v>0.25</v>
      </c>
    </row>
    <row r="19" spans="1:8" ht="17.25" customHeight="1">
      <c r="A19" s="55"/>
      <c r="B19" s="54" t="s">
        <v>16</v>
      </c>
      <c r="C19" s="55">
        <f>C17+C18</f>
        <v>0.75</v>
      </c>
    </row>
    <row r="20" spans="1:8" ht="24.75" customHeight="1">
      <c r="A20" s="257" t="s">
        <v>21</v>
      </c>
      <c r="B20" s="258"/>
      <c r="C20" s="258"/>
    </row>
    <row r="21" spans="1:8" ht="36" customHeight="1">
      <c r="A21" s="3">
        <v>1</v>
      </c>
      <c r="B21" s="22" t="s">
        <v>33</v>
      </c>
      <c r="C21" s="16">
        <v>1</v>
      </c>
    </row>
    <row r="22" spans="1:8" ht="18.75">
      <c r="A22" s="17">
        <f>A21+1</f>
        <v>2</v>
      </c>
      <c r="B22" s="20" t="s">
        <v>5</v>
      </c>
      <c r="C22" s="16">
        <v>3.25</v>
      </c>
    </row>
    <row r="23" spans="1:8" ht="19.5" customHeight="1">
      <c r="A23" s="17">
        <f>A22+1</f>
        <v>3</v>
      </c>
      <c r="B23" s="20" t="s">
        <v>7</v>
      </c>
      <c r="C23" s="16">
        <v>1</v>
      </c>
    </row>
    <row r="24" spans="1:8" ht="21.75" customHeight="1">
      <c r="A24" s="17">
        <f t="shared" ref="A24:A27" si="1">A23+1</f>
        <v>4</v>
      </c>
      <c r="B24" s="22" t="s">
        <v>29</v>
      </c>
      <c r="C24" s="16">
        <v>1</v>
      </c>
    </row>
    <row r="25" spans="1:8" ht="27" customHeight="1">
      <c r="A25" s="17">
        <f t="shared" si="1"/>
        <v>5</v>
      </c>
      <c r="B25" s="22" t="s">
        <v>8</v>
      </c>
      <c r="C25" s="16">
        <v>3</v>
      </c>
    </row>
    <row r="26" spans="1:8" ht="18.75">
      <c r="A26" s="17">
        <f t="shared" si="1"/>
        <v>6</v>
      </c>
      <c r="B26" s="20" t="s">
        <v>4</v>
      </c>
      <c r="C26" s="16">
        <v>0.5</v>
      </c>
    </row>
    <row r="27" spans="1:8" ht="18.75">
      <c r="A27" s="17">
        <f t="shared" si="1"/>
        <v>7</v>
      </c>
      <c r="B27" s="20" t="s">
        <v>109</v>
      </c>
      <c r="C27" s="16">
        <v>1</v>
      </c>
    </row>
    <row r="28" spans="1:8" ht="18.75">
      <c r="A28" s="3"/>
      <c r="B28" s="49" t="s">
        <v>16</v>
      </c>
      <c r="C28" s="35">
        <f>SUM(C21:C27)</f>
        <v>10.75</v>
      </c>
    </row>
    <row r="29" spans="1:8" ht="18.75">
      <c r="A29" s="18"/>
      <c r="B29" s="23" t="s">
        <v>30</v>
      </c>
      <c r="C29" s="35">
        <f>C12+C15+C19+C28</f>
        <v>29.97</v>
      </c>
      <c r="F29" s="40"/>
      <c r="G29" s="40"/>
      <c r="H29" s="40"/>
    </row>
    <row r="33" spans="1:3" ht="15.75">
      <c r="A33" s="82"/>
      <c r="B33" s="82" t="s">
        <v>68</v>
      </c>
      <c r="C33" s="82"/>
    </row>
  </sheetData>
  <mergeCells count="5">
    <mergeCell ref="A4:C4"/>
    <mergeCell ref="A7:C7"/>
    <mergeCell ref="A13:C13"/>
    <mergeCell ref="A16:C16"/>
    <mergeCell ref="A20:C20"/>
  </mergeCells>
  <pageMargins left="0.70866141732283472" right="0.70866141732283472" top="0.74803149606299213" bottom="0.74803149606299213" header="0.31496062992125984" footer="0.31496062992125984"/>
  <pageSetup paperSize="9" scale="95" orientation="portrait" horizontalDpi="180" verticalDpi="180" r:id="rId1"/>
</worksheet>
</file>

<file path=xl/worksheets/sheet32.xml><?xml version="1.0" encoding="utf-8"?>
<worksheet xmlns="http://schemas.openxmlformats.org/spreadsheetml/2006/main" xmlns:r="http://schemas.openxmlformats.org/officeDocument/2006/relationships">
  <dimension ref="A1:H36"/>
  <sheetViews>
    <sheetView topLeftCell="A5" workbookViewId="0">
      <selection activeCell="C2" sqref="C2"/>
    </sheetView>
  </sheetViews>
  <sheetFormatPr defaultRowHeight="15"/>
  <cols>
    <col min="1" max="1" width="9.7109375" customWidth="1"/>
    <col min="2" max="2" width="45.85546875" customWidth="1"/>
    <col min="3" max="3" width="27.7109375" customWidth="1"/>
  </cols>
  <sheetData>
    <row r="1" spans="1:6" ht="17.25" customHeight="1">
      <c r="A1" s="12"/>
      <c r="B1" s="12"/>
      <c r="C1" s="39" t="s">
        <v>208</v>
      </c>
      <c r="D1" s="12"/>
      <c r="E1" s="12"/>
      <c r="F1" s="12"/>
    </row>
    <row r="2" spans="1:6" ht="60" customHeight="1">
      <c r="A2" s="12"/>
      <c r="B2" s="12"/>
      <c r="C2" s="43" t="s">
        <v>249</v>
      </c>
      <c r="D2" s="12"/>
      <c r="E2" s="12"/>
      <c r="F2" s="12"/>
    </row>
    <row r="3" spans="1:6" ht="18.75">
      <c r="A3" s="14" t="s">
        <v>65</v>
      </c>
      <c r="B3" s="14"/>
      <c r="C3" s="14"/>
      <c r="D3" s="12"/>
      <c r="E3" s="13"/>
      <c r="F3" s="12"/>
    </row>
    <row r="4" spans="1:6" ht="18.75">
      <c r="A4" s="14"/>
      <c r="B4" s="14" t="s">
        <v>76</v>
      </c>
      <c r="C4" s="14"/>
      <c r="D4" s="12"/>
      <c r="E4" s="12"/>
      <c r="F4" s="12"/>
    </row>
    <row r="5" spans="1:6" ht="37.5" customHeight="1">
      <c r="A5" s="15" t="s">
        <v>69</v>
      </c>
      <c r="B5" s="16" t="s">
        <v>9</v>
      </c>
      <c r="C5" s="17" t="s">
        <v>10</v>
      </c>
      <c r="D5" s="12"/>
      <c r="E5" s="12"/>
      <c r="F5" s="12"/>
    </row>
    <row r="6" spans="1:6" ht="18" customHeight="1">
      <c r="A6" s="261" t="s">
        <v>38</v>
      </c>
      <c r="B6" s="262"/>
      <c r="C6" s="262"/>
      <c r="D6" s="12"/>
      <c r="E6" s="12"/>
      <c r="F6" s="12"/>
    </row>
    <row r="7" spans="1:6" ht="18.75">
      <c r="A7" s="3">
        <v>1</v>
      </c>
      <c r="B7" s="4" t="s">
        <v>11</v>
      </c>
      <c r="C7" s="5">
        <v>1</v>
      </c>
    </row>
    <row r="8" spans="1:6" ht="18.75">
      <c r="A8" s="6">
        <f>A7+1</f>
        <v>2</v>
      </c>
      <c r="B8" s="4" t="s">
        <v>12</v>
      </c>
      <c r="C8" s="5">
        <v>1</v>
      </c>
    </row>
    <row r="9" spans="1:6" ht="18.75">
      <c r="A9" s="6">
        <f t="shared" ref="A9:A14" si="0">A8+1</f>
        <v>3</v>
      </c>
      <c r="B9" s="4" t="s">
        <v>13</v>
      </c>
      <c r="C9" s="5">
        <v>1</v>
      </c>
    </row>
    <row r="10" spans="1:6" ht="18.75">
      <c r="A10" s="6">
        <f t="shared" si="0"/>
        <v>4</v>
      </c>
      <c r="B10" s="7" t="s">
        <v>14</v>
      </c>
      <c r="C10" s="9">
        <v>0.5</v>
      </c>
    </row>
    <row r="11" spans="1:6" ht="18.75">
      <c r="A11" s="6">
        <f t="shared" si="0"/>
        <v>5</v>
      </c>
      <c r="B11" s="8" t="s">
        <v>31</v>
      </c>
      <c r="C11" s="37">
        <v>18.829999999999998</v>
      </c>
    </row>
    <row r="12" spans="1:6" ht="18.75">
      <c r="A12" s="6">
        <f t="shared" si="0"/>
        <v>6</v>
      </c>
      <c r="B12" s="8" t="s">
        <v>15</v>
      </c>
      <c r="C12" s="5">
        <v>1</v>
      </c>
    </row>
    <row r="13" spans="1:6" ht="18.75">
      <c r="A13" s="6">
        <f t="shared" si="0"/>
        <v>7</v>
      </c>
      <c r="B13" s="8" t="s">
        <v>32</v>
      </c>
      <c r="C13" s="37">
        <v>0.11</v>
      </c>
      <c r="E13" s="1"/>
    </row>
    <row r="14" spans="1:6" ht="24.75" customHeight="1">
      <c r="A14" s="6">
        <f t="shared" si="0"/>
        <v>8</v>
      </c>
      <c r="B14" s="10" t="s">
        <v>97</v>
      </c>
      <c r="C14" s="5">
        <v>1</v>
      </c>
    </row>
    <row r="15" spans="1:6" ht="18.75">
      <c r="A15" s="46"/>
      <c r="B15" s="47" t="s">
        <v>16</v>
      </c>
      <c r="C15" s="48">
        <f>SUM(C7:C14)</f>
        <v>24.439999999999998</v>
      </c>
    </row>
    <row r="16" spans="1:6" ht="18.75">
      <c r="A16" s="259" t="s">
        <v>17</v>
      </c>
      <c r="B16" s="260"/>
      <c r="C16" s="260"/>
    </row>
    <row r="17" spans="1:3" ht="21" customHeight="1">
      <c r="A17" s="17">
        <v>1</v>
      </c>
      <c r="B17" s="20" t="s">
        <v>19</v>
      </c>
      <c r="C17" s="17">
        <v>0.5</v>
      </c>
    </row>
    <row r="18" spans="1:3" ht="18.75">
      <c r="A18" s="17">
        <f>A17+1</f>
        <v>2</v>
      </c>
      <c r="B18" s="22" t="s">
        <v>20</v>
      </c>
      <c r="C18" s="17">
        <v>0.5</v>
      </c>
    </row>
    <row r="19" spans="1:3" ht="18.75">
      <c r="A19" s="17">
        <f t="shared" ref="A19" si="1">A18+1</f>
        <v>3</v>
      </c>
      <c r="B19" s="22" t="s">
        <v>3</v>
      </c>
      <c r="C19" s="17">
        <v>1</v>
      </c>
    </row>
    <row r="20" spans="1:3" ht="17.25" customHeight="1">
      <c r="A20" s="55"/>
      <c r="B20" s="54" t="s">
        <v>16</v>
      </c>
      <c r="C20" s="55">
        <f>C17+C18+C19</f>
        <v>2</v>
      </c>
    </row>
    <row r="21" spans="1:3" ht="24.75" customHeight="1">
      <c r="A21" s="257" t="s">
        <v>21</v>
      </c>
      <c r="B21" s="258"/>
      <c r="C21" s="258"/>
    </row>
    <row r="22" spans="1:3" ht="18.75">
      <c r="A22" s="17">
        <v>1</v>
      </c>
      <c r="B22" s="20" t="s">
        <v>46</v>
      </c>
      <c r="C22" s="17">
        <v>0.5</v>
      </c>
    </row>
    <row r="23" spans="1:3" ht="19.5" customHeight="1">
      <c r="A23" s="17">
        <f>A22+1</f>
        <v>2</v>
      </c>
      <c r="B23" s="20" t="s">
        <v>72</v>
      </c>
      <c r="C23" s="17">
        <v>0.25</v>
      </c>
    </row>
    <row r="24" spans="1:3" ht="21.75" customHeight="1">
      <c r="A24" s="17">
        <f t="shared" ref="A24:A31" si="2">A23+1</f>
        <v>3</v>
      </c>
      <c r="B24" s="20" t="s">
        <v>5</v>
      </c>
      <c r="C24" s="17">
        <v>2</v>
      </c>
    </row>
    <row r="25" spans="1:3" ht="18.75" customHeight="1">
      <c r="A25" s="17">
        <f t="shared" si="2"/>
        <v>4</v>
      </c>
      <c r="B25" s="20" t="s">
        <v>7</v>
      </c>
      <c r="C25" s="17">
        <v>1</v>
      </c>
    </row>
    <row r="26" spans="1:3" ht="37.5">
      <c r="A26" s="17">
        <f t="shared" si="2"/>
        <v>5</v>
      </c>
      <c r="B26" s="22" t="s">
        <v>33</v>
      </c>
      <c r="C26" s="17">
        <v>1</v>
      </c>
    </row>
    <row r="27" spans="1:3" ht="37.5">
      <c r="A27" s="17">
        <f t="shared" si="2"/>
        <v>6</v>
      </c>
      <c r="B27" s="20" t="s">
        <v>100</v>
      </c>
      <c r="C27" s="17">
        <v>4</v>
      </c>
    </row>
    <row r="28" spans="1:3" ht="18.75">
      <c r="A28" s="17">
        <f t="shared" si="2"/>
        <v>7</v>
      </c>
      <c r="B28" s="22" t="s">
        <v>29</v>
      </c>
      <c r="C28" s="17">
        <v>1</v>
      </c>
    </row>
    <row r="29" spans="1:3" ht="18.75">
      <c r="A29" s="17">
        <f t="shared" si="2"/>
        <v>8</v>
      </c>
      <c r="B29" s="22" t="s">
        <v>8</v>
      </c>
      <c r="C29" s="17">
        <v>1</v>
      </c>
    </row>
    <row r="30" spans="1:3" ht="18.75">
      <c r="A30" s="17">
        <f t="shared" si="2"/>
        <v>9</v>
      </c>
      <c r="B30" s="20" t="s">
        <v>4</v>
      </c>
      <c r="C30" s="17">
        <v>1.5</v>
      </c>
    </row>
    <row r="31" spans="1:3" ht="18.75">
      <c r="A31" s="17">
        <f t="shared" si="2"/>
        <v>10</v>
      </c>
      <c r="B31" s="20" t="s">
        <v>109</v>
      </c>
      <c r="C31" s="17">
        <v>0.5</v>
      </c>
    </row>
    <row r="32" spans="1:3" ht="18.75">
      <c r="A32" s="3"/>
      <c r="B32" s="49" t="s">
        <v>16</v>
      </c>
      <c r="C32" s="35">
        <f>SUM(C22:C31)</f>
        <v>12.75</v>
      </c>
    </row>
    <row r="33" spans="1:8" ht="18.75">
      <c r="A33" s="18"/>
      <c r="B33" s="23" t="s">
        <v>30</v>
      </c>
      <c r="C33" s="35">
        <f>C15+C20+C32</f>
        <v>39.19</v>
      </c>
      <c r="F33" s="40"/>
      <c r="G33" s="40"/>
      <c r="H33" s="40"/>
    </row>
    <row r="34" spans="1:8" ht="18.75">
      <c r="A34" s="178"/>
      <c r="B34" s="179"/>
      <c r="C34" s="180"/>
      <c r="F34" s="40"/>
      <c r="G34" s="40"/>
      <c r="H34" s="40"/>
    </row>
    <row r="35" spans="1:8">
      <c r="A35" s="13"/>
      <c r="B35" s="13"/>
      <c r="C35" s="13"/>
    </row>
    <row r="36" spans="1:8" ht="15.75">
      <c r="A36" s="13"/>
      <c r="B36" s="82" t="s">
        <v>68</v>
      </c>
      <c r="C36" s="13"/>
    </row>
  </sheetData>
  <mergeCells count="3">
    <mergeCell ref="A6:C6"/>
    <mergeCell ref="A16:C16"/>
    <mergeCell ref="A21:C21"/>
  </mergeCells>
  <pageMargins left="0.70866141732283472" right="0.70866141732283472" top="0.74803149606299213" bottom="0.74803149606299213" header="0.31496062992125984" footer="0.31496062992125984"/>
  <pageSetup paperSize="9" scale="95" orientation="portrait" horizontalDpi="180" verticalDpi="180" r:id="rId1"/>
</worksheet>
</file>

<file path=xl/worksheets/sheet33.xml><?xml version="1.0" encoding="utf-8"?>
<worksheet xmlns="http://schemas.openxmlformats.org/spreadsheetml/2006/main" xmlns:r="http://schemas.openxmlformats.org/officeDocument/2006/relationships">
  <dimension ref="A1:H40"/>
  <sheetViews>
    <sheetView topLeftCell="A8" workbookViewId="0">
      <selection activeCell="C3" sqref="C3"/>
    </sheetView>
  </sheetViews>
  <sheetFormatPr defaultRowHeight="15"/>
  <cols>
    <col min="1" max="1" width="10.140625" customWidth="1"/>
    <col min="2" max="2" width="45.85546875" customWidth="1"/>
    <col min="3" max="3" width="29.5703125" customWidth="1"/>
  </cols>
  <sheetData>
    <row r="1" spans="1:6">
      <c r="A1" s="12"/>
      <c r="B1" s="12"/>
      <c r="C1" s="12"/>
      <c r="D1" s="12"/>
      <c r="E1" s="12"/>
      <c r="F1" s="12"/>
    </row>
    <row r="2" spans="1:6">
      <c r="A2" s="12"/>
      <c r="B2" s="12"/>
      <c r="C2" s="39" t="s">
        <v>225</v>
      </c>
      <c r="D2" s="12"/>
      <c r="E2" s="12"/>
      <c r="F2" s="12"/>
    </row>
    <row r="3" spans="1:6" ht="42.75" customHeight="1">
      <c r="A3" s="12"/>
      <c r="B3" s="12"/>
      <c r="C3" s="43" t="s">
        <v>249</v>
      </c>
      <c r="D3" s="12"/>
      <c r="E3" s="12"/>
      <c r="F3" s="12"/>
    </row>
    <row r="4" spans="1:6" ht="18.75">
      <c r="A4" s="14" t="s">
        <v>65</v>
      </c>
      <c r="B4" s="14"/>
      <c r="C4" s="14"/>
      <c r="D4" s="12"/>
      <c r="E4" s="13"/>
      <c r="F4" s="12"/>
    </row>
    <row r="5" spans="1:6" ht="18.75">
      <c r="A5" s="14"/>
      <c r="B5" s="14" t="s">
        <v>75</v>
      </c>
      <c r="C5" s="14"/>
      <c r="D5" s="12"/>
      <c r="E5" s="12"/>
      <c r="F5" s="12"/>
    </row>
    <row r="6" spans="1:6" ht="6" customHeight="1">
      <c r="A6" s="14"/>
      <c r="B6" s="14"/>
      <c r="C6" s="14"/>
      <c r="D6" s="12"/>
      <c r="E6" s="12"/>
      <c r="F6" s="12"/>
    </row>
    <row r="7" spans="1:6" ht="37.5" customHeight="1">
      <c r="A7" s="15" t="s">
        <v>69</v>
      </c>
      <c r="B7" s="16" t="s">
        <v>9</v>
      </c>
      <c r="C7" s="17" t="s">
        <v>10</v>
      </c>
      <c r="D7" s="12"/>
      <c r="E7" s="12"/>
      <c r="F7" s="12"/>
    </row>
    <row r="8" spans="1:6" ht="18" customHeight="1">
      <c r="A8" s="261" t="s">
        <v>38</v>
      </c>
      <c r="B8" s="262"/>
      <c r="C8" s="262"/>
      <c r="D8" s="12"/>
      <c r="E8" s="12"/>
      <c r="F8" s="12"/>
    </row>
    <row r="9" spans="1:6" ht="18.75">
      <c r="A9" s="3">
        <v>1</v>
      </c>
      <c r="B9" s="4" t="s">
        <v>11</v>
      </c>
      <c r="C9" s="5">
        <v>1</v>
      </c>
    </row>
    <row r="10" spans="1:6" ht="18.75">
      <c r="A10" s="6">
        <f>A9+1</f>
        <v>2</v>
      </c>
      <c r="B10" s="4" t="s">
        <v>12</v>
      </c>
      <c r="C10" s="5">
        <v>2</v>
      </c>
    </row>
    <row r="11" spans="1:6" ht="18.75">
      <c r="A11" s="6">
        <f t="shared" ref="A11:A16" si="0">A10+1</f>
        <v>3</v>
      </c>
      <c r="B11" s="4" t="s">
        <v>13</v>
      </c>
      <c r="C11" s="5">
        <v>1</v>
      </c>
    </row>
    <row r="12" spans="1:6" ht="18.75">
      <c r="A12" s="6">
        <f t="shared" si="0"/>
        <v>4</v>
      </c>
      <c r="B12" s="7" t="s">
        <v>14</v>
      </c>
      <c r="C12" s="37">
        <v>0.75</v>
      </c>
    </row>
    <row r="13" spans="1:6" ht="18.75">
      <c r="A13" s="6">
        <f t="shared" si="0"/>
        <v>5</v>
      </c>
      <c r="B13" s="8" t="s">
        <v>31</v>
      </c>
      <c r="C13" s="37">
        <v>50.19</v>
      </c>
    </row>
    <row r="14" spans="1:6" ht="18.75">
      <c r="A14" s="6">
        <f t="shared" si="0"/>
        <v>6</v>
      </c>
      <c r="B14" s="8" t="s">
        <v>15</v>
      </c>
      <c r="C14" s="5">
        <v>2</v>
      </c>
    </row>
    <row r="15" spans="1:6" ht="18.75">
      <c r="A15" s="6">
        <f t="shared" si="0"/>
        <v>7</v>
      </c>
      <c r="B15" s="8" t="s">
        <v>32</v>
      </c>
      <c r="C15" s="9">
        <v>0.5</v>
      </c>
      <c r="E15" s="1"/>
      <c r="F15" s="83"/>
    </row>
    <row r="16" spans="1:6" ht="24.75" customHeight="1">
      <c r="A16" s="6">
        <f t="shared" si="0"/>
        <v>8</v>
      </c>
      <c r="B16" s="10" t="s">
        <v>97</v>
      </c>
      <c r="C16" s="9">
        <v>1.5</v>
      </c>
    </row>
    <row r="17" spans="1:3" ht="18.75">
      <c r="A17" s="46"/>
      <c r="B17" s="47" t="s">
        <v>16</v>
      </c>
      <c r="C17" s="35">
        <f>SUM(C9:C16)</f>
        <v>58.94</v>
      </c>
    </row>
    <row r="18" spans="1:3" ht="18.75">
      <c r="A18" s="259" t="s">
        <v>17</v>
      </c>
      <c r="B18" s="260"/>
      <c r="C18" s="260"/>
    </row>
    <row r="19" spans="1:3" ht="21" customHeight="1">
      <c r="A19" s="60">
        <v>1</v>
      </c>
      <c r="B19" s="19" t="s">
        <v>18</v>
      </c>
      <c r="C19" s="60">
        <v>1</v>
      </c>
    </row>
    <row r="20" spans="1:3" ht="18.75">
      <c r="A20" s="17">
        <f t="shared" ref="A20:A21" si="1">A19+1</f>
        <v>2</v>
      </c>
      <c r="B20" s="22" t="s">
        <v>3</v>
      </c>
      <c r="C20" s="17">
        <v>1</v>
      </c>
    </row>
    <row r="21" spans="1:3" ht="18.75">
      <c r="A21" s="17">
        <f t="shared" si="1"/>
        <v>3</v>
      </c>
      <c r="B21" s="22" t="s">
        <v>20</v>
      </c>
      <c r="C21" s="17">
        <v>1</v>
      </c>
    </row>
    <row r="22" spans="1:3" ht="17.25" customHeight="1">
      <c r="A22" s="55"/>
      <c r="B22" s="54" t="s">
        <v>16</v>
      </c>
      <c r="C22" s="55">
        <f>C19+C20+C21</f>
        <v>3</v>
      </c>
    </row>
    <row r="23" spans="1:3" ht="24.75" customHeight="1">
      <c r="A23" s="257" t="s">
        <v>21</v>
      </c>
      <c r="B23" s="258"/>
      <c r="C23" s="258"/>
    </row>
    <row r="24" spans="1:3" ht="18.75">
      <c r="A24" s="17">
        <v>1</v>
      </c>
      <c r="B24" s="22" t="s">
        <v>46</v>
      </c>
      <c r="C24" s="17">
        <v>1</v>
      </c>
    </row>
    <row r="25" spans="1:3" ht="19.5" customHeight="1">
      <c r="A25" s="17">
        <f t="shared" ref="A25:A35" si="2">A24+1</f>
        <v>2</v>
      </c>
      <c r="B25" s="20" t="s">
        <v>72</v>
      </c>
      <c r="C25" s="17">
        <v>0.5</v>
      </c>
    </row>
    <row r="26" spans="1:3" ht="21.75" customHeight="1">
      <c r="A26" s="17">
        <f t="shared" si="2"/>
        <v>3</v>
      </c>
      <c r="B26" s="20" t="s">
        <v>5</v>
      </c>
      <c r="C26" s="17">
        <v>6.75</v>
      </c>
    </row>
    <row r="27" spans="1:3" ht="26.25" customHeight="1">
      <c r="A27" s="17">
        <f t="shared" si="2"/>
        <v>4</v>
      </c>
      <c r="B27" s="20" t="s">
        <v>25</v>
      </c>
      <c r="C27" s="17">
        <v>1</v>
      </c>
    </row>
    <row r="28" spans="1:3" ht="18.75">
      <c r="A28" s="17">
        <f t="shared" si="2"/>
        <v>5</v>
      </c>
      <c r="B28" s="20" t="s">
        <v>7</v>
      </c>
      <c r="C28" s="17">
        <v>1</v>
      </c>
    </row>
    <row r="29" spans="1:3" ht="37.5">
      <c r="A29" s="17">
        <f t="shared" si="2"/>
        <v>6</v>
      </c>
      <c r="B29" s="22" t="s">
        <v>33</v>
      </c>
      <c r="C29" s="17">
        <v>1.5</v>
      </c>
    </row>
    <row r="30" spans="1:3" ht="18.75">
      <c r="A30" s="17">
        <f t="shared" si="2"/>
        <v>7</v>
      </c>
      <c r="B30" s="22" t="s">
        <v>29</v>
      </c>
      <c r="C30" s="17">
        <v>1</v>
      </c>
    </row>
    <row r="31" spans="1:3" ht="18.75">
      <c r="A31" s="17">
        <f t="shared" si="2"/>
        <v>8</v>
      </c>
      <c r="B31" s="22" t="s">
        <v>8</v>
      </c>
      <c r="C31" s="17">
        <v>3</v>
      </c>
    </row>
    <row r="32" spans="1:3" ht="18.75">
      <c r="A32" s="17">
        <f t="shared" si="2"/>
        <v>9</v>
      </c>
      <c r="B32" s="20" t="s">
        <v>4</v>
      </c>
      <c r="C32" s="17">
        <v>2.5</v>
      </c>
    </row>
    <row r="33" spans="1:8" ht="18.75">
      <c r="A33" s="17">
        <f t="shared" si="2"/>
        <v>10</v>
      </c>
      <c r="B33" s="20" t="s">
        <v>109</v>
      </c>
      <c r="C33" s="17">
        <v>1</v>
      </c>
    </row>
    <row r="34" spans="1:8" ht="18.75">
      <c r="A34" s="17">
        <f t="shared" si="2"/>
        <v>11</v>
      </c>
      <c r="B34" s="20" t="s">
        <v>36</v>
      </c>
      <c r="C34" s="17">
        <v>0.5</v>
      </c>
    </row>
    <row r="35" spans="1:8" ht="18.75">
      <c r="A35" s="17">
        <f t="shared" si="2"/>
        <v>12</v>
      </c>
      <c r="B35" s="20" t="s">
        <v>6</v>
      </c>
      <c r="C35" s="17">
        <v>1</v>
      </c>
    </row>
    <row r="36" spans="1:8" ht="18.75">
      <c r="A36" s="3"/>
      <c r="B36" s="49" t="s">
        <v>16</v>
      </c>
      <c r="C36" s="35">
        <f>SUM(C24:C35)</f>
        <v>20.75</v>
      </c>
    </row>
    <row r="37" spans="1:8" ht="18.75">
      <c r="A37" s="18"/>
      <c r="B37" s="23" t="s">
        <v>30</v>
      </c>
      <c r="C37" s="35">
        <f>C17+C22+C36</f>
        <v>82.69</v>
      </c>
      <c r="F37" s="40"/>
      <c r="G37" s="40"/>
      <c r="H37" s="40"/>
    </row>
    <row r="40" spans="1:8" ht="15.75">
      <c r="A40" s="13"/>
      <c r="B40" s="82" t="s">
        <v>68</v>
      </c>
      <c r="C40" s="82"/>
    </row>
  </sheetData>
  <mergeCells count="3">
    <mergeCell ref="A8:C8"/>
    <mergeCell ref="A18:C18"/>
    <mergeCell ref="A23:C23"/>
  </mergeCells>
  <pageMargins left="0.70866141732283472" right="0.70866141732283472" top="0.39370078740157483" bottom="0.59055118110236227" header="0.31496062992125984" footer="0.31496062992125984"/>
  <pageSetup paperSize="9" scale="95" orientation="portrait" horizontalDpi="180" verticalDpi="180" r:id="rId1"/>
</worksheet>
</file>

<file path=xl/worksheets/sheet34.xml><?xml version="1.0" encoding="utf-8"?>
<worksheet xmlns="http://schemas.openxmlformats.org/spreadsheetml/2006/main" xmlns:r="http://schemas.openxmlformats.org/officeDocument/2006/relationships">
  <dimension ref="A1:H37"/>
  <sheetViews>
    <sheetView topLeftCell="A5" workbookViewId="0">
      <selection activeCell="C3" sqref="C3"/>
    </sheetView>
  </sheetViews>
  <sheetFormatPr defaultRowHeight="15"/>
  <cols>
    <col min="1" max="1" width="9.28515625" customWidth="1"/>
    <col min="2" max="2" width="45.85546875" customWidth="1"/>
    <col min="3" max="3" width="26.5703125" customWidth="1"/>
  </cols>
  <sheetData>
    <row r="1" spans="1:6">
      <c r="A1" s="12"/>
      <c r="B1" s="12"/>
      <c r="C1" s="12"/>
      <c r="D1" s="12"/>
      <c r="E1" s="12"/>
      <c r="F1" s="12"/>
    </row>
    <row r="2" spans="1:6">
      <c r="A2" s="12"/>
      <c r="B2" s="12"/>
      <c r="C2" s="39" t="s">
        <v>207</v>
      </c>
      <c r="D2" s="12"/>
      <c r="E2" s="12"/>
      <c r="F2" s="12"/>
    </row>
    <row r="3" spans="1:6" ht="58.5" customHeight="1">
      <c r="A3" s="12"/>
      <c r="B3" s="12"/>
      <c r="C3" s="43" t="s">
        <v>249</v>
      </c>
      <c r="D3" s="12"/>
      <c r="E3" s="12"/>
      <c r="F3" s="12"/>
    </row>
    <row r="4" spans="1:6" ht="18.75">
      <c r="A4" s="14" t="s">
        <v>65</v>
      </c>
      <c r="B4" s="14"/>
      <c r="C4" s="14"/>
      <c r="D4" s="12"/>
      <c r="E4" s="13"/>
      <c r="F4" s="12"/>
    </row>
    <row r="5" spans="1:6" ht="18.75">
      <c r="A5" s="14"/>
      <c r="B5" s="14" t="s">
        <v>73</v>
      </c>
      <c r="C5" s="14"/>
      <c r="D5" s="12"/>
      <c r="E5" s="12"/>
      <c r="F5" s="12"/>
    </row>
    <row r="6" spans="1:6" ht="37.5" customHeight="1">
      <c r="A6" s="15" t="s">
        <v>69</v>
      </c>
      <c r="B6" s="16" t="s">
        <v>9</v>
      </c>
      <c r="C6" s="17" t="s">
        <v>10</v>
      </c>
      <c r="D6" s="12"/>
      <c r="E6" s="12"/>
      <c r="F6" s="12"/>
    </row>
    <row r="7" spans="1:6" ht="18" customHeight="1">
      <c r="A7" s="261" t="s">
        <v>38</v>
      </c>
      <c r="B7" s="262"/>
      <c r="C7" s="262"/>
      <c r="D7" s="12"/>
      <c r="E7" s="12"/>
      <c r="F7" s="12"/>
    </row>
    <row r="8" spans="1:6" ht="18.75">
      <c r="A8" s="3">
        <v>1</v>
      </c>
      <c r="B8" s="4" t="s">
        <v>11</v>
      </c>
      <c r="C8" s="5">
        <v>1</v>
      </c>
    </row>
    <row r="9" spans="1:6" ht="18.75">
      <c r="A9" s="6">
        <f>A8+1</f>
        <v>2</v>
      </c>
      <c r="B9" s="4" t="s">
        <v>12</v>
      </c>
      <c r="C9" s="9">
        <v>0.5</v>
      </c>
    </row>
    <row r="10" spans="1:6" ht="18.75">
      <c r="A10" s="6">
        <f t="shared" ref="A10:A14" si="0">A9+1</f>
        <v>3</v>
      </c>
      <c r="B10" s="4" t="s">
        <v>13</v>
      </c>
      <c r="C10" s="5">
        <v>1</v>
      </c>
    </row>
    <row r="11" spans="1:6" ht="18.75">
      <c r="A11" s="6">
        <f t="shared" si="0"/>
        <v>4</v>
      </c>
      <c r="B11" s="7" t="s">
        <v>14</v>
      </c>
      <c r="C11" s="9">
        <v>0.5</v>
      </c>
    </row>
    <row r="12" spans="1:6" ht="18.75">
      <c r="A12" s="6">
        <f t="shared" si="0"/>
        <v>5</v>
      </c>
      <c r="B12" s="8" t="s">
        <v>31</v>
      </c>
      <c r="C12" s="37">
        <v>15.47</v>
      </c>
    </row>
    <row r="13" spans="1:6" ht="18.75">
      <c r="A13" s="6">
        <f t="shared" si="0"/>
        <v>6</v>
      </c>
      <c r="B13" s="8" t="s">
        <v>32</v>
      </c>
      <c r="C13" s="37">
        <v>0.11</v>
      </c>
      <c r="E13" s="1"/>
    </row>
    <row r="14" spans="1:6" ht="24.75" customHeight="1">
      <c r="A14" s="6">
        <f t="shared" si="0"/>
        <v>7</v>
      </c>
      <c r="B14" s="10" t="s">
        <v>97</v>
      </c>
      <c r="C14" s="5">
        <v>1</v>
      </c>
    </row>
    <row r="15" spans="1:6" ht="24.75" customHeight="1">
      <c r="A15" s="6">
        <v>8</v>
      </c>
      <c r="B15" s="10" t="s">
        <v>15</v>
      </c>
      <c r="C15" s="5">
        <v>2</v>
      </c>
    </row>
    <row r="16" spans="1:6" ht="18.75">
      <c r="A16" s="46"/>
      <c r="B16" s="47" t="s">
        <v>16</v>
      </c>
      <c r="C16" s="48">
        <f>SUM(C8:C15)</f>
        <v>21.58</v>
      </c>
    </row>
    <row r="17" spans="1:3" ht="18.75">
      <c r="A17" s="259" t="s">
        <v>17</v>
      </c>
      <c r="B17" s="260"/>
      <c r="C17" s="260"/>
    </row>
    <row r="18" spans="1:3" ht="18.75">
      <c r="A18" s="62">
        <v>1</v>
      </c>
      <c r="B18" s="63" t="s">
        <v>34</v>
      </c>
      <c r="C18" s="62">
        <v>1</v>
      </c>
    </row>
    <row r="19" spans="1:3" ht="21" customHeight="1">
      <c r="A19" s="3">
        <v>1</v>
      </c>
      <c r="B19" s="20" t="s">
        <v>19</v>
      </c>
      <c r="C19" s="17">
        <v>0.5</v>
      </c>
    </row>
    <row r="20" spans="1:3" ht="18.75">
      <c r="A20" s="3">
        <v>2</v>
      </c>
      <c r="B20" s="22" t="s">
        <v>3</v>
      </c>
      <c r="C20" s="17">
        <v>1</v>
      </c>
    </row>
    <row r="21" spans="1:3" ht="18.75">
      <c r="A21" s="3">
        <v>3</v>
      </c>
      <c r="B21" s="22" t="s">
        <v>20</v>
      </c>
      <c r="C21" s="17">
        <v>0.75</v>
      </c>
    </row>
    <row r="22" spans="1:3" ht="17.25" customHeight="1">
      <c r="A22" s="3"/>
      <c r="B22" s="49" t="s">
        <v>16</v>
      </c>
      <c r="C22" s="56">
        <f>SUM(C18:C21)</f>
        <v>3.25</v>
      </c>
    </row>
    <row r="23" spans="1:3" ht="24.75" customHeight="1">
      <c r="A23" s="257" t="s">
        <v>21</v>
      </c>
      <c r="B23" s="258"/>
      <c r="C23" s="258"/>
    </row>
    <row r="24" spans="1:3" ht="19.5" customHeight="1">
      <c r="A24" s="17">
        <v>1</v>
      </c>
      <c r="B24" s="20" t="s">
        <v>5</v>
      </c>
      <c r="C24" s="17">
        <v>6</v>
      </c>
    </row>
    <row r="25" spans="1:3" ht="21.75" customHeight="1">
      <c r="A25" s="17">
        <f t="shared" ref="A25:A31" si="1">A24+1</f>
        <v>2</v>
      </c>
      <c r="B25" s="20" t="s">
        <v>7</v>
      </c>
      <c r="C25" s="17">
        <v>1</v>
      </c>
    </row>
    <row r="26" spans="1:3" ht="36.75" customHeight="1">
      <c r="A26" s="17">
        <f t="shared" si="1"/>
        <v>3</v>
      </c>
      <c r="B26" s="22" t="s">
        <v>33</v>
      </c>
      <c r="C26" s="17">
        <v>1</v>
      </c>
    </row>
    <row r="27" spans="1:3" ht="18.75">
      <c r="A27" s="17">
        <f t="shared" si="1"/>
        <v>4</v>
      </c>
      <c r="B27" s="22" t="s">
        <v>29</v>
      </c>
      <c r="C27" s="17">
        <v>1</v>
      </c>
    </row>
    <row r="28" spans="1:3" ht="18.75">
      <c r="A28" s="17">
        <f t="shared" si="1"/>
        <v>5</v>
      </c>
      <c r="B28" s="22" t="s">
        <v>8</v>
      </c>
      <c r="C28" s="17">
        <v>2</v>
      </c>
    </row>
    <row r="29" spans="1:3" ht="18.75">
      <c r="A29" s="17">
        <f t="shared" si="1"/>
        <v>6</v>
      </c>
      <c r="B29" s="20" t="s">
        <v>4</v>
      </c>
      <c r="C29" s="17">
        <v>1</v>
      </c>
    </row>
    <row r="30" spans="1:3" ht="18.75">
      <c r="A30" s="17">
        <f t="shared" si="1"/>
        <v>7</v>
      </c>
      <c r="B30" s="20" t="s">
        <v>109</v>
      </c>
      <c r="C30" s="17">
        <v>1</v>
      </c>
    </row>
    <row r="31" spans="1:3" ht="18.75">
      <c r="A31" s="17">
        <f t="shared" si="1"/>
        <v>8</v>
      </c>
      <c r="B31" s="20" t="s">
        <v>6</v>
      </c>
      <c r="C31" s="17">
        <v>0.5</v>
      </c>
    </row>
    <row r="32" spans="1:3" ht="18.75">
      <c r="A32" s="3"/>
      <c r="B32" s="49" t="s">
        <v>16</v>
      </c>
      <c r="C32" s="35">
        <f>SUM(C24:C31)</f>
        <v>13.5</v>
      </c>
    </row>
    <row r="33" spans="1:8" ht="18.75">
      <c r="A33" s="18"/>
      <c r="B33" s="23" t="s">
        <v>30</v>
      </c>
      <c r="C33" s="35">
        <f>C16+C22+C32</f>
        <v>38.33</v>
      </c>
      <c r="F33" s="40"/>
      <c r="G33" s="40"/>
      <c r="H33" s="40"/>
    </row>
    <row r="36" spans="1:8" ht="15.75">
      <c r="A36" s="82"/>
      <c r="B36" s="82" t="s">
        <v>68</v>
      </c>
      <c r="C36" s="82"/>
    </row>
    <row r="37" spans="1:8">
      <c r="B37" s="12"/>
      <c r="C37" s="12"/>
    </row>
  </sheetData>
  <mergeCells count="3">
    <mergeCell ref="A7:C7"/>
    <mergeCell ref="A17:C17"/>
    <mergeCell ref="A23:C23"/>
  </mergeCells>
  <pageMargins left="0.70866141732283472" right="0.70866141732283472" top="0.74803149606299213" bottom="0.74803149606299213" header="0.31496062992125984" footer="0.31496062992125984"/>
  <pageSetup paperSize="9" scale="95" orientation="portrait" horizontalDpi="180" verticalDpi="180" r:id="rId1"/>
</worksheet>
</file>

<file path=xl/worksheets/sheet35.xml><?xml version="1.0" encoding="utf-8"?>
<worksheet xmlns="http://schemas.openxmlformats.org/spreadsheetml/2006/main" xmlns:r="http://schemas.openxmlformats.org/officeDocument/2006/relationships">
  <dimension ref="A1:H37"/>
  <sheetViews>
    <sheetView topLeftCell="A5" workbookViewId="0">
      <selection activeCell="C3" sqref="C3"/>
    </sheetView>
  </sheetViews>
  <sheetFormatPr defaultRowHeight="15"/>
  <cols>
    <col min="1" max="1" width="12.85546875" customWidth="1"/>
    <col min="2" max="2" width="45.85546875" customWidth="1"/>
    <col min="3" max="3" width="27.85546875" customWidth="1"/>
  </cols>
  <sheetData>
    <row r="1" spans="1:6">
      <c r="A1" s="12"/>
      <c r="B1" s="12"/>
      <c r="C1" s="12"/>
      <c r="D1" s="12"/>
      <c r="E1" s="12"/>
      <c r="F1" s="12"/>
    </row>
    <row r="2" spans="1:6">
      <c r="A2" s="12"/>
      <c r="B2" s="12"/>
      <c r="C2" s="39" t="s">
        <v>206</v>
      </c>
      <c r="D2" s="12"/>
      <c r="E2" s="12"/>
      <c r="F2" s="12"/>
    </row>
    <row r="3" spans="1:6" ht="60" customHeight="1">
      <c r="A3" s="12"/>
      <c r="B3" s="12"/>
      <c r="C3" s="43" t="s">
        <v>249</v>
      </c>
      <c r="D3" s="12"/>
      <c r="E3" s="12"/>
      <c r="F3" s="12"/>
    </row>
    <row r="4" spans="1:6" ht="18.75">
      <c r="A4" s="14" t="s">
        <v>65</v>
      </c>
      <c r="B4" s="14"/>
      <c r="C4" s="14"/>
      <c r="D4" s="12"/>
      <c r="E4" s="13"/>
      <c r="F4" s="12"/>
    </row>
    <row r="5" spans="1:6" ht="18.75">
      <c r="A5" s="14"/>
      <c r="B5" s="14" t="s">
        <v>71</v>
      </c>
      <c r="C5" s="14"/>
      <c r="D5" s="12"/>
      <c r="E5" s="12"/>
      <c r="F5" s="12"/>
    </row>
    <row r="6" spans="1:6" ht="6" customHeight="1">
      <c r="A6" s="14"/>
      <c r="B6" s="14"/>
      <c r="C6" s="14"/>
      <c r="D6" s="12"/>
      <c r="E6" s="12"/>
      <c r="F6" s="12"/>
    </row>
    <row r="7" spans="1:6" ht="37.5" customHeight="1">
      <c r="A7" s="15" t="s">
        <v>69</v>
      </c>
      <c r="B7" s="16" t="s">
        <v>9</v>
      </c>
      <c r="C7" s="17" t="s">
        <v>10</v>
      </c>
      <c r="D7" s="12"/>
      <c r="E7" s="12"/>
      <c r="F7" s="12"/>
    </row>
    <row r="8" spans="1:6" ht="18" customHeight="1">
      <c r="A8" s="261" t="s">
        <v>38</v>
      </c>
      <c r="B8" s="262"/>
      <c r="C8" s="262"/>
      <c r="D8" s="12"/>
      <c r="E8" s="12"/>
      <c r="F8" s="12"/>
    </row>
    <row r="9" spans="1:6" ht="18.75">
      <c r="A9" s="3">
        <v>1</v>
      </c>
      <c r="B9" s="4" t="s">
        <v>11</v>
      </c>
      <c r="C9" s="5">
        <v>1</v>
      </c>
    </row>
    <row r="10" spans="1:6" ht="18.75">
      <c r="A10" s="6">
        <f>A9+1</f>
        <v>2</v>
      </c>
      <c r="B10" s="4" t="s">
        <v>12</v>
      </c>
      <c r="C10" s="5">
        <v>1</v>
      </c>
    </row>
    <row r="11" spans="1:6" ht="18.75">
      <c r="A11" s="6">
        <f t="shared" ref="A11:A16" si="0">A10+1</f>
        <v>3</v>
      </c>
      <c r="B11" s="4" t="s">
        <v>13</v>
      </c>
      <c r="C11" s="5">
        <v>1</v>
      </c>
    </row>
    <row r="12" spans="1:6" ht="18.75">
      <c r="A12" s="6">
        <f t="shared" si="0"/>
        <v>4</v>
      </c>
      <c r="B12" s="7" t="s">
        <v>14</v>
      </c>
      <c r="C12" s="9">
        <v>0.5</v>
      </c>
    </row>
    <row r="13" spans="1:6" ht="18.75">
      <c r="A13" s="6">
        <f t="shared" si="0"/>
        <v>5</v>
      </c>
      <c r="B13" s="8" t="s">
        <v>31</v>
      </c>
      <c r="C13" s="37">
        <v>18.440000000000001</v>
      </c>
    </row>
    <row r="14" spans="1:6" ht="18.75">
      <c r="A14" s="6">
        <f t="shared" si="0"/>
        <v>6</v>
      </c>
      <c r="B14" s="8" t="s">
        <v>32</v>
      </c>
      <c r="C14" s="37">
        <v>0.05</v>
      </c>
      <c r="E14" s="1"/>
    </row>
    <row r="15" spans="1:6" ht="24.75" customHeight="1">
      <c r="A15" s="6">
        <f t="shared" si="0"/>
        <v>7</v>
      </c>
      <c r="B15" s="10" t="s">
        <v>97</v>
      </c>
      <c r="C15" s="58">
        <v>0.75</v>
      </c>
    </row>
    <row r="16" spans="1:6" ht="24.75" customHeight="1">
      <c r="A16" s="6">
        <f t="shared" si="0"/>
        <v>8</v>
      </c>
      <c r="B16" s="10" t="s">
        <v>15</v>
      </c>
      <c r="C16" s="38">
        <v>2</v>
      </c>
    </row>
    <row r="17" spans="1:3" ht="18.75">
      <c r="A17" s="46"/>
      <c r="B17" s="47" t="s">
        <v>16</v>
      </c>
      <c r="C17" s="48">
        <f>SUM(C9:C16)</f>
        <v>24.740000000000002</v>
      </c>
    </row>
    <row r="18" spans="1:3" ht="18.75">
      <c r="A18" s="259" t="s">
        <v>17</v>
      </c>
      <c r="B18" s="260"/>
      <c r="C18" s="260"/>
    </row>
    <row r="19" spans="1:3" ht="21" customHeight="1">
      <c r="A19" s="3">
        <v>1</v>
      </c>
      <c r="B19" s="20" t="s">
        <v>19</v>
      </c>
      <c r="C19" s="17">
        <v>0.5</v>
      </c>
    </row>
    <row r="20" spans="1:3" ht="18.75">
      <c r="A20" s="3">
        <v>2</v>
      </c>
      <c r="B20" s="22" t="s">
        <v>3</v>
      </c>
      <c r="C20" s="17">
        <v>1</v>
      </c>
    </row>
    <row r="21" spans="1:3" ht="18.75">
      <c r="A21" s="3">
        <v>3</v>
      </c>
      <c r="B21" s="22" t="s">
        <v>2</v>
      </c>
      <c r="C21" s="17">
        <v>1</v>
      </c>
    </row>
    <row r="22" spans="1:3" ht="17.25" customHeight="1">
      <c r="A22" s="3"/>
      <c r="B22" s="49" t="s">
        <v>16</v>
      </c>
      <c r="C22" s="46">
        <f>SUM(C19:C21)</f>
        <v>2.5</v>
      </c>
    </row>
    <row r="23" spans="1:3" ht="24.75" customHeight="1">
      <c r="A23" s="257" t="s">
        <v>21</v>
      </c>
      <c r="B23" s="258"/>
      <c r="C23" s="258"/>
    </row>
    <row r="24" spans="1:3" ht="18.75">
      <c r="A24" s="3">
        <v>1</v>
      </c>
      <c r="B24" s="20" t="s">
        <v>46</v>
      </c>
      <c r="C24" s="45">
        <v>1</v>
      </c>
    </row>
    <row r="25" spans="1:3" ht="19.5" customHeight="1">
      <c r="A25" s="31">
        <f>1+A24</f>
        <v>2</v>
      </c>
      <c r="B25" s="20" t="s">
        <v>72</v>
      </c>
      <c r="C25" s="45">
        <v>0.25</v>
      </c>
    </row>
    <row r="26" spans="1:3" ht="21.75" customHeight="1">
      <c r="A26" s="31">
        <f t="shared" ref="A26:A32" si="1">1+A25</f>
        <v>3</v>
      </c>
      <c r="B26" s="20" t="s">
        <v>5</v>
      </c>
      <c r="C26" s="45">
        <v>3</v>
      </c>
    </row>
    <row r="27" spans="1:3" ht="24" customHeight="1">
      <c r="A27" s="31">
        <f t="shared" si="1"/>
        <v>4</v>
      </c>
      <c r="B27" s="20" t="s">
        <v>7</v>
      </c>
      <c r="C27" s="45">
        <v>1</v>
      </c>
    </row>
    <row r="28" spans="1:3" ht="37.5">
      <c r="A28" s="31">
        <f t="shared" si="1"/>
        <v>5</v>
      </c>
      <c r="B28" s="22" t="s">
        <v>33</v>
      </c>
      <c r="C28" s="45">
        <v>1</v>
      </c>
    </row>
    <row r="29" spans="1:3" ht="18.75">
      <c r="A29" s="31">
        <f t="shared" si="1"/>
        <v>6</v>
      </c>
      <c r="B29" s="22" t="s">
        <v>8</v>
      </c>
      <c r="C29" s="45">
        <v>3</v>
      </c>
    </row>
    <row r="30" spans="1:3" ht="18.75">
      <c r="A30" s="31">
        <f t="shared" si="1"/>
        <v>7</v>
      </c>
      <c r="B30" s="20" t="s">
        <v>4</v>
      </c>
      <c r="C30" s="45">
        <v>1</v>
      </c>
    </row>
    <row r="31" spans="1:3" ht="18.75">
      <c r="A31" s="31">
        <f t="shared" si="1"/>
        <v>8</v>
      </c>
      <c r="B31" s="20" t="s">
        <v>56</v>
      </c>
      <c r="C31" s="45">
        <v>1</v>
      </c>
    </row>
    <row r="32" spans="1:3" ht="18.75">
      <c r="A32" s="31">
        <f t="shared" si="1"/>
        <v>9</v>
      </c>
      <c r="B32" s="20" t="s">
        <v>6</v>
      </c>
      <c r="C32" s="45">
        <v>1</v>
      </c>
    </row>
    <row r="33" spans="1:8" ht="18.75">
      <c r="A33" s="3"/>
      <c r="B33" s="49" t="s">
        <v>16</v>
      </c>
      <c r="C33" s="35">
        <f>SUM(C24:C32)</f>
        <v>12.25</v>
      </c>
    </row>
    <row r="34" spans="1:8" ht="18.75">
      <c r="A34" s="18"/>
      <c r="B34" s="23" t="s">
        <v>30</v>
      </c>
      <c r="C34" s="35">
        <f>C17+C22+C33</f>
        <v>39.49</v>
      </c>
      <c r="F34" s="40"/>
      <c r="G34" s="40"/>
      <c r="H34" s="40"/>
    </row>
    <row r="37" spans="1:8" ht="15.75">
      <c r="A37" s="82"/>
      <c r="B37" s="82" t="s">
        <v>68</v>
      </c>
      <c r="C37" s="82"/>
    </row>
  </sheetData>
  <mergeCells count="3">
    <mergeCell ref="A8:C8"/>
    <mergeCell ref="A18:C18"/>
    <mergeCell ref="A23:C23"/>
  </mergeCells>
  <pageMargins left="0.70866141732283472" right="0.70866141732283472" top="0.74803149606299213" bottom="0.74803149606299213" header="0.31496062992125984" footer="0.31496062992125984"/>
  <pageSetup paperSize="9" scale="95" orientation="portrait" horizontalDpi="180" verticalDpi="180" r:id="rId1"/>
</worksheet>
</file>

<file path=xl/worksheets/sheet36.xml><?xml version="1.0" encoding="utf-8"?>
<worksheet xmlns="http://schemas.openxmlformats.org/spreadsheetml/2006/main" xmlns:r="http://schemas.openxmlformats.org/officeDocument/2006/relationships">
  <dimension ref="A1:F35"/>
  <sheetViews>
    <sheetView topLeftCell="A4" workbookViewId="0">
      <selection activeCell="C2" sqref="C2"/>
    </sheetView>
  </sheetViews>
  <sheetFormatPr defaultRowHeight="15"/>
  <cols>
    <col min="1" max="1" width="9.42578125" customWidth="1"/>
    <col min="2" max="2" width="44.140625" customWidth="1"/>
    <col min="3" max="3" width="27.7109375" customWidth="1"/>
  </cols>
  <sheetData>
    <row r="1" spans="1:6">
      <c r="A1" s="12"/>
      <c r="B1" s="12"/>
      <c r="C1" s="39" t="s">
        <v>224</v>
      </c>
      <c r="D1" s="12"/>
      <c r="E1" s="12"/>
      <c r="F1" s="12"/>
    </row>
    <row r="2" spans="1:6" ht="58.5" customHeight="1">
      <c r="A2" s="12"/>
      <c r="B2" s="12"/>
      <c r="C2" s="43" t="s">
        <v>249</v>
      </c>
      <c r="D2" s="12"/>
      <c r="E2" s="12"/>
      <c r="F2" s="12"/>
    </row>
    <row r="3" spans="1:6" ht="18.75">
      <c r="A3" s="14" t="s">
        <v>65</v>
      </c>
      <c r="B3" s="14"/>
      <c r="C3" s="14"/>
      <c r="D3" s="12"/>
      <c r="E3" s="13"/>
      <c r="F3" s="12"/>
    </row>
    <row r="4" spans="1:6" ht="18.75">
      <c r="A4" s="14"/>
      <c r="B4" s="14" t="s">
        <v>66</v>
      </c>
      <c r="C4" s="14"/>
      <c r="D4" s="12"/>
      <c r="E4" s="12"/>
      <c r="F4" s="12"/>
    </row>
    <row r="5" spans="1:6" ht="40.5" customHeight="1">
      <c r="A5" s="15" t="s">
        <v>69</v>
      </c>
      <c r="B5" s="16" t="s">
        <v>9</v>
      </c>
      <c r="C5" s="17" t="s">
        <v>10</v>
      </c>
      <c r="D5" s="12"/>
      <c r="E5" s="12"/>
      <c r="F5" s="12"/>
    </row>
    <row r="6" spans="1:6" ht="18" customHeight="1">
      <c r="A6" s="261" t="s">
        <v>38</v>
      </c>
      <c r="B6" s="262"/>
      <c r="C6" s="262"/>
      <c r="D6" s="12"/>
      <c r="E6" s="12"/>
      <c r="F6" s="59"/>
    </row>
    <row r="7" spans="1:6" ht="18.75">
      <c r="A7" s="3">
        <v>1</v>
      </c>
      <c r="B7" s="4" t="s">
        <v>11</v>
      </c>
      <c r="C7" s="5">
        <v>1</v>
      </c>
    </row>
    <row r="8" spans="1:6" ht="18.75">
      <c r="A8" s="6">
        <f>A7+1</f>
        <v>2</v>
      </c>
      <c r="B8" s="4" t="s">
        <v>12</v>
      </c>
      <c r="C8" s="5">
        <v>2</v>
      </c>
    </row>
    <row r="9" spans="1:6" ht="18.75">
      <c r="A9" s="6">
        <f t="shared" ref="A9:A14" si="0">A8+1</f>
        <v>3</v>
      </c>
      <c r="B9" s="4" t="s">
        <v>13</v>
      </c>
      <c r="C9" s="5">
        <v>1</v>
      </c>
    </row>
    <row r="10" spans="1:6" ht="18.75">
      <c r="A10" s="6">
        <f t="shared" si="0"/>
        <v>4</v>
      </c>
      <c r="B10" s="7" t="s">
        <v>14</v>
      </c>
      <c r="C10" s="37">
        <v>0.75</v>
      </c>
    </row>
    <row r="11" spans="1:6" ht="18.75">
      <c r="A11" s="6">
        <f t="shared" si="0"/>
        <v>5</v>
      </c>
      <c r="B11" s="8" t="s">
        <v>31</v>
      </c>
      <c r="C11" s="37">
        <v>46.75</v>
      </c>
    </row>
    <row r="12" spans="1:6" ht="18.75">
      <c r="A12" s="6">
        <f t="shared" si="0"/>
        <v>6</v>
      </c>
      <c r="B12" s="8" t="s">
        <v>32</v>
      </c>
      <c r="C12" s="37">
        <v>0.22</v>
      </c>
      <c r="E12" s="1"/>
    </row>
    <row r="13" spans="1:6" ht="21.75" customHeight="1">
      <c r="A13" s="6">
        <f t="shared" si="0"/>
        <v>7</v>
      </c>
      <c r="B13" s="10" t="s">
        <v>97</v>
      </c>
      <c r="C13" s="38">
        <v>2</v>
      </c>
    </row>
    <row r="14" spans="1:6" ht="18.75">
      <c r="A14" s="6">
        <f t="shared" si="0"/>
        <v>8</v>
      </c>
      <c r="B14" s="10" t="s">
        <v>15</v>
      </c>
      <c r="C14" s="11">
        <v>7</v>
      </c>
    </row>
    <row r="15" spans="1:6" ht="18.75">
      <c r="A15" s="56"/>
      <c r="B15" s="47" t="s">
        <v>16</v>
      </c>
      <c r="C15" s="48">
        <f>SUM(C7:C14)</f>
        <v>60.72</v>
      </c>
    </row>
    <row r="16" spans="1:6" ht="18.75" customHeight="1">
      <c r="A16" s="251" t="s">
        <v>17</v>
      </c>
      <c r="B16" s="252"/>
      <c r="C16" s="252"/>
    </row>
    <row r="17" spans="1:3" ht="18.75" customHeight="1">
      <c r="A17" s="44">
        <v>1</v>
      </c>
      <c r="B17" s="8" t="s">
        <v>34</v>
      </c>
      <c r="C17" s="3">
        <v>1</v>
      </c>
    </row>
    <row r="18" spans="1:3" ht="18.75" customHeight="1">
      <c r="A18" s="44">
        <f>A17+1</f>
        <v>2</v>
      </c>
      <c r="B18" s="8" t="s">
        <v>35</v>
      </c>
      <c r="C18" s="3">
        <v>1</v>
      </c>
    </row>
    <row r="19" spans="1:3" ht="21" customHeight="1">
      <c r="A19" s="44">
        <f t="shared" ref="A19:A21" si="1">A18+1</f>
        <v>3</v>
      </c>
      <c r="B19" s="8" t="s">
        <v>18</v>
      </c>
      <c r="C19" s="3">
        <v>1</v>
      </c>
    </row>
    <row r="20" spans="1:3" ht="18.75">
      <c r="A20" s="44">
        <f t="shared" si="1"/>
        <v>4</v>
      </c>
      <c r="B20" s="8" t="s">
        <v>3</v>
      </c>
      <c r="C20" s="5">
        <v>1</v>
      </c>
    </row>
    <row r="21" spans="1:3" ht="18.75">
      <c r="A21" s="44">
        <f t="shared" si="1"/>
        <v>5</v>
      </c>
      <c r="B21" s="8" t="s">
        <v>20</v>
      </c>
      <c r="C21" s="3">
        <v>1</v>
      </c>
    </row>
    <row r="22" spans="1:3" ht="17.25" customHeight="1">
      <c r="A22" s="34"/>
      <c r="B22" s="23" t="s">
        <v>16</v>
      </c>
      <c r="C22" s="56">
        <f>SUM(C17:C21)</f>
        <v>5</v>
      </c>
    </row>
    <row r="23" spans="1:3" ht="17.25" customHeight="1">
      <c r="A23" s="253" t="s">
        <v>21</v>
      </c>
      <c r="B23" s="254"/>
      <c r="C23" s="254"/>
    </row>
    <row r="24" spans="1:3" ht="17.25" customHeight="1">
      <c r="A24" s="57">
        <v>1</v>
      </c>
      <c r="B24" s="8" t="s">
        <v>46</v>
      </c>
      <c r="C24" s="3">
        <v>1</v>
      </c>
    </row>
    <row r="25" spans="1:3" ht="17.25" customHeight="1">
      <c r="A25" s="57">
        <f>A24+1</f>
        <v>2</v>
      </c>
      <c r="B25" s="4" t="s">
        <v>59</v>
      </c>
      <c r="C25" s="3">
        <v>0.5</v>
      </c>
    </row>
    <row r="26" spans="1:3" ht="36.75" customHeight="1">
      <c r="A26" s="57">
        <f t="shared" ref="A26:A31" si="2">A25+1</f>
        <v>3</v>
      </c>
      <c r="B26" s="32" t="s">
        <v>24</v>
      </c>
      <c r="C26" s="3">
        <v>9</v>
      </c>
    </row>
    <row r="27" spans="1:3" ht="36" customHeight="1">
      <c r="A27" s="57">
        <f t="shared" si="2"/>
        <v>4</v>
      </c>
      <c r="B27" s="32" t="s">
        <v>26</v>
      </c>
      <c r="C27" s="3">
        <v>1.5</v>
      </c>
    </row>
    <row r="28" spans="1:3" ht="24" customHeight="1">
      <c r="A28" s="57">
        <f t="shared" si="2"/>
        <v>5</v>
      </c>
      <c r="B28" s="33" t="s">
        <v>29</v>
      </c>
      <c r="C28" s="3">
        <v>1</v>
      </c>
    </row>
    <row r="29" spans="1:3" ht="18.75">
      <c r="A29" s="57">
        <f t="shared" si="2"/>
        <v>6</v>
      </c>
      <c r="B29" s="33" t="s">
        <v>8</v>
      </c>
      <c r="C29" s="3">
        <v>5</v>
      </c>
    </row>
    <row r="30" spans="1:3" ht="18.75">
      <c r="A30" s="57">
        <f t="shared" si="2"/>
        <v>7</v>
      </c>
      <c r="B30" s="8" t="s">
        <v>67</v>
      </c>
      <c r="C30" s="3">
        <v>3</v>
      </c>
    </row>
    <row r="31" spans="1:3" ht="18.75">
      <c r="A31" s="57">
        <f t="shared" si="2"/>
        <v>8</v>
      </c>
      <c r="B31" s="8" t="s">
        <v>64</v>
      </c>
      <c r="C31" s="3">
        <v>1</v>
      </c>
    </row>
    <row r="32" spans="1:3" ht="18.75">
      <c r="A32" s="34"/>
      <c r="B32" s="23" t="s">
        <v>16</v>
      </c>
      <c r="C32" s="42">
        <f>SUM(C24:C31)</f>
        <v>22</v>
      </c>
    </row>
    <row r="33" spans="1:3" ht="21" customHeight="1">
      <c r="A33" s="36"/>
      <c r="B33" s="23" t="s">
        <v>30</v>
      </c>
      <c r="C33" s="35">
        <f>C15+C22+C32</f>
        <v>87.72</v>
      </c>
    </row>
    <row r="35" spans="1:3" ht="15.75">
      <c r="B35" s="82" t="s">
        <v>63</v>
      </c>
      <c r="C35" s="177"/>
    </row>
  </sheetData>
  <mergeCells count="3">
    <mergeCell ref="A6:C6"/>
    <mergeCell ref="A16:C16"/>
    <mergeCell ref="A23:C23"/>
  </mergeCells>
  <pageMargins left="0.70866141732283472" right="0.70866141732283472" top="0.74803149606299213" bottom="0.39370078740157483" header="0.31496062992125984" footer="0.31496062992125984"/>
  <pageSetup paperSize="9" orientation="portrait" horizontalDpi="180" verticalDpi="180" r:id="rId1"/>
</worksheet>
</file>

<file path=xl/worksheets/sheet37.xml><?xml version="1.0" encoding="utf-8"?>
<worksheet xmlns="http://schemas.openxmlformats.org/spreadsheetml/2006/main" xmlns:r="http://schemas.openxmlformats.org/officeDocument/2006/relationships">
  <dimension ref="A1:D51"/>
  <sheetViews>
    <sheetView topLeftCell="A20" workbookViewId="0">
      <selection activeCell="C2" sqref="C2"/>
    </sheetView>
  </sheetViews>
  <sheetFormatPr defaultRowHeight="15"/>
  <cols>
    <col min="1" max="1" width="10.140625" customWidth="1"/>
    <col min="2" max="2" width="54.85546875" customWidth="1"/>
    <col min="3" max="3" width="33.28515625" customWidth="1"/>
  </cols>
  <sheetData>
    <row r="1" spans="1:4">
      <c r="C1" s="39" t="s">
        <v>223</v>
      </c>
    </row>
    <row r="2" spans="1:4" ht="45.75" customHeight="1">
      <c r="C2" s="43" t="s">
        <v>249</v>
      </c>
    </row>
    <row r="3" spans="1:4" ht="23.25" customHeight="1">
      <c r="A3" s="209" t="s">
        <v>98</v>
      </c>
      <c r="B3" s="209"/>
      <c r="C3" s="209"/>
      <c r="D3" s="12"/>
    </row>
    <row r="4" spans="1:4" ht="26.25" customHeight="1">
      <c r="A4" s="15" t="s">
        <v>69</v>
      </c>
      <c r="B4" s="16" t="s">
        <v>9</v>
      </c>
      <c r="C4" s="15" t="s">
        <v>10</v>
      </c>
    </row>
    <row r="5" spans="1:4" ht="18.75">
      <c r="A5" s="228" t="s">
        <v>38</v>
      </c>
      <c r="B5" s="229"/>
      <c r="C5" s="230"/>
    </row>
    <row r="6" spans="1:4" ht="21.75" customHeight="1">
      <c r="A6" s="24">
        <v>1</v>
      </c>
      <c r="B6" s="25" t="s">
        <v>11</v>
      </c>
      <c r="C6" s="24">
        <v>1</v>
      </c>
    </row>
    <row r="7" spans="1:4" ht="19.5" customHeight="1">
      <c r="A7" s="24">
        <f>A6+1</f>
        <v>2</v>
      </c>
      <c r="B7" s="29" t="s">
        <v>60</v>
      </c>
      <c r="C7" s="24">
        <v>2</v>
      </c>
    </row>
    <row r="8" spans="1:4" ht="24" customHeight="1">
      <c r="A8" s="24">
        <f t="shared" ref="A8:A15" si="0">A7+1</f>
        <v>3</v>
      </c>
      <c r="B8" s="29" t="s">
        <v>42</v>
      </c>
      <c r="C8" s="24">
        <v>1</v>
      </c>
    </row>
    <row r="9" spans="1:4" ht="18.75">
      <c r="A9" s="24">
        <f t="shared" si="0"/>
        <v>4</v>
      </c>
      <c r="B9" s="29" t="s">
        <v>62</v>
      </c>
      <c r="C9" s="24">
        <v>1</v>
      </c>
    </row>
    <row r="10" spans="1:4" ht="18.75">
      <c r="A10" s="24">
        <f t="shared" si="0"/>
        <v>5</v>
      </c>
      <c r="B10" s="29" t="s">
        <v>61</v>
      </c>
      <c r="C10" s="24">
        <v>5</v>
      </c>
    </row>
    <row r="11" spans="1:4" ht="18.75">
      <c r="A11" s="24">
        <f t="shared" si="0"/>
        <v>6</v>
      </c>
      <c r="B11" s="29" t="s">
        <v>43</v>
      </c>
      <c r="C11" s="24">
        <v>75.72</v>
      </c>
    </row>
    <row r="12" spans="1:4" ht="18.75">
      <c r="A12" s="24">
        <f t="shared" si="0"/>
        <v>7</v>
      </c>
      <c r="B12" s="29" t="s">
        <v>32</v>
      </c>
      <c r="C12" s="24">
        <v>2.5</v>
      </c>
    </row>
    <row r="13" spans="1:4" ht="18.75">
      <c r="A13" s="24">
        <f t="shared" si="0"/>
        <v>8</v>
      </c>
      <c r="B13" s="29" t="s">
        <v>14</v>
      </c>
      <c r="C13" s="24">
        <v>1</v>
      </c>
    </row>
    <row r="14" spans="1:4" ht="18.75">
      <c r="A14" s="24">
        <f t="shared" si="0"/>
        <v>9</v>
      </c>
      <c r="B14" s="25" t="s">
        <v>40</v>
      </c>
      <c r="C14" s="24">
        <v>1</v>
      </c>
    </row>
    <row r="15" spans="1:4" ht="22.5" customHeight="1">
      <c r="A15" s="24">
        <f t="shared" si="0"/>
        <v>10</v>
      </c>
      <c r="B15" s="29" t="s">
        <v>106</v>
      </c>
      <c r="C15" s="24">
        <v>9</v>
      </c>
    </row>
    <row r="16" spans="1:4" ht="18.75">
      <c r="A16" s="53"/>
      <c r="B16" s="30" t="s">
        <v>16</v>
      </c>
      <c r="C16" s="53">
        <f>SUM(C6:C15)</f>
        <v>99.22</v>
      </c>
    </row>
    <row r="17" spans="1:3" ht="15.75" customHeight="1">
      <c r="A17" s="231" t="s">
        <v>39</v>
      </c>
      <c r="B17" s="232"/>
      <c r="C17" s="233"/>
    </row>
    <row r="18" spans="1:3" ht="18.75" customHeight="1">
      <c r="A18" s="24">
        <v>1</v>
      </c>
      <c r="B18" s="29" t="s">
        <v>44</v>
      </c>
      <c r="C18" s="24">
        <v>1</v>
      </c>
    </row>
    <row r="19" spans="1:3" ht="18.75">
      <c r="A19" s="24">
        <f>A18+1</f>
        <v>2</v>
      </c>
      <c r="B19" s="29" t="s">
        <v>45</v>
      </c>
      <c r="C19" s="24">
        <v>1</v>
      </c>
    </row>
    <row r="20" spans="1:3" ht="18.75">
      <c r="A20" s="24">
        <f t="shared" ref="A20:A46" si="1">A19+1</f>
        <v>3</v>
      </c>
      <c r="B20" s="29" t="s">
        <v>34</v>
      </c>
      <c r="C20" s="24">
        <v>1</v>
      </c>
    </row>
    <row r="21" spans="1:3" ht="18.75">
      <c r="A21" s="24">
        <f t="shared" si="1"/>
        <v>4</v>
      </c>
      <c r="B21" s="29" t="s">
        <v>35</v>
      </c>
      <c r="C21" s="24">
        <v>2</v>
      </c>
    </row>
    <row r="22" spans="1:3" ht="18.75">
      <c r="A22" s="24">
        <f t="shared" si="1"/>
        <v>5</v>
      </c>
      <c r="B22" s="29" t="s">
        <v>19</v>
      </c>
      <c r="C22" s="24">
        <v>1</v>
      </c>
    </row>
    <row r="23" spans="1:3" ht="18.75">
      <c r="A23" s="53"/>
      <c r="B23" s="30" t="s">
        <v>16</v>
      </c>
      <c r="C23" s="53">
        <f>SUM(C18:C22)</f>
        <v>6</v>
      </c>
    </row>
    <row r="24" spans="1:3" ht="18.75">
      <c r="A24" s="231" t="s">
        <v>37</v>
      </c>
      <c r="B24" s="232"/>
      <c r="C24" s="233"/>
    </row>
    <row r="25" spans="1:3" ht="18.75">
      <c r="A25" s="24">
        <v>1</v>
      </c>
      <c r="B25" s="29" t="s">
        <v>46</v>
      </c>
      <c r="C25" s="24">
        <v>1</v>
      </c>
    </row>
    <row r="26" spans="1:3" ht="18.75">
      <c r="A26" s="24">
        <f t="shared" si="1"/>
        <v>2</v>
      </c>
      <c r="B26" s="29" t="s">
        <v>41</v>
      </c>
      <c r="C26" s="24">
        <v>1</v>
      </c>
    </row>
    <row r="27" spans="1:3" ht="18.75">
      <c r="A27" s="24">
        <f t="shared" si="1"/>
        <v>3</v>
      </c>
      <c r="B27" s="29" t="s">
        <v>47</v>
      </c>
      <c r="C27" s="24">
        <v>1.5</v>
      </c>
    </row>
    <row r="28" spans="1:3" ht="18.75">
      <c r="A28" s="24">
        <f t="shared" si="1"/>
        <v>4</v>
      </c>
      <c r="B28" s="29" t="s">
        <v>7</v>
      </c>
      <c r="C28" s="24">
        <v>2</v>
      </c>
    </row>
    <row r="29" spans="1:3" ht="20.25" customHeight="1">
      <c r="A29" s="24">
        <f t="shared" si="1"/>
        <v>5</v>
      </c>
      <c r="B29" s="29" t="s">
        <v>5</v>
      </c>
      <c r="C29" s="24">
        <v>17.5</v>
      </c>
    </row>
    <row r="30" spans="1:3" ht="18.75">
      <c r="A30" s="24">
        <f t="shared" si="1"/>
        <v>6</v>
      </c>
      <c r="B30" s="29" t="s">
        <v>48</v>
      </c>
      <c r="C30" s="24">
        <v>1</v>
      </c>
    </row>
    <row r="31" spans="1:3" ht="36" customHeight="1">
      <c r="A31" s="24">
        <f t="shared" si="1"/>
        <v>7</v>
      </c>
      <c r="B31" s="29" t="s">
        <v>49</v>
      </c>
      <c r="C31" s="24">
        <v>1</v>
      </c>
    </row>
    <row r="32" spans="1:3" ht="36.75" customHeight="1">
      <c r="A32" s="24">
        <f t="shared" si="1"/>
        <v>8</v>
      </c>
      <c r="B32" s="29" t="s">
        <v>50</v>
      </c>
      <c r="C32" s="24">
        <v>1</v>
      </c>
    </row>
    <row r="33" spans="1:3" ht="39.75" customHeight="1">
      <c r="A33" s="24">
        <f t="shared" si="1"/>
        <v>9</v>
      </c>
      <c r="B33" s="29" t="s">
        <v>51</v>
      </c>
      <c r="C33" s="24">
        <v>1</v>
      </c>
    </row>
    <row r="34" spans="1:3" ht="18.75">
      <c r="A34" s="24">
        <f t="shared" si="1"/>
        <v>10</v>
      </c>
      <c r="B34" s="29" t="s">
        <v>101</v>
      </c>
      <c r="C34" s="24">
        <v>1</v>
      </c>
    </row>
    <row r="35" spans="1:3" ht="18.75">
      <c r="A35" s="24">
        <f t="shared" si="1"/>
        <v>11</v>
      </c>
      <c r="B35" s="29" t="s">
        <v>36</v>
      </c>
      <c r="C35" s="24">
        <v>1</v>
      </c>
    </row>
    <row r="36" spans="1:3" ht="18.75">
      <c r="A36" s="24">
        <f t="shared" si="1"/>
        <v>12</v>
      </c>
      <c r="B36" s="29" t="s">
        <v>52</v>
      </c>
      <c r="C36" s="24">
        <v>0.5</v>
      </c>
    </row>
    <row r="37" spans="1:3" ht="18.75">
      <c r="A37" s="24">
        <f t="shared" si="1"/>
        <v>13</v>
      </c>
      <c r="B37" s="29" t="s">
        <v>20</v>
      </c>
      <c r="C37" s="24">
        <v>1</v>
      </c>
    </row>
    <row r="38" spans="1:3" ht="34.5" customHeight="1">
      <c r="A38" s="24">
        <f t="shared" si="1"/>
        <v>14</v>
      </c>
      <c r="B38" s="29" t="s">
        <v>70</v>
      </c>
      <c r="C38" s="24">
        <v>1</v>
      </c>
    </row>
    <row r="39" spans="1:3" ht="18.75">
      <c r="A39" s="24">
        <f t="shared" si="1"/>
        <v>15</v>
      </c>
      <c r="B39" s="29" t="s">
        <v>53</v>
      </c>
      <c r="C39" s="24">
        <v>1</v>
      </c>
    </row>
    <row r="40" spans="1:3" ht="23.25" customHeight="1">
      <c r="A40" s="24">
        <f t="shared" si="1"/>
        <v>16</v>
      </c>
      <c r="B40" s="29" t="s">
        <v>54</v>
      </c>
      <c r="C40" s="24">
        <v>1</v>
      </c>
    </row>
    <row r="41" spans="1:3" ht="18.75">
      <c r="A41" s="181">
        <f t="shared" si="1"/>
        <v>17</v>
      </c>
      <c r="B41" s="29" t="s">
        <v>55</v>
      </c>
      <c r="C41" s="24">
        <v>1</v>
      </c>
    </row>
    <row r="42" spans="1:3" ht="18.75">
      <c r="A42" s="181">
        <f t="shared" si="1"/>
        <v>18</v>
      </c>
      <c r="B42" s="29" t="s">
        <v>202</v>
      </c>
      <c r="C42" s="181">
        <v>1</v>
      </c>
    </row>
    <row r="43" spans="1:3" ht="18.75">
      <c r="A43" s="181">
        <f t="shared" si="1"/>
        <v>19</v>
      </c>
      <c r="B43" s="29" t="s">
        <v>4</v>
      </c>
      <c r="C43" s="24">
        <v>3.5</v>
      </c>
    </row>
    <row r="44" spans="1:3" ht="18.75">
      <c r="A44" s="181">
        <f t="shared" si="1"/>
        <v>20</v>
      </c>
      <c r="B44" s="29" t="s">
        <v>56</v>
      </c>
      <c r="C44" s="24">
        <v>1.5</v>
      </c>
    </row>
    <row r="45" spans="1:3" ht="20.25" customHeight="1">
      <c r="A45" s="181">
        <f t="shared" si="1"/>
        <v>21</v>
      </c>
      <c r="B45" s="29" t="s">
        <v>57</v>
      </c>
      <c r="C45" s="24">
        <v>5</v>
      </c>
    </row>
    <row r="46" spans="1:3" ht="18.75">
      <c r="A46" s="181">
        <f t="shared" si="1"/>
        <v>22</v>
      </c>
      <c r="B46" s="29" t="s">
        <v>6</v>
      </c>
      <c r="C46" s="24">
        <v>1</v>
      </c>
    </row>
    <row r="47" spans="1:3" ht="19.5" thickBot="1">
      <c r="A47" s="53"/>
      <c r="B47" s="30" t="s">
        <v>58</v>
      </c>
      <c r="C47" s="53">
        <f>SUM(C25:C46)</f>
        <v>46.5</v>
      </c>
    </row>
    <row r="48" spans="1:3" ht="19.5" thickBot="1">
      <c r="A48" s="26"/>
      <c r="B48" s="27" t="s">
        <v>0</v>
      </c>
      <c r="C48" s="28">
        <f>C16+C23+C47</f>
        <v>151.72</v>
      </c>
    </row>
    <row r="50" spans="1:3" ht="15.75">
      <c r="B50" s="82" t="s">
        <v>99</v>
      </c>
      <c r="C50" s="82"/>
    </row>
    <row r="51" spans="1:3">
      <c r="A51" s="12"/>
    </row>
  </sheetData>
  <mergeCells count="4">
    <mergeCell ref="A5:C5"/>
    <mergeCell ref="A17:C17"/>
    <mergeCell ref="A3:C3"/>
    <mergeCell ref="A24:C24"/>
  </mergeCells>
  <pageMargins left="0.70866141732283472" right="0.70866141732283472" top="0.74803149606299213" bottom="0.35433070866141736" header="0.31496062992125984" footer="0.31496062992125984"/>
  <pageSetup paperSize="9" scale="75" orientation="portrait" verticalDpi="300" r:id="rId1"/>
</worksheet>
</file>

<file path=xl/worksheets/sheet38.xml><?xml version="1.0" encoding="utf-8"?>
<worksheet xmlns="http://schemas.openxmlformats.org/spreadsheetml/2006/main" xmlns:r="http://schemas.openxmlformats.org/officeDocument/2006/relationships">
  <dimension ref="A2:C25"/>
  <sheetViews>
    <sheetView workbookViewId="0">
      <selection activeCell="C3" sqref="C3"/>
    </sheetView>
  </sheetViews>
  <sheetFormatPr defaultRowHeight="15"/>
  <cols>
    <col min="1" max="1" width="8.85546875" customWidth="1"/>
    <col min="2" max="2" width="40.85546875" customWidth="1"/>
    <col min="3" max="3" width="31.85546875" customWidth="1"/>
  </cols>
  <sheetData>
    <row r="2" spans="1:3">
      <c r="C2" s="39" t="s">
        <v>243</v>
      </c>
    </row>
    <row r="3" spans="1:3" ht="45.75" customHeight="1">
      <c r="C3" s="43" t="s">
        <v>249</v>
      </c>
    </row>
    <row r="4" spans="1:3" ht="54" customHeight="1">
      <c r="A4" s="217" t="s">
        <v>175</v>
      </c>
      <c r="B4" s="217"/>
      <c r="C4" s="217"/>
    </row>
    <row r="5" spans="1:3" ht="37.5">
      <c r="A5" s="15" t="s">
        <v>69</v>
      </c>
      <c r="B5" s="16" t="s">
        <v>9</v>
      </c>
      <c r="C5" s="17" t="s">
        <v>10</v>
      </c>
    </row>
    <row r="6" spans="1:3" ht="18.75">
      <c r="A6" s="228" t="s">
        <v>38</v>
      </c>
      <c r="B6" s="229"/>
      <c r="C6" s="230"/>
    </row>
    <row r="7" spans="1:3" ht="18.75">
      <c r="A7" s="167">
        <v>1</v>
      </c>
      <c r="B7" s="8" t="s">
        <v>11</v>
      </c>
      <c r="C7" s="18">
        <v>1</v>
      </c>
    </row>
    <row r="8" spans="1:3" ht="18.75">
      <c r="A8" s="167">
        <f>A7+1</f>
        <v>2</v>
      </c>
      <c r="B8" s="19" t="s">
        <v>176</v>
      </c>
      <c r="C8" s="18">
        <v>1</v>
      </c>
    </row>
    <row r="9" spans="1:3" ht="18.75">
      <c r="A9" s="167">
        <f t="shared" ref="A9:A20" si="0">A8+1</f>
        <v>3</v>
      </c>
      <c r="B9" s="19" t="s">
        <v>177</v>
      </c>
      <c r="C9" s="18">
        <v>0.5</v>
      </c>
    </row>
    <row r="10" spans="1:3" ht="18.75">
      <c r="A10" s="167">
        <f t="shared" si="0"/>
        <v>4</v>
      </c>
      <c r="B10" s="19" t="s">
        <v>32</v>
      </c>
      <c r="C10" s="18">
        <v>11.4</v>
      </c>
    </row>
    <row r="11" spans="1:3" ht="18.75">
      <c r="A11" s="167">
        <f t="shared" si="0"/>
        <v>5</v>
      </c>
      <c r="B11" s="20" t="s">
        <v>178</v>
      </c>
      <c r="C11" s="21">
        <v>1.5</v>
      </c>
    </row>
    <row r="12" spans="1:3" ht="18.75">
      <c r="A12" s="167"/>
      <c r="B12" s="168" t="s">
        <v>16</v>
      </c>
      <c r="C12" s="169">
        <f>SUM(C7:C11)</f>
        <v>15.4</v>
      </c>
    </row>
    <row r="13" spans="1:3" ht="18.75">
      <c r="A13" s="274" t="s">
        <v>39</v>
      </c>
      <c r="B13" s="275"/>
      <c r="C13" s="276"/>
    </row>
    <row r="14" spans="1:3" ht="18.75">
      <c r="A14" s="167">
        <v>1</v>
      </c>
      <c r="B14" s="20" t="s">
        <v>3</v>
      </c>
      <c r="C14" s="21">
        <v>1</v>
      </c>
    </row>
    <row r="15" spans="1:3" ht="18.75">
      <c r="A15" s="167"/>
      <c r="B15" s="168" t="s">
        <v>16</v>
      </c>
      <c r="C15" s="169">
        <v>1</v>
      </c>
    </row>
    <row r="16" spans="1:3" ht="18.75">
      <c r="A16" s="274" t="s">
        <v>37</v>
      </c>
      <c r="B16" s="275"/>
      <c r="C16" s="276"/>
    </row>
    <row r="17" spans="1:3" ht="56.25">
      <c r="A17" s="167">
        <v>1</v>
      </c>
      <c r="B17" s="170" t="s">
        <v>33</v>
      </c>
      <c r="C17" s="171">
        <v>0.5</v>
      </c>
    </row>
    <row r="18" spans="1:3" ht="37.5">
      <c r="A18" s="167">
        <f t="shared" si="0"/>
        <v>2</v>
      </c>
      <c r="B18" s="172" t="s">
        <v>5</v>
      </c>
      <c r="C18" s="171">
        <v>3</v>
      </c>
    </row>
    <row r="19" spans="1:3" ht="18.75">
      <c r="A19" s="167">
        <f t="shared" si="0"/>
        <v>3</v>
      </c>
      <c r="B19" s="172" t="s">
        <v>7</v>
      </c>
      <c r="C19" s="171">
        <v>2</v>
      </c>
    </row>
    <row r="20" spans="1:3" ht="25.5" customHeight="1">
      <c r="A20" s="167">
        <f t="shared" si="0"/>
        <v>4</v>
      </c>
      <c r="B20" s="170" t="s">
        <v>8</v>
      </c>
      <c r="C20" s="171">
        <v>3</v>
      </c>
    </row>
    <row r="21" spans="1:3" ht="18.75">
      <c r="A21" s="167"/>
      <c r="B21" s="72" t="s">
        <v>16</v>
      </c>
      <c r="C21" s="23">
        <f>SUM(C17:C20)</f>
        <v>8.5</v>
      </c>
    </row>
    <row r="22" spans="1:3" ht="18.75">
      <c r="A22" s="60"/>
      <c r="B22" s="23" t="s">
        <v>30</v>
      </c>
      <c r="C22" s="173">
        <f>C12+C15+C21</f>
        <v>24.9</v>
      </c>
    </row>
    <row r="25" spans="1:3" ht="15.75">
      <c r="A25" s="82"/>
      <c r="B25" s="82" t="s">
        <v>179</v>
      </c>
      <c r="C25" s="82"/>
    </row>
  </sheetData>
  <mergeCells count="4">
    <mergeCell ref="A4:C4"/>
    <mergeCell ref="A6:C6"/>
    <mergeCell ref="A13:C13"/>
    <mergeCell ref="A16:C16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>
  <dimension ref="A2:D23"/>
  <sheetViews>
    <sheetView workbookViewId="0">
      <selection activeCell="C3" sqref="C3"/>
    </sheetView>
  </sheetViews>
  <sheetFormatPr defaultRowHeight="15"/>
  <cols>
    <col min="1" max="1" width="8.140625" customWidth="1"/>
    <col min="2" max="2" width="41.7109375" customWidth="1"/>
    <col min="3" max="3" width="27.7109375" customWidth="1"/>
  </cols>
  <sheetData>
    <row r="2" spans="1:4">
      <c r="C2" s="39" t="s">
        <v>244</v>
      </c>
    </row>
    <row r="3" spans="1:4" ht="60">
      <c r="C3" s="43" t="s">
        <v>249</v>
      </c>
    </row>
    <row r="4" spans="1:4" ht="36" customHeight="1">
      <c r="A4" s="277" t="s">
        <v>180</v>
      </c>
      <c r="B4" s="277"/>
      <c r="C4" s="277"/>
      <c r="D4" s="277"/>
    </row>
    <row r="5" spans="1:4" ht="37.5">
      <c r="A5" s="15" t="s">
        <v>69</v>
      </c>
      <c r="B5" s="16" t="s">
        <v>9</v>
      </c>
      <c r="C5" s="17" t="s">
        <v>10</v>
      </c>
    </row>
    <row r="6" spans="1:4" ht="18.75">
      <c r="A6" s="228" t="s">
        <v>38</v>
      </c>
      <c r="B6" s="229"/>
      <c r="C6" s="230"/>
    </row>
    <row r="7" spans="1:4" ht="18.75">
      <c r="A7" s="167">
        <v>1</v>
      </c>
      <c r="B7" s="8" t="s">
        <v>11</v>
      </c>
      <c r="C7" s="18">
        <v>1</v>
      </c>
    </row>
    <row r="8" spans="1:4" ht="18.75">
      <c r="A8" s="167">
        <f>A7+1</f>
        <v>2</v>
      </c>
      <c r="B8" s="19" t="s">
        <v>176</v>
      </c>
      <c r="C8" s="18">
        <v>1</v>
      </c>
    </row>
    <row r="9" spans="1:4" ht="18.75">
      <c r="A9" s="167">
        <f t="shared" ref="A9" si="0">A8+1</f>
        <v>3</v>
      </c>
      <c r="B9" s="19" t="s">
        <v>32</v>
      </c>
      <c r="C9" s="18">
        <v>14.3</v>
      </c>
    </row>
    <row r="10" spans="1:4" ht="18.75">
      <c r="A10" s="167"/>
      <c r="B10" s="168" t="s">
        <v>16</v>
      </c>
      <c r="C10" s="169">
        <f>SUM(C7:C9)</f>
        <v>16.3</v>
      </c>
    </row>
    <row r="11" spans="1:4" ht="18.75">
      <c r="A11" s="274" t="s">
        <v>39</v>
      </c>
      <c r="B11" s="275"/>
      <c r="C11" s="276"/>
    </row>
    <row r="12" spans="1:4" ht="18.75">
      <c r="A12" s="167">
        <v>1</v>
      </c>
      <c r="B12" s="20" t="s">
        <v>3</v>
      </c>
      <c r="C12" s="21">
        <v>1</v>
      </c>
    </row>
    <row r="13" spans="1:4" ht="18.75">
      <c r="A13" s="167"/>
      <c r="B13" s="168" t="s">
        <v>16</v>
      </c>
      <c r="C13" s="169">
        <v>1</v>
      </c>
    </row>
    <row r="14" spans="1:4" ht="18.75">
      <c r="A14" s="274" t="s">
        <v>37</v>
      </c>
      <c r="B14" s="275"/>
      <c r="C14" s="276"/>
    </row>
    <row r="15" spans="1:4" ht="55.5" customHeight="1">
      <c r="A15" s="167">
        <v>1</v>
      </c>
      <c r="B15" s="22" t="s">
        <v>33</v>
      </c>
      <c r="C15" s="17">
        <v>0.5</v>
      </c>
    </row>
    <row r="16" spans="1:4" ht="37.5">
      <c r="A16" s="167">
        <f t="shared" ref="A16:A18" si="1">A15+1</f>
        <v>2</v>
      </c>
      <c r="B16" s="20" t="s">
        <v>5</v>
      </c>
      <c r="C16" s="17">
        <v>2</v>
      </c>
    </row>
    <row r="17" spans="1:3" ht="18.75">
      <c r="A17" s="167">
        <f t="shared" si="1"/>
        <v>3</v>
      </c>
      <c r="B17" s="20" t="s">
        <v>7</v>
      </c>
      <c r="C17" s="17">
        <v>2</v>
      </c>
    </row>
    <row r="18" spans="1:3" ht="37.5">
      <c r="A18" s="167">
        <f t="shared" si="1"/>
        <v>4</v>
      </c>
      <c r="B18" s="22" t="s">
        <v>100</v>
      </c>
      <c r="C18" s="17">
        <v>3</v>
      </c>
    </row>
    <row r="19" spans="1:3" ht="18.75">
      <c r="A19" s="167"/>
      <c r="B19" s="72" t="s">
        <v>16</v>
      </c>
      <c r="C19" s="23">
        <f>SUM(C15:C18)</f>
        <v>7.5</v>
      </c>
    </row>
    <row r="20" spans="1:3" ht="18.75">
      <c r="A20" s="60"/>
      <c r="B20" s="23" t="s">
        <v>30</v>
      </c>
      <c r="C20" s="173">
        <f>C10+C13+C19</f>
        <v>24.8</v>
      </c>
    </row>
    <row r="23" spans="1:3" ht="15.75">
      <c r="B23" s="82" t="s">
        <v>63</v>
      </c>
      <c r="C23" s="82"/>
    </row>
  </sheetData>
  <mergeCells count="4">
    <mergeCell ref="A6:C6"/>
    <mergeCell ref="A11:C11"/>
    <mergeCell ref="A14:C14"/>
    <mergeCell ref="A4:D4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>
  <dimension ref="A2:F14"/>
  <sheetViews>
    <sheetView workbookViewId="0">
      <selection activeCell="K35" sqref="K35"/>
    </sheetView>
  </sheetViews>
  <sheetFormatPr defaultRowHeight="15"/>
  <cols>
    <col min="1" max="1" width="12.28515625" customWidth="1"/>
    <col min="2" max="2" width="34.42578125" customWidth="1"/>
    <col min="3" max="3" width="30.85546875" customWidth="1"/>
  </cols>
  <sheetData>
    <row r="2" spans="1:6">
      <c r="C2" s="40" t="s">
        <v>246</v>
      </c>
    </row>
    <row r="3" spans="1:6" ht="46.5" customHeight="1">
      <c r="C3" s="43" t="s">
        <v>249</v>
      </c>
    </row>
    <row r="4" spans="1:6" ht="59.25" customHeight="1">
      <c r="A4" s="235" t="s">
        <v>183</v>
      </c>
      <c r="B4" s="235"/>
      <c r="C4" s="235"/>
      <c r="D4" s="142"/>
      <c r="E4" s="142"/>
      <c r="F4" s="142"/>
    </row>
    <row r="5" spans="1:6" ht="37.5">
      <c r="A5" s="15" t="s">
        <v>69</v>
      </c>
      <c r="B5" s="15" t="s">
        <v>9</v>
      </c>
      <c r="C5" s="17" t="s">
        <v>10</v>
      </c>
    </row>
    <row r="6" spans="1:6" ht="18.75">
      <c r="A6" s="24">
        <v>1</v>
      </c>
      <c r="B6" s="124" t="s">
        <v>11</v>
      </c>
      <c r="C6" s="24">
        <v>1</v>
      </c>
    </row>
    <row r="7" spans="1:6" ht="18.75">
      <c r="A7" s="24">
        <f>A6+1</f>
        <v>2</v>
      </c>
      <c r="B7" s="124" t="s">
        <v>181</v>
      </c>
      <c r="C7" s="24">
        <v>2.5</v>
      </c>
    </row>
    <row r="8" spans="1:6" ht="18.75">
      <c r="A8" s="24">
        <f t="shared" ref="A8:A10" si="0">A7+1</f>
        <v>3</v>
      </c>
      <c r="B8" s="124" t="s">
        <v>182</v>
      </c>
      <c r="C8" s="24">
        <v>0.75</v>
      </c>
    </row>
    <row r="9" spans="1:6" ht="18.75">
      <c r="A9" s="24">
        <f t="shared" si="0"/>
        <v>4</v>
      </c>
      <c r="B9" s="85" t="s">
        <v>35</v>
      </c>
      <c r="C9" s="24">
        <v>1</v>
      </c>
    </row>
    <row r="10" spans="1:6" ht="39" customHeight="1" thickBot="1">
      <c r="A10" s="24">
        <f t="shared" si="0"/>
        <v>5</v>
      </c>
      <c r="B10" s="29" t="s">
        <v>41</v>
      </c>
      <c r="C10" s="24">
        <v>1</v>
      </c>
    </row>
    <row r="11" spans="1:6" ht="19.5" thickBot="1">
      <c r="A11" s="26"/>
      <c r="B11" s="27" t="s">
        <v>0</v>
      </c>
      <c r="C11" s="28">
        <f>SUM(C6:C10)</f>
        <v>6.25</v>
      </c>
    </row>
    <row r="14" spans="1:6" ht="21" customHeight="1">
      <c r="A14" s="82"/>
      <c r="B14" s="82" t="s">
        <v>117</v>
      </c>
      <c r="C14" s="82"/>
    </row>
  </sheetData>
  <mergeCells count="1">
    <mergeCell ref="A4:C4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C2" sqref="C2"/>
    </sheetView>
  </sheetViews>
  <sheetFormatPr defaultRowHeight="15"/>
  <cols>
    <col min="1" max="1" width="10.28515625" customWidth="1"/>
    <col min="2" max="2" width="35.7109375" customWidth="1"/>
    <col min="3" max="3" width="30.140625" customWidth="1"/>
  </cols>
  <sheetData>
    <row r="1" spans="1:6">
      <c r="C1" s="40" t="s">
        <v>247</v>
      </c>
    </row>
    <row r="2" spans="1:6" ht="45" customHeight="1">
      <c r="C2" s="43" t="s">
        <v>249</v>
      </c>
    </row>
    <row r="3" spans="1:6" ht="37.5" customHeight="1">
      <c r="A3" s="235" t="s">
        <v>187</v>
      </c>
      <c r="B3" s="235"/>
      <c r="C3" s="235"/>
      <c r="D3" s="142"/>
      <c r="E3" s="142"/>
      <c r="F3" s="142"/>
    </row>
    <row r="4" spans="1:6" ht="12.75" customHeight="1">
      <c r="A4" s="158"/>
      <c r="B4" s="158"/>
      <c r="C4" s="158"/>
      <c r="D4" s="142"/>
      <c r="E4" s="142"/>
      <c r="F4" s="142"/>
    </row>
    <row r="5" spans="1:6" ht="37.5">
      <c r="A5" s="15" t="s">
        <v>69</v>
      </c>
      <c r="B5" s="16" t="s">
        <v>9</v>
      </c>
      <c r="C5" s="17" t="s">
        <v>10</v>
      </c>
    </row>
    <row r="6" spans="1:6" ht="37.5">
      <c r="A6" s="24">
        <v>1</v>
      </c>
      <c r="B6" s="29" t="s">
        <v>184</v>
      </c>
      <c r="C6" s="24">
        <v>1</v>
      </c>
    </row>
    <row r="7" spans="1:6" ht="56.25">
      <c r="A7" s="24">
        <f>A6+1</f>
        <v>2</v>
      </c>
      <c r="B7" s="29" t="s">
        <v>188</v>
      </c>
      <c r="C7" s="24">
        <v>6</v>
      </c>
    </row>
    <row r="8" spans="1:6" ht="18.75">
      <c r="A8" s="176">
        <f t="shared" ref="A8:A10" si="0">A7+1</f>
        <v>3</v>
      </c>
      <c r="B8" s="29" t="s">
        <v>35</v>
      </c>
      <c r="C8" s="24">
        <v>1</v>
      </c>
    </row>
    <row r="9" spans="1:6" ht="37.5">
      <c r="A9" s="176">
        <f t="shared" si="0"/>
        <v>4</v>
      </c>
      <c r="B9" s="29" t="s">
        <v>185</v>
      </c>
      <c r="C9" s="24">
        <v>1</v>
      </c>
    </row>
    <row r="10" spans="1:6" ht="38.25" thickBot="1">
      <c r="A10" s="176">
        <f t="shared" si="0"/>
        <v>5</v>
      </c>
      <c r="B10" s="127" t="s">
        <v>5</v>
      </c>
      <c r="C10" s="128">
        <v>0.5</v>
      </c>
    </row>
    <row r="11" spans="1:6" ht="19.5" thickBot="1">
      <c r="A11" s="26"/>
      <c r="B11" s="27" t="s">
        <v>0</v>
      </c>
      <c r="C11" s="28">
        <f>SUM(C6:C10)</f>
        <v>9.5</v>
      </c>
    </row>
    <row r="13" spans="1:6" ht="21" customHeight="1">
      <c r="A13" s="278" t="s">
        <v>186</v>
      </c>
      <c r="B13" s="278"/>
      <c r="C13" s="278"/>
    </row>
  </sheetData>
  <mergeCells count="2">
    <mergeCell ref="A3:C3"/>
    <mergeCell ref="A13:C13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>
  <dimension ref="A3:C14"/>
  <sheetViews>
    <sheetView tabSelected="1" workbookViewId="0">
      <selection activeCell="C4" sqref="C4"/>
    </sheetView>
  </sheetViews>
  <sheetFormatPr defaultRowHeight="15"/>
  <cols>
    <col min="2" max="2" width="34.5703125" customWidth="1"/>
    <col min="3" max="3" width="29.7109375" customWidth="1"/>
  </cols>
  <sheetData>
    <row r="3" spans="1:3">
      <c r="C3" s="39" t="s">
        <v>245</v>
      </c>
    </row>
    <row r="4" spans="1:3" ht="47.25" customHeight="1">
      <c r="C4" s="43" t="s">
        <v>249</v>
      </c>
    </row>
    <row r="5" spans="1:3" ht="58.5" customHeight="1">
      <c r="A5" s="279" t="s">
        <v>248</v>
      </c>
      <c r="B5" s="279"/>
      <c r="C5" s="279"/>
    </row>
    <row r="6" spans="1:3" ht="18.75">
      <c r="A6" s="14"/>
      <c r="B6" s="14"/>
      <c r="C6" s="12"/>
    </row>
    <row r="7" spans="1:3" ht="37.5">
      <c r="A7" s="15" t="s">
        <v>69</v>
      </c>
      <c r="B7" s="16" t="s">
        <v>9</v>
      </c>
      <c r="C7" s="17" t="s">
        <v>10</v>
      </c>
    </row>
    <row r="8" spans="1:3" ht="18.75">
      <c r="A8" s="17">
        <v>1</v>
      </c>
      <c r="B8" s="20" t="s">
        <v>11</v>
      </c>
      <c r="C8" s="17">
        <v>1</v>
      </c>
    </row>
    <row r="9" spans="1:3" ht="18.75">
      <c r="A9" s="17">
        <f>A8+1</f>
        <v>2</v>
      </c>
      <c r="B9" s="20" t="s">
        <v>34</v>
      </c>
      <c r="C9" s="17">
        <v>1</v>
      </c>
    </row>
    <row r="10" spans="1:3" ht="18.75">
      <c r="A10" s="17">
        <f>A9+1</f>
        <v>3</v>
      </c>
      <c r="B10" s="20" t="s">
        <v>35</v>
      </c>
      <c r="C10" s="17">
        <v>18.5</v>
      </c>
    </row>
    <row r="11" spans="1:3" ht="18.75">
      <c r="A11" s="174"/>
      <c r="B11" s="175" t="s">
        <v>30</v>
      </c>
      <c r="C11" s="175">
        <f>SUM(C8:C10)</f>
        <v>20.5</v>
      </c>
    </row>
    <row r="14" spans="1:3" ht="15.75">
      <c r="A14" s="82"/>
      <c r="B14" s="82" t="s">
        <v>189</v>
      </c>
      <c r="C14" s="82"/>
    </row>
  </sheetData>
  <mergeCells count="1">
    <mergeCell ref="A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42</vt:i4>
      </vt:variant>
    </vt:vector>
  </HeadingPairs>
  <TitlesOfParts>
    <vt:vector size="42" baseType="lpstr">
      <vt:lpstr>апарат</vt:lpstr>
      <vt:lpstr>ЗДО №1</vt:lpstr>
      <vt:lpstr>ЗДО №2</vt:lpstr>
      <vt:lpstr>ЗДО №3</vt:lpstr>
      <vt:lpstr>ЗДО №4</vt:lpstr>
      <vt:lpstr>ЗДО №5</vt:lpstr>
      <vt:lpstr>ЗДО №7</vt:lpstr>
      <vt:lpstr>Губник ЗДО</vt:lpstr>
      <vt:lpstr>Зятківці ЗДО</vt:lpstr>
      <vt:lpstr>Жерденівка ЗДО</vt:lpstr>
      <vt:lpstr>Куна ЗДО</vt:lpstr>
      <vt:lpstr>Кіблич ЗДО</vt:lpstr>
      <vt:lpstr>Лад,Хутори ЗДО</vt:lpstr>
      <vt:lpstr>Чечелівка ЗДО</vt:lpstr>
      <vt:lpstr>ЗЗСО №6</vt:lpstr>
      <vt:lpstr>ЗЗСО с. Гунча</vt:lpstr>
      <vt:lpstr>ЗЗСО - ДНЗ с.Бондурі</vt:lpstr>
      <vt:lpstr>ЗЗСО с.Ярмолинці</vt:lpstr>
      <vt:lpstr>ЗЗСО с.Лад.Хутори</vt:lpstr>
      <vt:lpstr>ЗЗСО с.Жерденівка</vt:lpstr>
      <vt:lpstr>ЗЗСО с.Чечелівка</vt:lpstr>
      <vt:lpstr>ЗЗСО с.Харпачка</vt:lpstr>
      <vt:lpstr>ЗЗСО с.Степашки</vt:lpstr>
      <vt:lpstr>ЗЗСО с.Кущинці</vt:lpstr>
      <vt:lpstr>ЗЗСО с.Куна</vt:lpstr>
      <vt:lpstr>ЗЗСО с.Кисляк</vt:lpstr>
      <vt:lpstr>ЗЗСО с.Кіблич</vt:lpstr>
      <vt:lpstr>ЗЗСО с.Карбівка</vt:lpstr>
      <vt:lpstr>ЗЗСО с.Зятківці</vt:lpstr>
      <vt:lpstr>ЗЗСОР с.Губник</vt:lpstr>
      <vt:lpstr>ЗЗСО с.Бубнівка</vt:lpstr>
      <vt:lpstr>ЗЗСО №5</vt:lpstr>
      <vt:lpstr>ЗЗСО №4</vt:lpstr>
      <vt:lpstr>ЗЗСО №3</vt:lpstr>
      <vt:lpstr>ЗЗСО №2</vt:lpstr>
      <vt:lpstr>ЗЗСО №1</vt:lpstr>
      <vt:lpstr>Ліцей №7</vt:lpstr>
      <vt:lpstr>Будинок школярів</vt:lpstr>
      <vt:lpstr>СЮТ</vt:lpstr>
      <vt:lpstr>ЦПРПП</vt:lpstr>
      <vt:lpstr>ІРЦ</vt:lpstr>
      <vt:lpstr>КУЦФГОЗО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2026-09-22T11:02:14Z</dcterms:modified>
</cp:coreProperties>
</file>