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роекти рішень\"/>
    </mc:Choice>
  </mc:AlternateContent>
  <bookViews>
    <workbookView xWindow="0" yWindow="0" windowWidth="23040" windowHeight="9192"/>
  </bookViews>
  <sheets>
    <sheet name="05_Фін_пла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atabase">'[9]Ener '!$A$1:$G$2645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[23]Inform!$E$5</definedName>
    <definedName name="qw">[4]Inform!$E$5</definedName>
    <definedName name="qwert">[4]Inform!$G$2</definedName>
    <definedName name="qwerty">'[3]МТР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'[24]МТР Газ України'!$B$4</definedName>
    <definedName name="wr">'[24]МТР Газ України'!$B$4</definedName>
    <definedName name="yyyy">#REF!</definedName>
    <definedName name="zx">'[3]МТР Газ України'!$F$1</definedName>
    <definedName name="zxc">[4]Inform!$E$38</definedName>
    <definedName name="а">'[13]7  Інші витрати'!#REF!</definedName>
    <definedName name="ав">#REF!</definedName>
    <definedName name="аен">'[24]МТР Газ України'!$B$4</definedName>
    <definedName name="в">'[25]МТР Газ України'!$F$1</definedName>
    <definedName name="ватт">'[26]БАЗА  '!#REF!</definedName>
    <definedName name="Д">'[15]МТР Газ України'!$B$4</definedName>
    <definedName name="е">#REF!</definedName>
    <definedName name="є">#REF!</definedName>
    <definedName name="_xlnm.Print_Titles" localSheetId="0">'05_Фін_план'!$31:$33</definedName>
    <definedName name="Заголовки_для_печати_МИ">'[27]1993'!$1:$3,'[27]1993'!$A:$A</definedName>
    <definedName name="і">[28]Inform!$F$2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'05_Фін_план'!$A$1:$I$155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'[31]01_Доходи'!#REF!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'[25]МТР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E69" i="1" l="1"/>
  <c r="F59" i="1" l="1"/>
  <c r="E145" i="1"/>
  <c r="I144" i="1"/>
  <c r="C144" i="1"/>
  <c r="I143" i="1"/>
  <c r="C143" i="1"/>
  <c r="H142" i="1"/>
  <c r="G142" i="1"/>
  <c r="C142" i="1"/>
  <c r="I141" i="1"/>
  <c r="E141" i="1"/>
  <c r="C141" i="1"/>
  <c r="C140" i="1"/>
  <c r="I139" i="1"/>
  <c r="F139" i="1"/>
  <c r="C139" i="1"/>
  <c r="H137" i="1"/>
  <c r="H144" i="1" s="1"/>
  <c r="G137" i="1"/>
  <c r="G144" i="1" s="1"/>
  <c r="F137" i="1"/>
  <c r="F144" i="1" s="1"/>
  <c r="E137" i="1"/>
  <c r="E144" i="1" s="1"/>
  <c r="I136" i="1"/>
  <c r="H136" i="1"/>
  <c r="H143" i="1" s="1"/>
  <c r="G136" i="1"/>
  <c r="G143" i="1" s="1"/>
  <c r="F136" i="1"/>
  <c r="E136" i="1"/>
  <c r="I135" i="1"/>
  <c r="I142" i="1" s="1"/>
  <c r="H135" i="1"/>
  <c r="G135" i="1"/>
  <c r="F135" i="1"/>
  <c r="F142" i="1" s="1"/>
  <c r="E135" i="1"/>
  <c r="E142" i="1" s="1"/>
  <c r="I134" i="1"/>
  <c r="H134" i="1"/>
  <c r="G134" i="1"/>
  <c r="G141" i="1" s="1"/>
  <c r="F134" i="1"/>
  <c r="F141" i="1" s="1"/>
  <c r="E134" i="1"/>
  <c r="I133" i="1"/>
  <c r="I140" i="1" s="1"/>
  <c r="H133" i="1"/>
  <c r="H140" i="1" s="1"/>
  <c r="G133" i="1"/>
  <c r="G140" i="1" s="1"/>
  <c r="F133" i="1"/>
  <c r="F140" i="1" s="1"/>
  <c r="E133" i="1"/>
  <c r="I132" i="1"/>
  <c r="H132" i="1"/>
  <c r="H139" i="1" s="1"/>
  <c r="G132" i="1"/>
  <c r="G139" i="1" s="1"/>
  <c r="F132" i="1"/>
  <c r="E132" i="1"/>
  <c r="I131" i="1"/>
  <c r="E131" i="1"/>
  <c r="H130" i="1"/>
  <c r="G130" i="1"/>
  <c r="F130" i="1"/>
  <c r="E130" i="1"/>
  <c r="H129" i="1"/>
  <c r="G129" i="1"/>
  <c r="F129" i="1"/>
  <c r="F143" i="1" s="1"/>
  <c r="E129" i="1"/>
  <c r="E143" i="1" s="1"/>
  <c r="H128" i="1"/>
  <c r="G128" i="1"/>
  <c r="F128" i="1"/>
  <c r="F124" i="1" s="1"/>
  <c r="H127" i="1"/>
  <c r="H141" i="1" s="1"/>
  <c r="G127" i="1"/>
  <c r="F127" i="1"/>
  <c r="H126" i="1"/>
  <c r="G126" i="1"/>
  <c r="F126" i="1"/>
  <c r="E126" i="1" s="1"/>
  <c r="H125" i="1"/>
  <c r="G125" i="1"/>
  <c r="F125" i="1"/>
  <c r="E125" i="1" s="1"/>
  <c r="E139" i="1" s="1"/>
  <c r="G124" i="1"/>
  <c r="C124" i="1"/>
  <c r="C138" i="1" s="1"/>
  <c r="E119" i="1"/>
  <c r="D119" i="1"/>
  <c r="D114" i="1"/>
  <c r="C114" i="1"/>
  <c r="D113" i="1"/>
  <c r="C113" i="1"/>
  <c r="D112" i="1"/>
  <c r="C112" i="1"/>
  <c r="D111" i="1"/>
  <c r="E108" i="1"/>
  <c r="E107" i="1"/>
  <c r="E106" i="1"/>
  <c r="E105" i="1"/>
  <c r="E104" i="1"/>
  <c r="E103" i="1"/>
  <c r="E102" i="1"/>
  <c r="E101" i="1"/>
  <c r="E100" i="1"/>
  <c r="E99" i="1"/>
  <c r="E96" i="1"/>
  <c r="E114" i="1" s="1"/>
  <c r="H95" i="1"/>
  <c r="E95" i="1" s="1"/>
  <c r="G95" i="1"/>
  <c r="F95" i="1"/>
  <c r="E94" i="1"/>
  <c r="E93" i="1"/>
  <c r="E92" i="1"/>
  <c r="E91" i="1"/>
  <c r="E90" i="1"/>
  <c r="I88" i="1"/>
  <c r="H88" i="1"/>
  <c r="E89" i="1"/>
  <c r="G88" i="1"/>
  <c r="F88" i="1"/>
  <c r="E85" i="1"/>
  <c r="H84" i="1"/>
  <c r="G84" i="1"/>
  <c r="F84" i="1"/>
  <c r="E84" i="1" s="1"/>
  <c r="K51" i="1" s="1"/>
  <c r="E83" i="1"/>
  <c r="I80" i="1"/>
  <c r="H80" i="1"/>
  <c r="G80" i="1"/>
  <c r="F80" i="1"/>
  <c r="E80" i="1"/>
  <c r="C78" i="1"/>
  <c r="C111" i="1" s="1"/>
  <c r="I77" i="1"/>
  <c r="H77" i="1"/>
  <c r="G77" i="1"/>
  <c r="F77" i="1"/>
  <c r="E77" i="1" s="1"/>
  <c r="C77" i="1"/>
  <c r="C79" i="1" s="1"/>
  <c r="E76" i="1"/>
  <c r="E75" i="1"/>
  <c r="E74" i="1"/>
  <c r="I72" i="1"/>
  <c r="H72" i="1"/>
  <c r="G72" i="1"/>
  <c r="F72" i="1"/>
  <c r="E72" i="1" s="1"/>
  <c r="H71" i="1"/>
  <c r="G71" i="1"/>
  <c r="F71" i="1"/>
  <c r="E71" i="1" s="1"/>
  <c r="E70" i="1"/>
  <c r="E68" i="1"/>
  <c r="F78" i="1"/>
  <c r="E66" i="1"/>
  <c r="E65" i="1"/>
  <c r="E64" i="1"/>
  <c r="H63" i="1"/>
  <c r="E63" i="1" s="1"/>
  <c r="E62" i="1"/>
  <c r="E61" i="1"/>
  <c r="H60" i="1"/>
  <c r="E60" i="1" s="1"/>
  <c r="I59" i="1"/>
  <c r="H59" i="1"/>
  <c r="G59" i="1"/>
  <c r="E58" i="1"/>
  <c r="E57" i="1"/>
  <c r="E55" i="1"/>
  <c r="E54" i="1"/>
  <c r="E53" i="1"/>
  <c r="E52" i="1"/>
  <c r="I51" i="1"/>
  <c r="H51" i="1"/>
  <c r="G51" i="1"/>
  <c r="F51" i="1"/>
  <c r="E51" i="1"/>
  <c r="D51" i="1"/>
  <c r="C51" i="1"/>
  <c r="E50" i="1"/>
  <c r="K50" i="1" s="1"/>
  <c r="K49" i="1"/>
  <c r="E49" i="1"/>
  <c r="E47" i="1"/>
  <c r="E46" i="1"/>
  <c r="E45" i="1"/>
  <c r="E44" i="1"/>
  <c r="E43" i="1"/>
  <c r="E42" i="1"/>
  <c r="E40" i="1"/>
  <c r="E39" i="1"/>
  <c r="E38" i="1"/>
  <c r="E37" i="1"/>
  <c r="E36" i="1"/>
  <c r="I78" i="1" l="1"/>
  <c r="I79" i="1" s="1"/>
  <c r="E59" i="1"/>
  <c r="G78" i="1"/>
  <c r="G79" i="1" s="1"/>
  <c r="E140" i="1"/>
  <c r="E88" i="1"/>
  <c r="E73" i="1"/>
  <c r="H78" i="1"/>
  <c r="F79" i="1"/>
  <c r="H124" i="1"/>
  <c r="F131" i="1"/>
  <c r="E67" i="1"/>
  <c r="G131" i="1"/>
  <c r="H131" i="1"/>
  <c r="E78" i="1" l="1"/>
  <c r="E111" i="1" s="1"/>
  <c r="H79" i="1"/>
  <c r="E79" i="1" s="1"/>
  <c r="E112" i="1"/>
  <c r="E113" i="1"/>
</calcChain>
</file>

<file path=xl/sharedStrings.xml><?xml version="1.0" encoding="utf-8"?>
<sst xmlns="http://schemas.openxmlformats.org/spreadsheetml/2006/main" count="274" uniqueCount="154">
  <si>
    <t>ПОГОДЖЕНО :</t>
  </si>
  <si>
    <t>ЗАТВЕРДЖЕНО :</t>
  </si>
  <si>
    <t>Начальник фінансового відділу Старосамбірської міської ради</t>
  </si>
  <si>
    <t>Голова Старосамбірської міської ради</t>
  </si>
  <si>
    <t xml:space="preserve">                                                                         Уляна ДЯКУН</t>
  </si>
  <si>
    <t xml:space="preserve"> </t>
  </si>
  <si>
    <t>Ігор ТРУХИМ</t>
  </si>
  <si>
    <t xml:space="preserve">М. П. </t>
  </si>
  <si>
    <t>дата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</si>
  <si>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</si>
  <si>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</si>
  <si>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</si>
  <si>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</si>
  <si>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</si>
  <si>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</si>
  <si>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Рік</t>
  </si>
  <si>
    <t>Коди</t>
  </si>
  <si>
    <t xml:space="preserve">Назва підприємства  </t>
  </si>
  <si>
    <t>Комунальне некомерційне підприємство Старосамбірської міської ради "Старосамбірський центр первинної медичної допомоги"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</si>
  <si>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</si>
  <si>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</si>
  <si>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</si>
  <si>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</si>
  <si>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</si>
  <si>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Львівська область, м.Старий Самбір</t>
  </si>
  <si>
    <t>за КОАТУУ</t>
  </si>
  <si>
    <r>
      <rPr>
        <sz val="16"/>
        <rFont val="Times New Roman"/>
        <charset val="204"/>
      </rPr>
      <t xml:space="preserve">Орган державного управління  </t>
    </r>
    <r>
      <rPr>
        <b/>
        <i/>
        <sz val="16"/>
        <rFont val="Times New Roman"/>
        <charset val="204"/>
      </rPr>
      <t xml:space="preserve"> </t>
    </r>
  </si>
  <si>
    <t>Старосамбірська міська рада</t>
  </si>
  <si>
    <t>за КОДУ</t>
  </si>
  <si>
    <t>01009</t>
  </si>
  <si>
    <t xml:space="preserve">Галузь     </t>
  </si>
  <si>
    <t>Охорона здоров’я</t>
  </si>
  <si>
    <t>за ЗКГНГ</t>
  </si>
  <si>
    <t xml:space="preserve">Вид економічної діяльності    </t>
  </si>
  <si>
    <t>Загальна медична практика</t>
  </si>
  <si>
    <t xml:space="preserve">за КВЕД  </t>
  </si>
  <si>
    <t>86.21</t>
  </si>
  <si>
    <t xml:space="preserve">Одиниця виміру </t>
  </si>
  <si>
    <t>тис. грн.</t>
  </si>
  <si>
    <t>Форма власності</t>
  </si>
  <si>
    <t>Комунальна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</si>
  <si>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</si>
  <si>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</si>
  <si>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</si>
  <si>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82000, Львівська обл., Самбірський район, м.Старий Самбір, вул.Лева Галицького, 86, каб.22</t>
  </si>
  <si>
    <t>Стандарти звітності МСФЗ</t>
  </si>
  <si>
    <t xml:space="preserve">Телефон </t>
  </si>
  <si>
    <t>Прізвище та ініціали керівника</t>
  </si>
  <si>
    <t>Галевич М.Р.</t>
  </si>
  <si>
    <t>ФІНАНСОВИЙ ПЛАН ПІДПРИЄМСТВА НА  2023  рік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</si>
  <si>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</si>
  <si>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</si>
  <si>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</si>
  <si>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 (затверджений зі змінами)</t>
  </si>
  <si>
    <t>Плановий рік  (усього)</t>
  </si>
  <si>
    <t>У тому числі за кварталами планового року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</si>
  <si>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</si>
  <si>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</si>
  <si>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</si>
  <si>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</si>
  <si>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</si>
  <si>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</si>
  <si>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</si>
  <si>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програмами, у т.ч.:</t>
  </si>
  <si>
    <t>покриття вартості комунальних послуг та енергоносіїв надавача ПМД, грн.</t>
  </si>
  <si>
    <t>окремі заходи по реалізації державних (регіональних) програм, не віднесені до заходів розвитку</t>
  </si>
  <si>
    <t>Програма безкоштовного забезпечення осіб з інвалідністю, дітей з інвалідністю технічними засобами для використання в побутових умовах                                                                                               Програма безкоштовного забезпечення медикаментами пільгових категорій населення  – жителів Старосамбірської  об’єднаної територіальної громади 
Програма по транспортуванню хворих з хронічною нирковою недостатністю, які отримують програмний гемодіаліз у комунальному некомерційному підприємстві Дрогобицької міської ради лікарня»                                     Програма підтримки та розвитку КНП СМР "Старосамбірський ЦПМД"         Програма з Інфекційного контролю у КНП СМР  «Старосамбірський центр первинної медичної допомоги» на 2023 рік                                      Програма підтримки та розвитку Амбулаторії загальної практики – сімейної медицини с.Біличі на 2023 рік</t>
  </si>
  <si>
    <t>Інші операційні доходи, у т.ч.:</t>
  </si>
  <si>
    <t>дохід від операційної оренди активів</t>
  </si>
  <si>
    <t>дохід від реалізації оборотних і необоротних активів</t>
  </si>
  <si>
    <t>інше</t>
  </si>
  <si>
    <t>Інші доходи:</t>
  </si>
  <si>
    <t>відсотки отримані (поточні рахунки і депозити)</t>
  </si>
  <si>
    <t>Видатки</t>
  </si>
  <si>
    <t>Заробітна плата</t>
  </si>
  <si>
    <t>Нарахування на оплату праці</t>
  </si>
  <si>
    <t>Адміністративні витрати, зокрема:</t>
  </si>
  <si>
    <t xml:space="preserve">заробітна плата </t>
  </si>
  <si>
    <t>нарахування на оплату праці</t>
  </si>
  <si>
    <t>витрати на канцтовари, офісне приладдя та устаткування (відповідно до Табелю матеріально-технічного оснащення)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</si>
  <si>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</si>
  <si>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</si>
  <si>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</si>
  <si>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</si>
  <si>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послуг та енергоносіїв,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</si>
  <si>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</si>
  <si>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</si>
  <si>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</si>
  <si>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</si>
  <si>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</si>
  <si>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</si>
  <si>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</si>
  <si>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-</t>
  </si>
  <si>
    <t>Соціальне забезпечення</t>
  </si>
  <si>
    <t>Інші поточні видатки</t>
  </si>
  <si>
    <t>Капітальні інвестиції, зокрема:</t>
  </si>
  <si>
    <t>предмети, матеріали (відповідно до Табелю матеріально-технічного оснащення)</t>
  </si>
  <si>
    <t>основні засоби (відповідно до Табелю матеріально-технічного оснащення)</t>
  </si>
  <si>
    <t>малоцінні необоротні матеріальні активи (відповідно до Табелю матеріально-технічного оснащення)</t>
  </si>
  <si>
    <t>Інші видатки, у т.ч.</t>
  </si>
  <si>
    <t>видатки на охорону праці</t>
  </si>
  <si>
    <t>Резервний фонд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</si>
  <si>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</si>
  <si>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</si>
  <si>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</si>
  <si>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</si>
  <si>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</si>
  <si>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</si>
  <si>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</si>
  <si>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</si>
  <si>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</si>
  <si>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</si>
  <si>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</si>
  <si>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</si>
  <si>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</si>
  <si>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</si>
  <si>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</si>
  <si>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</si>
  <si>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</si>
  <si>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Амортизація</t>
  </si>
  <si>
    <t>IV.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</si>
  <si>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</si>
  <si>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</si>
  <si>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</si>
  <si>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</si>
  <si>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 xml:space="preserve">Інші надходження </t>
  </si>
  <si>
    <t>Витрати від фінансової діяльності за зобов’язаннями, у т. ч.:</t>
  </si>
  <si>
    <t>Інші витрати</t>
  </si>
  <si>
    <t>V. Коефіцієнтний аналіз</t>
  </si>
  <si>
    <t>Валова рентабельність</t>
  </si>
  <si>
    <t>х</t>
  </si>
  <si>
    <t>Коефіцієнт відношення капітальних інвестицій до амортизації</t>
  </si>
  <si>
    <t>Коефіцієнт відношення капітальних інвестицій до доходу від реалізації продукції (товарів, робіт, послуг)</t>
  </si>
  <si>
    <t>Коефіцієнт зносу основних засобів</t>
  </si>
  <si>
    <t>VІ. Звіт про фінансовий стан</t>
  </si>
  <si>
    <t xml:space="preserve">Необоротні активи 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</si>
  <si>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</si>
  <si>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</si>
  <si>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</si>
  <si>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</si>
  <si>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VII.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</si>
  <si>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</si>
  <si>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Керівники</t>
  </si>
  <si>
    <t>Лікарі</t>
  </si>
  <si>
    <t>Середній медичний персонал</t>
  </si>
  <si>
    <t>Молодший медичний персонал</t>
  </si>
  <si>
    <t>Адміністративно-управлінський персонал</t>
  </si>
  <si>
    <t>Допоміжний персонал</t>
  </si>
  <si>
    <t>Фонд оплати праці, у т.ч.:</t>
  </si>
  <si>
    <t>Середньомісячні витрати на оплату праці одного працівника, у т.ч.:</t>
  </si>
  <si>
    <t>Заборгованість за заробітною платою, у т.ч.:</t>
  </si>
  <si>
    <r>
      <t xml:space="preserve">Директор      </t>
    </r>
    <r>
      <rPr>
        <sz val="14"/>
        <rFont val="Times New Roman"/>
        <charset val="204"/>
      </rPr>
      <t>__</t>
    </r>
    <r>
      <rPr>
        <u/>
        <sz val="14"/>
        <rFont val="Times New Roman"/>
        <charset val="204"/>
      </rPr>
      <t xml:space="preserve">      </t>
    </r>
    <r>
      <rPr>
        <sz val="14"/>
        <rFont val="Times New Roman"/>
        <charset val="204"/>
      </rPr>
      <t>___________________</t>
    </r>
  </si>
  <si>
    <t>Марта ГАЛЕВИЧ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</si>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</sst>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&quot;$&quot;* #,##0.00_);_(&quot;$&quot;* \(#,##0.00\);_(&quot;$&quot;* &quot;-&quot;??_);_(@_)"/>
    <numFmt numFmtId="166" formatCode="0.0"/>
    <numFmt numFmtId="167" formatCode="#,##0.0"/>
  </numFmts>
  <fonts count="15">
    <font>
      <sz val="11"/>
      <color theme="1"/>
      <name val="Calibri"/>
      <charset val="204"/>
      <scheme val="minor"/>
    </font>
    <font>
      <sz val="16"/>
      <name val="Times New Roman"/>
      <charset val="204"/>
    </font>
    <font>
      <b/>
      <sz val="14"/>
      <name val="Times New Roman"/>
      <charset val="204"/>
    </font>
    <font>
      <strike/>
      <sz val="14"/>
      <color rgb="FFFF0000"/>
      <name val="Times New Roman"/>
      <charset val="204"/>
    </font>
    <font>
      <strike/>
      <sz val="14"/>
      <name val="Times New Roman"/>
      <charset val="204"/>
    </font>
    <font>
      <sz val="14"/>
      <name val="Times New Roman"/>
      <charset val="204"/>
    </font>
    <font>
      <b/>
      <sz val="16"/>
      <name val="Times New Roman"/>
      <charset val="204"/>
    </font>
    <font>
      <sz val="14"/>
      <color theme="0"/>
      <name val="Times New Roman"/>
      <charset val="204"/>
    </font>
    <font>
      <i/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sz val="10"/>
      <name val="Arial Cyr"/>
      <charset val="204"/>
    </font>
    <font>
      <b/>
      <i/>
      <sz val="16"/>
      <name val="Times New Roman"/>
      <charset val="204"/>
    </font>
    <font>
      <u/>
      <sz val="14"/>
      <name val="Times New Roman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0" fontId="11" fillId="0" borderId="0"/>
  </cellStyleXfs>
  <cellXfs count="103">
    <xf numFmtId="0" fontId="0" fillId="0" borderId="0" xfId="0"/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" fillId="0" borderId="0" xfId="2" applyFont="1"/>
    <xf numFmtId="0" fontId="1" fillId="0" borderId="1" xfId="2" applyFont="1" applyBorder="1"/>
    <xf numFmtId="0" fontId="1" fillId="0" borderId="1" xfId="2" applyFont="1" applyBorder="1" applyAlignment="1">
      <alignment vertical="center"/>
    </xf>
    <xf numFmtId="0" fontId="1" fillId="0" borderId="2" xfId="2" applyFont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2" fillId="0" borderId="5" xfId="2" applyFont="1" applyBorder="1" applyAlignment="1">
      <alignment vertical="center" wrapText="1"/>
    </xf>
    <xf numFmtId="0" fontId="1" fillId="0" borderId="4" xfId="2" applyFont="1" applyBorder="1" applyAlignment="1">
      <alignment horizontal="left" vertical="center" wrapText="1"/>
    </xf>
    <xf numFmtId="0" fontId="1" fillId="0" borderId="5" xfId="2" applyFont="1" applyBorder="1" applyAlignment="1">
      <alignment horizontal="left" vertical="center" wrapText="1"/>
    </xf>
    <xf numFmtId="0" fontId="1" fillId="0" borderId="5" xfId="2" applyFont="1" applyBorder="1" applyAlignment="1">
      <alignment vertical="center"/>
    </xf>
    <xf numFmtId="0" fontId="1" fillId="0" borderId="5" xfId="2" applyFont="1" applyBorder="1" applyAlignment="1">
      <alignment vertical="center" wrapText="1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1" fillId="0" borderId="5" xfId="2" applyFont="1" applyBorder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left" vertical="center" wrapText="1"/>
    </xf>
    <xf numFmtId="166" fontId="5" fillId="0" borderId="3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wrapText="1" indent="2"/>
    </xf>
    <xf numFmtId="0" fontId="5" fillId="0" borderId="3" xfId="2" applyFont="1" applyBorder="1" applyAlignment="1">
      <alignment vertical="center"/>
    </xf>
    <xf numFmtId="0" fontId="5" fillId="2" borderId="3" xfId="2" applyFont="1" applyFill="1" applyBorder="1" applyAlignment="1">
      <alignment horizontal="left" vertical="center" wrapText="1"/>
    </xf>
    <xf numFmtId="0" fontId="1" fillId="0" borderId="3" xfId="2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 wrapText="1"/>
    </xf>
    <xf numFmtId="0" fontId="1" fillId="0" borderId="6" xfId="2" applyFont="1" applyBorder="1" applyAlignment="1">
      <alignment vertical="center" wrapText="1"/>
    </xf>
    <xf numFmtId="0" fontId="1" fillId="0" borderId="6" xfId="2" applyFont="1" applyBorder="1" applyAlignment="1">
      <alignment vertical="center"/>
    </xf>
    <xf numFmtId="3" fontId="5" fillId="0" borderId="0" xfId="2" applyNumberFormat="1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vertical="center" wrapText="1"/>
    </xf>
    <xf numFmtId="0" fontId="7" fillId="0" borderId="5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2" fontId="5" fillId="0" borderId="3" xfId="2" applyNumberFormat="1" applyFont="1" applyBorder="1" applyAlignment="1">
      <alignment horizontal="center" vertical="center"/>
    </xf>
    <xf numFmtId="2" fontId="5" fillId="0" borderId="3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164" fontId="5" fillId="0" borderId="0" xfId="2" applyNumberFormat="1" applyFont="1" applyAlignment="1">
      <alignment horizontal="center" vertical="center" wrapText="1"/>
    </xf>
    <xf numFmtId="167" fontId="5" fillId="0" borderId="0" xfId="2" applyNumberFormat="1" applyFont="1" applyAlignment="1">
      <alignment horizontal="right" vertical="center" wrapText="1"/>
    </xf>
    <xf numFmtId="167" fontId="8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 wrapText="1"/>
    </xf>
    <xf numFmtId="166" fontId="5" fillId="0" borderId="3" xfId="2" applyNumberFormat="1" applyFont="1" applyFill="1" applyBorder="1" applyAlignment="1">
      <alignment horizontal="center" vertical="center" wrapText="1"/>
    </xf>
    <xf numFmtId="166" fontId="5" fillId="0" borderId="3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167" fontId="5" fillId="0" borderId="3" xfId="2" applyNumberFormat="1" applyFont="1" applyFill="1" applyBorder="1" applyAlignment="1">
      <alignment horizontal="center" vertical="center" wrapText="1"/>
    </xf>
    <xf numFmtId="4" fontId="5" fillId="0" borderId="3" xfId="2" applyNumberFormat="1" applyFont="1" applyFill="1" applyBorder="1" applyAlignment="1">
      <alignment horizontal="center" vertical="center" wrapText="1"/>
    </xf>
    <xf numFmtId="3" fontId="5" fillId="0" borderId="3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1" fillId="0" borderId="4" xfId="2" applyFont="1" applyBorder="1" applyAlignment="1">
      <alignment horizontal="left" vertical="center" wrapText="1"/>
    </xf>
    <xf numFmtId="0" fontId="1" fillId="0" borderId="6" xfId="2" applyFont="1" applyBorder="1" applyAlignment="1">
      <alignment horizontal="left" vertical="center" wrapText="1"/>
    </xf>
    <xf numFmtId="0" fontId="1" fillId="0" borderId="4" xfId="2" applyFont="1" applyBorder="1" applyAlignment="1">
      <alignment horizontal="left" vertical="center"/>
    </xf>
    <xf numFmtId="0" fontId="1" fillId="0" borderId="6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167" fontId="14" fillId="0" borderId="3" xfId="2" applyNumberFormat="1" applyFont="1" applyBorder="1" applyAlignment="1">
      <alignment horizontal="center" vertical="center" wrapText="1"/>
    </xf>
    <xf numFmtId="166" fontId="14" fillId="0" borderId="3" xfId="2" applyNumberFormat="1" applyFont="1" applyBorder="1" applyAlignment="1">
      <alignment horizontal="center" vertical="center" wrapText="1"/>
    </xf>
    <xf numFmtId="166" fontId="14" fillId="0" borderId="3" xfId="2" applyNumberFormat="1" applyFont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 wrapText="1"/>
    </xf>
    <xf numFmtId="167" fontId="14" fillId="0" borderId="3" xfId="2" applyNumberFormat="1" applyFont="1" applyFill="1" applyBorder="1" applyAlignment="1">
      <alignment horizontal="center" vertical="center" wrapText="1"/>
    </xf>
    <xf numFmtId="4" fontId="14" fillId="0" borderId="3" xfId="2" applyNumberFormat="1" applyFont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4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</cellXfs>
  <cellStyles count="3">
    <cellStyle name="Денежный 2" xfId="1"/>
    <cellStyle name="Обычный" xfId="0" builtinId="0"/>
    <cellStyle name="Обычный 2" xfId="2"/>
  </cellStyles>
  <dxfs count="9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FF0000"/>
      </font>
      <fill>
        <patternFill patternType="none"/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&#1092;&#1110;&#1085;.&#1087;&#1083;&#1072;&#1085;%202023\&#1079;&#1084;&#1110;&#1085;&#1080;%20&#1092;&#1110;&#1085;&#1087;&#1083;&#1072;&#1085;%202023%20&#1087;&#1110;&#1076;%20&#1092;&#1072;&#1082;&#1090;\2023%20&#1060;&#1110;&#1085;%20&#1087;&#1083;&#1072;&#1085;%20&#1092;&#1086;&#1088;&#1084;&#1072;%20&#1079;%20&#1088;&#1086;&#1079;&#1088;&#1072;&#1093;&#1091;&#1085;&#1082;&#1072;&#1084;&#1080;%20&#1074;%20&#1090;&#1080;&#1089;.&#1075;&#1088;&#1085;.!!!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Інструкція"/>
      <sheetName val="0_Загальне"/>
      <sheetName val="Законод"/>
      <sheetName val="01_Доходи"/>
      <sheetName val="02_Видатки"/>
      <sheetName val="03_МТО"/>
      <sheetName val="04_Фін_стійкість"/>
      <sheetName val="05_Фін_план"/>
      <sheetName val="ДРУК"/>
      <sheetName val="Графі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8">
          <cell r="I28">
            <v>5</v>
          </cell>
          <cell r="J28">
            <v>5</v>
          </cell>
          <cell r="K28">
            <v>5</v>
          </cell>
          <cell r="AQ28">
            <v>306484.47999999998</v>
          </cell>
          <cell r="AR28">
            <v>306484.47999999998</v>
          </cell>
          <cell r="AS28">
            <v>343124.5</v>
          </cell>
          <cell r="AT28">
            <v>305485</v>
          </cell>
          <cell r="AU28">
            <v>1261578.46</v>
          </cell>
        </row>
        <row r="46">
          <cell r="I46">
            <v>18.25</v>
          </cell>
          <cell r="J46">
            <v>18.25</v>
          </cell>
          <cell r="K46">
            <v>18.25</v>
          </cell>
          <cell r="AQ46">
            <v>1304080.0024999999</v>
          </cell>
          <cell r="AR46">
            <v>1304080.0024999999</v>
          </cell>
          <cell r="AS46">
            <v>1304080.0024999999</v>
          </cell>
          <cell r="AT46">
            <v>1304080.0024999999</v>
          </cell>
          <cell r="AU46">
            <v>5216320.01</v>
          </cell>
        </row>
        <row r="64">
          <cell r="I64">
            <v>47.25</v>
          </cell>
          <cell r="J64">
            <v>47.25</v>
          </cell>
          <cell r="K64">
            <v>47.25</v>
          </cell>
          <cell r="AQ64">
            <v>1996093.2975000001</v>
          </cell>
          <cell r="AR64">
            <v>1996093.2975000001</v>
          </cell>
          <cell r="AS64">
            <v>1996093.2975000001</v>
          </cell>
          <cell r="AT64">
            <v>1996093.2975000001</v>
          </cell>
          <cell r="AU64">
            <v>7984373.1900000004</v>
          </cell>
        </row>
        <row r="77">
          <cell r="I77">
            <v>5.5</v>
          </cell>
          <cell r="J77">
            <v>5.5</v>
          </cell>
          <cell r="K77">
            <v>5.5</v>
          </cell>
          <cell r="AQ77">
            <v>110550</v>
          </cell>
          <cell r="AR77">
            <v>110550</v>
          </cell>
          <cell r="AS77">
            <v>110550</v>
          </cell>
          <cell r="AT77">
            <v>110550</v>
          </cell>
          <cell r="AU77">
            <v>442200</v>
          </cell>
        </row>
        <row r="107">
          <cell r="I107">
            <v>7.5</v>
          </cell>
          <cell r="J107">
            <v>7.5</v>
          </cell>
          <cell r="K107">
            <v>7.5</v>
          </cell>
          <cell r="AQ107">
            <v>211400</v>
          </cell>
          <cell r="AR107">
            <v>211400</v>
          </cell>
          <cell r="AS107">
            <v>211400</v>
          </cell>
          <cell r="AT107">
            <v>211400</v>
          </cell>
          <cell r="AU107">
            <v>845600</v>
          </cell>
        </row>
        <row r="134">
          <cell r="I134">
            <v>6.5</v>
          </cell>
          <cell r="J134">
            <v>6.5</v>
          </cell>
          <cell r="K134">
            <v>6.5</v>
          </cell>
          <cell r="AQ134">
            <v>135150</v>
          </cell>
          <cell r="AR134">
            <v>135150</v>
          </cell>
          <cell r="AS134">
            <v>135150</v>
          </cell>
          <cell r="AU134">
            <v>540600</v>
          </cell>
        </row>
        <row r="145">
          <cell r="G145">
            <v>0</v>
          </cell>
        </row>
        <row r="173">
          <cell r="G173">
            <v>0</v>
          </cell>
        </row>
        <row r="199">
          <cell r="E199">
            <v>2110.5</v>
          </cell>
          <cell r="F199">
            <v>2110.5</v>
          </cell>
          <cell r="G199">
            <v>2110.5</v>
          </cell>
        </row>
        <row r="207">
          <cell r="E207">
            <v>1073750</v>
          </cell>
          <cell r="F207">
            <v>1073750</v>
          </cell>
          <cell r="G207">
            <v>1073750</v>
          </cell>
        </row>
      </sheetData>
      <sheetData sheetId="6" refreshError="1">
        <row r="155">
          <cell r="C155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363"/>
  <sheetViews>
    <sheetView showGridLines="0" tabSelected="1" view="pageBreakPreview" zoomScale="75" zoomScaleNormal="75" workbookViewId="0">
      <selection activeCell="G154" sqref="G154:I154"/>
    </sheetView>
  </sheetViews>
  <sheetFormatPr defaultColWidth="9.109375" defaultRowHeight="18"/>
  <cols>
    <col min="1" max="1" width="93.109375" style="5" customWidth="1"/>
    <col min="2" max="3" width="17.88671875" style="6" customWidth="1"/>
    <col min="4" max="4" width="19.6640625" style="6" customWidth="1"/>
    <col min="5" max="5" width="17.44140625" style="5" customWidth="1"/>
    <col min="6" max="6" width="16.33203125" style="5" customWidth="1"/>
    <col min="7" max="7" width="20" style="5" customWidth="1"/>
    <col min="8" max="8" width="18.5546875" style="5" customWidth="1"/>
    <col min="9" max="9" width="20.6640625" style="5" customWidth="1"/>
    <col min="10" max="10" width="9.6640625" style="5" customWidth="1"/>
    <col min="11" max="11" width="13.44140625" style="5" customWidth="1"/>
    <col min="12" max="13" width="9.109375" style="5"/>
    <col min="14" max="14" width="12.109375" style="5" customWidth="1"/>
    <col min="15" max="254" width="9.109375" style="5"/>
    <col min="255" max="255" width="93.109375" style="5" customWidth="1"/>
    <col min="256" max="256" width="17.88671875" style="5" customWidth="1"/>
    <col min="257" max="257" width="16.5546875" style="5" customWidth="1"/>
    <col min="258" max="258" width="19.6640625" style="5" customWidth="1"/>
    <col min="259" max="259" width="16.88671875" style="5" customWidth="1"/>
    <col min="260" max="260" width="17.44140625" style="5" customWidth="1"/>
    <col min="261" max="261" width="16.33203125" style="5" customWidth="1"/>
    <col min="262" max="262" width="20" style="5" customWidth="1"/>
    <col min="263" max="263" width="18.5546875" style="5" customWidth="1"/>
    <col min="264" max="264" width="20.6640625" style="5" customWidth="1"/>
    <col min="265" max="265" width="9.109375" style="5"/>
    <col min="266" max="266" width="9.6640625" style="5" customWidth="1"/>
    <col min="267" max="510" width="9.109375" style="5"/>
    <col min="511" max="511" width="93.109375" style="5" customWidth="1"/>
    <col min="512" max="512" width="17.88671875" style="5" customWidth="1"/>
    <col min="513" max="513" width="16.5546875" style="5" customWidth="1"/>
    <col min="514" max="514" width="19.6640625" style="5" customWidth="1"/>
    <col min="515" max="515" width="16.88671875" style="5" customWidth="1"/>
    <col min="516" max="516" width="17.44140625" style="5" customWidth="1"/>
    <col min="517" max="517" width="16.33203125" style="5" customWidth="1"/>
    <col min="518" max="518" width="20" style="5" customWidth="1"/>
    <col min="519" max="519" width="18.5546875" style="5" customWidth="1"/>
    <col min="520" max="520" width="20.6640625" style="5" customWidth="1"/>
    <col min="521" max="521" width="9.109375" style="5"/>
    <col min="522" max="522" width="9.6640625" style="5" customWidth="1"/>
    <col min="523" max="766" width="9.109375" style="5"/>
    <col min="767" max="767" width="93.109375" style="5" customWidth="1"/>
    <col min="768" max="768" width="17.88671875" style="5" customWidth="1"/>
    <col min="769" max="769" width="16.5546875" style="5" customWidth="1"/>
    <col min="770" max="770" width="19.6640625" style="5" customWidth="1"/>
    <col min="771" max="771" width="16.88671875" style="5" customWidth="1"/>
    <col min="772" max="772" width="17.44140625" style="5" customWidth="1"/>
    <col min="773" max="773" width="16.33203125" style="5" customWidth="1"/>
    <col min="774" max="774" width="20" style="5" customWidth="1"/>
    <col min="775" max="775" width="18.5546875" style="5" customWidth="1"/>
    <col min="776" max="776" width="20.6640625" style="5" customWidth="1"/>
    <col min="777" max="777" width="9.109375" style="5"/>
    <col min="778" max="778" width="9.6640625" style="5" customWidth="1"/>
    <col min="779" max="1022" width="9.109375" style="5"/>
    <col min="1023" max="1023" width="93.109375" style="5" customWidth="1"/>
    <col min="1024" max="1024" width="17.88671875" style="5" customWidth="1"/>
    <col min="1025" max="1025" width="16.5546875" style="5" customWidth="1"/>
    <col min="1026" max="1026" width="19.6640625" style="5" customWidth="1"/>
    <col min="1027" max="1027" width="16.88671875" style="5" customWidth="1"/>
    <col min="1028" max="1028" width="17.44140625" style="5" customWidth="1"/>
    <col min="1029" max="1029" width="16.33203125" style="5" customWidth="1"/>
    <col min="1030" max="1030" width="20" style="5" customWidth="1"/>
    <col min="1031" max="1031" width="18.5546875" style="5" customWidth="1"/>
    <col min="1032" max="1032" width="20.6640625" style="5" customWidth="1"/>
    <col min="1033" max="1033" width="9.109375" style="5"/>
    <col min="1034" max="1034" width="9.6640625" style="5" customWidth="1"/>
    <col min="1035" max="1278" width="9.109375" style="5"/>
    <col min="1279" max="1279" width="93.109375" style="5" customWidth="1"/>
    <col min="1280" max="1280" width="17.88671875" style="5" customWidth="1"/>
    <col min="1281" max="1281" width="16.5546875" style="5" customWidth="1"/>
    <col min="1282" max="1282" width="19.6640625" style="5" customWidth="1"/>
    <col min="1283" max="1283" width="16.88671875" style="5" customWidth="1"/>
    <col min="1284" max="1284" width="17.44140625" style="5" customWidth="1"/>
    <col min="1285" max="1285" width="16.33203125" style="5" customWidth="1"/>
    <col min="1286" max="1286" width="20" style="5" customWidth="1"/>
    <col min="1287" max="1287" width="18.5546875" style="5" customWidth="1"/>
    <col min="1288" max="1288" width="20.6640625" style="5" customWidth="1"/>
    <col min="1289" max="1289" width="9.109375" style="5"/>
    <col min="1290" max="1290" width="9.6640625" style="5" customWidth="1"/>
    <col min="1291" max="1534" width="9.109375" style="5"/>
    <col min="1535" max="1535" width="93.109375" style="5" customWidth="1"/>
    <col min="1536" max="1536" width="17.88671875" style="5" customWidth="1"/>
    <col min="1537" max="1537" width="16.5546875" style="5" customWidth="1"/>
    <col min="1538" max="1538" width="19.6640625" style="5" customWidth="1"/>
    <col min="1539" max="1539" width="16.88671875" style="5" customWidth="1"/>
    <col min="1540" max="1540" width="17.44140625" style="5" customWidth="1"/>
    <col min="1541" max="1541" width="16.33203125" style="5" customWidth="1"/>
    <col min="1542" max="1542" width="20" style="5" customWidth="1"/>
    <col min="1543" max="1543" width="18.5546875" style="5" customWidth="1"/>
    <col min="1544" max="1544" width="20.6640625" style="5" customWidth="1"/>
    <col min="1545" max="1545" width="9.109375" style="5"/>
    <col min="1546" max="1546" width="9.6640625" style="5" customWidth="1"/>
    <col min="1547" max="1790" width="9.109375" style="5"/>
    <col min="1791" max="1791" width="93.109375" style="5" customWidth="1"/>
    <col min="1792" max="1792" width="17.88671875" style="5" customWidth="1"/>
    <col min="1793" max="1793" width="16.5546875" style="5" customWidth="1"/>
    <col min="1794" max="1794" width="19.6640625" style="5" customWidth="1"/>
    <col min="1795" max="1795" width="16.88671875" style="5" customWidth="1"/>
    <col min="1796" max="1796" width="17.44140625" style="5" customWidth="1"/>
    <col min="1797" max="1797" width="16.33203125" style="5" customWidth="1"/>
    <col min="1798" max="1798" width="20" style="5" customWidth="1"/>
    <col min="1799" max="1799" width="18.5546875" style="5" customWidth="1"/>
    <col min="1800" max="1800" width="20.6640625" style="5" customWidth="1"/>
    <col min="1801" max="1801" width="9.109375" style="5"/>
    <col min="1802" max="1802" width="9.6640625" style="5" customWidth="1"/>
    <col min="1803" max="2046" width="9.109375" style="5"/>
    <col min="2047" max="2047" width="93.109375" style="5" customWidth="1"/>
    <col min="2048" max="2048" width="17.88671875" style="5" customWidth="1"/>
    <col min="2049" max="2049" width="16.5546875" style="5" customWidth="1"/>
    <col min="2050" max="2050" width="19.6640625" style="5" customWidth="1"/>
    <col min="2051" max="2051" width="16.88671875" style="5" customWidth="1"/>
    <col min="2052" max="2052" width="17.44140625" style="5" customWidth="1"/>
    <col min="2053" max="2053" width="16.33203125" style="5" customWidth="1"/>
    <col min="2054" max="2054" width="20" style="5" customWidth="1"/>
    <col min="2055" max="2055" width="18.5546875" style="5" customWidth="1"/>
    <col min="2056" max="2056" width="20.6640625" style="5" customWidth="1"/>
    <col min="2057" max="2057" width="9.109375" style="5"/>
    <col min="2058" max="2058" width="9.6640625" style="5" customWidth="1"/>
    <col min="2059" max="2302" width="9.109375" style="5"/>
    <col min="2303" max="2303" width="93.109375" style="5" customWidth="1"/>
    <col min="2304" max="2304" width="17.88671875" style="5" customWidth="1"/>
    <col min="2305" max="2305" width="16.5546875" style="5" customWidth="1"/>
    <col min="2306" max="2306" width="19.6640625" style="5" customWidth="1"/>
    <col min="2307" max="2307" width="16.88671875" style="5" customWidth="1"/>
    <col min="2308" max="2308" width="17.44140625" style="5" customWidth="1"/>
    <col min="2309" max="2309" width="16.33203125" style="5" customWidth="1"/>
    <col min="2310" max="2310" width="20" style="5" customWidth="1"/>
    <col min="2311" max="2311" width="18.5546875" style="5" customWidth="1"/>
    <col min="2312" max="2312" width="20.6640625" style="5" customWidth="1"/>
    <col min="2313" max="2313" width="9.109375" style="5"/>
    <col min="2314" max="2314" width="9.6640625" style="5" customWidth="1"/>
    <col min="2315" max="2558" width="9.109375" style="5"/>
    <col min="2559" max="2559" width="93.109375" style="5" customWidth="1"/>
    <col min="2560" max="2560" width="17.88671875" style="5" customWidth="1"/>
    <col min="2561" max="2561" width="16.5546875" style="5" customWidth="1"/>
    <col min="2562" max="2562" width="19.6640625" style="5" customWidth="1"/>
    <col min="2563" max="2563" width="16.88671875" style="5" customWidth="1"/>
    <col min="2564" max="2564" width="17.44140625" style="5" customWidth="1"/>
    <col min="2565" max="2565" width="16.33203125" style="5" customWidth="1"/>
    <col min="2566" max="2566" width="20" style="5" customWidth="1"/>
    <col min="2567" max="2567" width="18.5546875" style="5" customWidth="1"/>
    <col min="2568" max="2568" width="20.6640625" style="5" customWidth="1"/>
    <col min="2569" max="2569" width="9.109375" style="5"/>
    <col min="2570" max="2570" width="9.6640625" style="5" customWidth="1"/>
    <col min="2571" max="2814" width="9.109375" style="5"/>
    <col min="2815" max="2815" width="93.109375" style="5" customWidth="1"/>
    <col min="2816" max="2816" width="17.88671875" style="5" customWidth="1"/>
    <col min="2817" max="2817" width="16.5546875" style="5" customWidth="1"/>
    <col min="2818" max="2818" width="19.6640625" style="5" customWidth="1"/>
    <col min="2819" max="2819" width="16.88671875" style="5" customWidth="1"/>
    <col min="2820" max="2820" width="17.44140625" style="5" customWidth="1"/>
    <col min="2821" max="2821" width="16.33203125" style="5" customWidth="1"/>
    <col min="2822" max="2822" width="20" style="5" customWidth="1"/>
    <col min="2823" max="2823" width="18.5546875" style="5" customWidth="1"/>
    <col min="2824" max="2824" width="20.6640625" style="5" customWidth="1"/>
    <col min="2825" max="2825" width="9.109375" style="5"/>
    <col min="2826" max="2826" width="9.6640625" style="5" customWidth="1"/>
    <col min="2827" max="3070" width="9.109375" style="5"/>
    <col min="3071" max="3071" width="93.109375" style="5" customWidth="1"/>
    <col min="3072" max="3072" width="17.88671875" style="5" customWidth="1"/>
    <col min="3073" max="3073" width="16.5546875" style="5" customWidth="1"/>
    <col min="3074" max="3074" width="19.6640625" style="5" customWidth="1"/>
    <col min="3075" max="3075" width="16.88671875" style="5" customWidth="1"/>
    <col min="3076" max="3076" width="17.44140625" style="5" customWidth="1"/>
    <col min="3077" max="3077" width="16.33203125" style="5" customWidth="1"/>
    <col min="3078" max="3078" width="20" style="5" customWidth="1"/>
    <col min="3079" max="3079" width="18.5546875" style="5" customWidth="1"/>
    <col min="3080" max="3080" width="20.6640625" style="5" customWidth="1"/>
    <col min="3081" max="3081" width="9.109375" style="5"/>
    <col min="3082" max="3082" width="9.6640625" style="5" customWidth="1"/>
    <col min="3083" max="3326" width="9.109375" style="5"/>
    <col min="3327" max="3327" width="93.109375" style="5" customWidth="1"/>
    <col min="3328" max="3328" width="17.88671875" style="5" customWidth="1"/>
    <col min="3329" max="3329" width="16.5546875" style="5" customWidth="1"/>
    <col min="3330" max="3330" width="19.6640625" style="5" customWidth="1"/>
    <col min="3331" max="3331" width="16.88671875" style="5" customWidth="1"/>
    <col min="3332" max="3332" width="17.44140625" style="5" customWidth="1"/>
    <col min="3333" max="3333" width="16.33203125" style="5" customWidth="1"/>
    <col min="3334" max="3334" width="20" style="5" customWidth="1"/>
    <col min="3335" max="3335" width="18.5546875" style="5" customWidth="1"/>
    <col min="3336" max="3336" width="20.6640625" style="5" customWidth="1"/>
    <col min="3337" max="3337" width="9.109375" style="5"/>
    <col min="3338" max="3338" width="9.6640625" style="5" customWidth="1"/>
    <col min="3339" max="3582" width="9.109375" style="5"/>
    <col min="3583" max="3583" width="93.109375" style="5" customWidth="1"/>
    <col min="3584" max="3584" width="17.88671875" style="5" customWidth="1"/>
    <col min="3585" max="3585" width="16.5546875" style="5" customWidth="1"/>
    <col min="3586" max="3586" width="19.6640625" style="5" customWidth="1"/>
    <col min="3587" max="3587" width="16.88671875" style="5" customWidth="1"/>
    <col min="3588" max="3588" width="17.44140625" style="5" customWidth="1"/>
    <col min="3589" max="3589" width="16.33203125" style="5" customWidth="1"/>
    <col min="3590" max="3590" width="20" style="5" customWidth="1"/>
    <col min="3591" max="3591" width="18.5546875" style="5" customWidth="1"/>
    <col min="3592" max="3592" width="20.6640625" style="5" customWidth="1"/>
    <col min="3593" max="3593" width="9.109375" style="5"/>
    <col min="3594" max="3594" width="9.6640625" style="5" customWidth="1"/>
    <col min="3595" max="3838" width="9.109375" style="5"/>
    <col min="3839" max="3839" width="93.109375" style="5" customWidth="1"/>
    <col min="3840" max="3840" width="17.88671875" style="5" customWidth="1"/>
    <col min="3841" max="3841" width="16.5546875" style="5" customWidth="1"/>
    <col min="3842" max="3842" width="19.6640625" style="5" customWidth="1"/>
    <col min="3843" max="3843" width="16.88671875" style="5" customWidth="1"/>
    <col min="3844" max="3844" width="17.44140625" style="5" customWidth="1"/>
    <col min="3845" max="3845" width="16.33203125" style="5" customWidth="1"/>
    <col min="3846" max="3846" width="20" style="5" customWidth="1"/>
    <col min="3847" max="3847" width="18.5546875" style="5" customWidth="1"/>
    <col min="3848" max="3848" width="20.6640625" style="5" customWidth="1"/>
    <col min="3849" max="3849" width="9.109375" style="5"/>
    <col min="3850" max="3850" width="9.6640625" style="5" customWidth="1"/>
    <col min="3851" max="4094" width="9.109375" style="5"/>
    <col min="4095" max="4095" width="93.109375" style="5" customWidth="1"/>
    <col min="4096" max="4096" width="17.88671875" style="5" customWidth="1"/>
    <col min="4097" max="4097" width="16.5546875" style="5" customWidth="1"/>
    <col min="4098" max="4098" width="19.6640625" style="5" customWidth="1"/>
    <col min="4099" max="4099" width="16.88671875" style="5" customWidth="1"/>
    <col min="4100" max="4100" width="17.44140625" style="5" customWidth="1"/>
    <col min="4101" max="4101" width="16.33203125" style="5" customWidth="1"/>
    <col min="4102" max="4102" width="20" style="5" customWidth="1"/>
    <col min="4103" max="4103" width="18.5546875" style="5" customWidth="1"/>
    <col min="4104" max="4104" width="20.6640625" style="5" customWidth="1"/>
    <col min="4105" max="4105" width="9.109375" style="5"/>
    <col min="4106" max="4106" width="9.6640625" style="5" customWidth="1"/>
    <col min="4107" max="4350" width="9.109375" style="5"/>
    <col min="4351" max="4351" width="93.109375" style="5" customWidth="1"/>
    <col min="4352" max="4352" width="17.88671875" style="5" customWidth="1"/>
    <col min="4353" max="4353" width="16.5546875" style="5" customWidth="1"/>
    <col min="4354" max="4354" width="19.6640625" style="5" customWidth="1"/>
    <col min="4355" max="4355" width="16.88671875" style="5" customWidth="1"/>
    <col min="4356" max="4356" width="17.44140625" style="5" customWidth="1"/>
    <col min="4357" max="4357" width="16.33203125" style="5" customWidth="1"/>
    <col min="4358" max="4358" width="20" style="5" customWidth="1"/>
    <col min="4359" max="4359" width="18.5546875" style="5" customWidth="1"/>
    <col min="4360" max="4360" width="20.6640625" style="5" customWidth="1"/>
    <col min="4361" max="4361" width="9.109375" style="5"/>
    <col min="4362" max="4362" width="9.6640625" style="5" customWidth="1"/>
    <col min="4363" max="4606" width="9.109375" style="5"/>
    <col min="4607" max="4607" width="93.109375" style="5" customWidth="1"/>
    <col min="4608" max="4608" width="17.88671875" style="5" customWidth="1"/>
    <col min="4609" max="4609" width="16.5546875" style="5" customWidth="1"/>
    <col min="4610" max="4610" width="19.6640625" style="5" customWidth="1"/>
    <col min="4611" max="4611" width="16.88671875" style="5" customWidth="1"/>
    <col min="4612" max="4612" width="17.44140625" style="5" customWidth="1"/>
    <col min="4613" max="4613" width="16.33203125" style="5" customWidth="1"/>
    <col min="4614" max="4614" width="20" style="5" customWidth="1"/>
    <col min="4615" max="4615" width="18.5546875" style="5" customWidth="1"/>
    <col min="4616" max="4616" width="20.6640625" style="5" customWidth="1"/>
    <col min="4617" max="4617" width="9.109375" style="5"/>
    <col min="4618" max="4618" width="9.6640625" style="5" customWidth="1"/>
    <col min="4619" max="4862" width="9.109375" style="5"/>
    <col min="4863" max="4863" width="93.109375" style="5" customWidth="1"/>
    <col min="4864" max="4864" width="17.88671875" style="5" customWidth="1"/>
    <col min="4865" max="4865" width="16.5546875" style="5" customWidth="1"/>
    <col min="4866" max="4866" width="19.6640625" style="5" customWidth="1"/>
    <col min="4867" max="4867" width="16.88671875" style="5" customWidth="1"/>
    <col min="4868" max="4868" width="17.44140625" style="5" customWidth="1"/>
    <col min="4869" max="4869" width="16.33203125" style="5" customWidth="1"/>
    <col min="4870" max="4870" width="20" style="5" customWidth="1"/>
    <col min="4871" max="4871" width="18.5546875" style="5" customWidth="1"/>
    <col min="4872" max="4872" width="20.6640625" style="5" customWidth="1"/>
    <col min="4873" max="4873" width="9.109375" style="5"/>
    <col min="4874" max="4874" width="9.6640625" style="5" customWidth="1"/>
    <col min="4875" max="5118" width="9.109375" style="5"/>
    <col min="5119" max="5119" width="93.109375" style="5" customWidth="1"/>
    <col min="5120" max="5120" width="17.88671875" style="5" customWidth="1"/>
    <col min="5121" max="5121" width="16.5546875" style="5" customWidth="1"/>
    <col min="5122" max="5122" width="19.6640625" style="5" customWidth="1"/>
    <col min="5123" max="5123" width="16.88671875" style="5" customWidth="1"/>
    <col min="5124" max="5124" width="17.44140625" style="5" customWidth="1"/>
    <col min="5125" max="5125" width="16.33203125" style="5" customWidth="1"/>
    <col min="5126" max="5126" width="20" style="5" customWidth="1"/>
    <col min="5127" max="5127" width="18.5546875" style="5" customWidth="1"/>
    <col min="5128" max="5128" width="20.6640625" style="5" customWidth="1"/>
    <col min="5129" max="5129" width="9.109375" style="5"/>
    <col min="5130" max="5130" width="9.6640625" style="5" customWidth="1"/>
    <col min="5131" max="5374" width="9.109375" style="5"/>
    <col min="5375" max="5375" width="93.109375" style="5" customWidth="1"/>
    <col min="5376" max="5376" width="17.88671875" style="5" customWidth="1"/>
    <col min="5377" max="5377" width="16.5546875" style="5" customWidth="1"/>
    <col min="5378" max="5378" width="19.6640625" style="5" customWidth="1"/>
    <col min="5379" max="5379" width="16.88671875" style="5" customWidth="1"/>
    <col min="5380" max="5380" width="17.44140625" style="5" customWidth="1"/>
    <col min="5381" max="5381" width="16.33203125" style="5" customWidth="1"/>
    <col min="5382" max="5382" width="20" style="5" customWidth="1"/>
    <col min="5383" max="5383" width="18.5546875" style="5" customWidth="1"/>
    <col min="5384" max="5384" width="20.6640625" style="5" customWidth="1"/>
    <col min="5385" max="5385" width="9.109375" style="5"/>
    <col min="5386" max="5386" width="9.6640625" style="5" customWidth="1"/>
    <col min="5387" max="5630" width="9.109375" style="5"/>
    <col min="5631" max="5631" width="93.109375" style="5" customWidth="1"/>
    <col min="5632" max="5632" width="17.88671875" style="5" customWidth="1"/>
    <col min="5633" max="5633" width="16.5546875" style="5" customWidth="1"/>
    <col min="5634" max="5634" width="19.6640625" style="5" customWidth="1"/>
    <col min="5635" max="5635" width="16.88671875" style="5" customWidth="1"/>
    <col min="5636" max="5636" width="17.44140625" style="5" customWidth="1"/>
    <col min="5637" max="5637" width="16.33203125" style="5" customWidth="1"/>
    <col min="5638" max="5638" width="20" style="5" customWidth="1"/>
    <col min="5639" max="5639" width="18.5546875" style="5" customWidth="1"/>
    <col min="5640" max="5640" width="20.6640625" style="5" customWidth="1"/>
    <col min="5641" max="5641" width="9.109375" style="5"/>
    <col min="5642" max="5642" width="9.6640625" style="5" customWidth="1"/>
    <col min="5643" max="5886" width="9.109375" style="5"/>
    <col min="5887" max="5887" width="93.109375" style="5" customWidth="1"/>
    <col min="5888" max="5888" width="17.88671875" style="5" customWidth="1"/>
    <col min="5889" max="5889" width="16.5546875" style="5" customWidth="1"/>
    <col min="5890" max="5890" width="19.6640625" style="5" customWidth="1"/>
    <col min="5891" max="5891" width="16.88671875" style="5" customWidth="1"/>
    <col min="5892" max="5892" width="17.44140625" style="5" customWidth="1"/>
    <col min="5893" max="5893" width="16.33203125" style="5" customWidth="1"/>
    <col min="5894" max="5894" width="20" style="5" customWidth="1"/>
    <col min="5895" max="5895" width="18.5546875" style="5" customWidth="1"/>
    <col min="5896" max="5896" width="20.6640625" style="5" customWidth="1"/>
    <col min="5897" max="5897" width="9.109375" style="5"/>
    <col min="5898" max="5898" width="9.6640625" style="5" customWidth="1"/>
    <col min="5899" max="6142" width="9.109375" style="5"/>
    <col min="6143" max="6143" width="93.109375" style="5" customWidth="1"/>
    <col min="6144" max="6144" width="17.88671875" style="5" customWidth="1"/>
    <col min="6145" max="6145" width="16.5546875" style="5" customWidth="1"/>
    <col min="6146" max="6146" width="19.6640625" style="5" customWidth="1"/>
    <col min="6147" max="6147" width="16.88671875" style="5" customWidth="1"/>
    <col min="6148" max="6148" width="17.44140625" style="5" customWidth="1"/>
    <col min="6149" max="6149" width="16.33203125" style="5" customWidth="1"/>
    <col min="6150" max="6150" width="20" style="5" customWidth="1"/>
    <col min="6151" max="6151" width="18.5546875" style="5" customWidth="1"/>
    <col min="6152" max="6152" width="20.6640625" style="5" customWidth="1"/>
    <col min="6153" max="6153" width="9.109375" style="5"/>
    <col min="6154" max="6154" width="9.6640625" style="5" customWidth="1"/>
    <col min="6155" max="6398" width="9.109375" style="5"/>
    <col min="6399" max="6399" width="93.109375" style="5" customWidth="1"/>
    <col min="6400" max="6400" width="17.88671875" style="5" customWidth="1"/>
    <col min="6401" max="6401" width="16.5546875" style="5" customWidth="1"/>
    <col min="6402" max="6402" width="19.6640625" style="5" customWidth="1"/>
    <col min="6403" max="6403" width="16.88671875" style="5" customWidth="1"/>
    <col min="6404" max="6404" width="17.44140625" style="5" customWidth="1"/>
    <col min="6405" max="6405" width="16.33203125" style="5" customWidth="1"/>
    <col min="6406" max="6406" width="20" style="5" customWidth="1"/>
    <col min="6407" max="6407" width="18.5546875" style="5" customWidth="1"/>
    <col min="6408" max="6408" width="20.6640625" style="5" customWidth="1"/>
    <col min="6409" max="6409" width="9.109375" style="5"/>
    <col min="6410" max="6410" width="9.6640625" style="5" customWidth="1"/>
    <col min="6411" max="6654" width="9.109375" style="5"/>
    <col min="6655" max="6655" width="93.109375" style="5" customWidth="1"/>
    <col min="6656" max="6656" width="17.88671875" style="5" customWidth="1"/>
    <col min="6657" max="6657" width="16.5546875" style="5" customWidth="1"/>
    <col min="6658" max="6658" width="19.6640625" style="5" customWidth="1"/>
    <col min="6659" max="6659" width="16.88671875" style="5" customWidth="1"/>
    <col min="6660" max="6660" width="17.44140625" style="5" customWidth="1"/>
    <col min="6661" max="6661" width="16.33203125" style="5" customWidth="1"/>
    <col min="6662" max="6662" width="20" style="5" customWidth="1"/>
    <col min="6663" max="6663" width="18.5546875" style="5" customWidth="1"/>
    <col min="6664" max="6664" width="20.6640625" style="5" customWidth="1"/>
    <col min="6665" max="6665" width="9.109375" style="5"/>
    <col min="6666" max="6666" width="9.6640625" style="5" customWidth="1"/>
    <col min="6667" max="6910" width="9.109375" style="5"/>
    <col min="6911" max="6911" width="93.109375" style="5" customWidth="1"/>
    <col min="6912" max="6912" width="17.88671875" style="5" customWidth="1"/>
    <col min="6913" max="6913" width="16.5546875" style="5" customWidth="1"/>
    <col min="6914" max="6914" width="19.6640625" style="5" customWidth="1"/>
    <col min="6915" max="6915" width="16.88671875" style="5" customWidth="1"/>
    <col min="6916" max="6916" width="17.44140625" style="5" customWidth="1"/>
    <col min="6917" max="6917" width="16.33203125" style="5" customWidth="1"/>
    <col min="6918" max="6918" width="20" style="5" customWidth="1"/>
    <col min="6919" max="6919" width="18.5546875" style="5" customWidth="1"/>
    <col min="6920" max="6920" width="20.6640625" style="5" customWidth="1"/>
    <col min="6921" max="6921" width="9.109375" style="5"/>
    <col min="6922" max="6922" width="9.6640625" style="5" customWidth="1"/>
    <col min="6923" max="7166" width="9.109375" style="5"/>
    <col min="7167" max="7167" width="93.109375" style="5" customWidth="1"/>
    <col min="7168" max="7168" width="17.88671875" style="5" customWidth="1"/>
    <col min="7169" max="7169" width="16.5546875" style="5" customWidth="1"/>
    <col min="7170" max="7170" width="19.6640625" style="5" customWidth="1"/>
    <col min="7171" max="7171" width="16.88671875" style="5" customWidth="1"/>
    <col min="7172" max="7172" width="17.44140625" style="5" customWidth="1"/>
    <col min="7173" max="7173" width="16.33203125" style="5" customWidth="1"/>
    <col min="7174" max="7174" width="20" style="5" customWidth="1"/>
    <col min="7175" max="7175" width="18.5546875" style="5" customWidth="1"/>
    <col min="7176" max="7176" width="20.6640625" style="5" customWidth="1"/>
    <col min="7177" max="7177" width="9.109375" style="5"/>
    <col min="7178" max="7178" width="9.6640625" style="5" customWidth="1"/>
    <col min="7179" max="7422" width="9.109375" style="5"/>
    <col min="7423" max="7423" width="93.109375" style="5" customWidth="1"/>
    <col min="7424" max="7424" width="17.88671875" style="5" customWidth="1"/>
    <col min="7425" max="7425" width="16.5546875" style="5" customWidth="1"/>
    <col min="7426" max="7426" width="19.6640625" style="5" customWidth="1"/>
    <col min="7427" max="7427" width="16.88671875" style="5" customWidth="1"/>
    <col min="7428" max="7428" width="17.44140625" style="5" customWidth="1"/>
    <col min="7429" max="7429" width="16.33203125" style="5" customWidth="1"/>
    <col min="7430" max="7430" width="20" style="5" customWidth="1"/>
    <col min="7431" max="7431" width="18.5546875" style="5" customWidth="1"/>
    <col min="7432" max="7432" width="20.6640625" style="5" customWidth="1"/>
    <col min="7433" max="7433" width="9.109375" style="5"/>
    <col min="7434" max="7434" width="9.6640625" style="5" customWidth="1"/>
    <col min="7435" max="7678" width="9.109375" style="5"/>
    <col min="7679" max="7679" width="93.109375" style="5" customWidth="1"/>
    <col min="7680" max="7680" width="17.88671875" style="5" customWidth="1"/>
    <col min="7681" max="7681" width="16.5546875" style="5" customWidth="1"/>
    <col min="7682" max="7682" width="19.6640625" style="5" customWidth="1"/>
    <col min="7683" max="7683" width="16.88671875" style="5" customWidth="1"/>
    <col min="7684" max="7684" width="17.44140625" style="5" customWidth="1"/>
    <col min="7685" max="7685" width="16.33203125" style="5" customWidth="1"/>
    <col min="7686" max="7686" width="20" style="5" customWidth="1"/>
    <col min="7687" max="7687" width="18.5546875" style="5" customWidth="1"/>
    <col min="7688" max="7688" width="20.6640625" style="5" customWidth="1"/>
    <col min="7689" max="7689" width="9.109375" style="5"/>
    <col min="7690" max="7690" width="9.6640625" style="5" customWidth="1"/>
    <col min="7691" max="7934" width="9.109375" style="5"/>
    <col min="7935" max="7935" width="93.109375" style="5" customWidth="1"/>
    <col min="7936" max="7936" width="17.88671875" style="5" customWidth="1"/>
    <col min="7937" max="7937" width="16.5546875" style="5" customWidth="1"/>
    <col min="7938" max="7938" width="19.6640625" style="5" customWidth="1"/>
    <col min="7939" max="7939" width="16.88671875" style="5" customWidth="1"/>
    <col min="7940" max="7940" width="17.44140625" style="5" customWidth="1"/>
    <col min="7941" max="7941" width="16.33203125" style="5" customWidth="1"/>
    <col min="7942" max="7942" width="20" style="5" customWidth="1"/>
    <col min="7943" max="7943" width="18.5546875" style="5" customWidth="1"/>
    <col min="7944" max="7944" width="20.6640625" style="5" customWidth="1"/>
    <col min="7945" max="7945" width="9.109375" style="5"/>
    <col min="7946" max="7946" width="9.6640625" style="5" customWidth="1"/>
    <col min="7947" max="8190" width="9.109375" style="5"/>
    <col min="8191" max="8191" width="93.109375" style="5" customWidth="1"/>
    <col min="8192" max="8192" width="17.88671875" style="5" customWidth="1"/>
    <col min="8193" max="8193" width="16.5546875" style="5" customWidth="1"/>
    <col min="8194" max="8194" width="19.6640625" style="5" customWidth="1"/>
    <col min="8195" max="8195" width="16.88671875" style="5" customWidth="1"/>
    <col min="8196" max="8196" width="17.44140625" style="5" customWidth="1"/>
    <col min="8197" max="8197" width="16.33203125" style="5" customWidth="1"/>
    <col min="8198" max="8198" width="20" style="5" customWidth="1"/>
    <col min="8199" max="8199" width="18.5546875" style="5" customWidth="1"/>
    <col min="8200" max="8200" width="20.6640625" style="5" customWidth="1"/>
    <col min="8201" max="8201" width="9.109375" style="5"/>
    <col min="8202" max="8202" width="9.6640625" style="5" customWidth="1"/>
    <col min="8203" max="8446" width="9.109375" style="5"/>
    <col min="8447" max="8447" width="93.109375" style="5" customWidth="1"/>
    <col min="8448" max="8448" width="17.88671875" style="5" customWidth="1"/>
    <col min="8449" max="8449" width="16.5546875" style="5" customWidth="1"/>
    <col min="8450" max="8450" width="19.6640625" style="5" customWidth="1"/>
    <col min="8451" max="8451" width="16.88671875" style="5" customWidth="1"/>
    <col min="8452" max="8452" width="17.44140625" style="5" customWidth="1"/>
    <col min="8453" max="8453" width="16.33203125" style="5" customWidth="1"/>
    <col min="8454" max="8454" width="20" style="5" customWidth="1"/>
    <col min="8455" max="8455" width="18.5546875" style="5" customWidth="1"/>
    <col min="8456" max="8456" width="20.6640625" style="5" customWidth="1"/>
    <col min="8457" max="8457" width="9.109375" style="5"/>
    <col min="8458" max="8458" width="9.6640625" style="5" customWidth="1"/>
    <col min="8459" max="8702" width="9.109375" style="5"/>
    <col min="8703" max="8703" width="93.109375" style="5" customWidth="1"/>
    <col min="8704" max="8704" width="17.88671875" style="5" customWidth="1"/>
    <col min="8705" max="8705" width="16.5546875" style="5" customWidth="1"/>
    <col min="8706" max="8706" width="19.6640625" style="5" customWidth="1"/>
    <col min="8707" max="8707" width="16.88671875" style="5" customWidth="1"/>
    <col min="8708" max="8708" width="17.44140625" style="5" customWidth="1"/>
    <col min="8709" max="8709" width="16.33203125" style="5" customWidth="1"/>
    <col min="8710" max="8710" width="20" style="5" customWidth="1"/>
    <col min="8711" max="8711" width="18.5546875" style="5" customWidth="1"/>
    <col min="8712" max="8712" width="20.6640625" style="5" customWidth="1"/>
    <col min="8713" max="8713" width="9.109375" style="5"/>
    <col min="8714" max="8714" width="9.6640625" style="5" customWidth="1"/>
    <col min="8715" max="8958" width="9.109375" style="5"/>
    <col min="8959" max="8959" width="93.109375" style="5" customWidth="1"/>
    <col min="8960" max="8960" width="17.88671875" style="5" customWidth="1"/>
    <col min="8961" max="8961" width="16.5546875" style="5" customWidth="1"/>
    <col min="8962" max="8962" width="19.6640625" style="5" customWidth="1"/>
    <col min="8963" max="8963" width="16.88671875" style="5" customWidth="1"/>
    <col min="8964" max="8964" width="17.44140625" style="5" customWidth="1"/>
    <col min="8965" max="8965" width="16.33203125" style="5" customWidth="1"/>
    <col min="8966" max="8966" width="20" style="5" customWidth="1"/>
    <col min="8967" max="8967" width="18.5546875" style="5" customWidth="1"/>
    <col min="8968" max="8968" width="20.6640625" style="5" customWidth="1"/>
    <col min="8969" max="8969" width="9.109375" style="5"/>
    <col min="8970" max="8970" width="9.6640625" style="5" customWidth="1"/>
    <col min="8971" max="9214" width="9.109375" style="5"/>
    <col min="9215" max="9215" width="93.109375" style="5" customWidth="1"/>
    <col min="9216" max="9216" width="17.88671875" style="5" customWidth="1"/>
    <col min="9217" max="9217" width="16.5546875" style="5" customWidth="1"/>
    <col min="9218" max="9218" width="19.6640625" style="5" customWidth="1"/>
    <col min="9219" max="9219" width="16.88671875" style="5" customWidth="1"/>
    <col min="9220" max="9220" width="17.44140625" style="5" customWidth="1"/>
    <col min="9221" max="9221" width="16.33203125" style="5" customWidth="1"/>
    <col min="9222" max="9222" width="20" style="5" customWidth="1"/>
    <col min="9223" max="9223" width="18.5546875" style="5" customWidth="1"/>
    <col min="9224" max="9224" width="20.6640625" style="5" customWidth="1"/>
    <col min="9225" max="9225" width="9.109375" style="5"/>
    <col min="9226" max="9226" width="9.6640625" style="5" customWidth="1"/>
    <col min="9227" max="9470" width="9.109375" style="5"/>
    <col min="9471" max="9471" width="93.109375" style="5" customWidth="1"/>
    <col min="9472" max="9472" width="17.88671875" style="5" customWidth="1"/>
    <col min="9473" max="9473" width="16.5546875" style="5" customWidth="1"/>
    <col min="9474" max="9474" width="19.6640625" style="5" customWidth="1"/>
    <col min="9475" max="9475" width="16.88671875" style="5" customWidth="1"/>
    <col min="9476" max="9476" width="17.44140625" style="5" customWidth="1"/>
    <col min="9477" max="9477" width="16.33203125" style="5" customWidth="1"/>
    <col min="9478" max="9478" width="20" style="5" customWidth="1"/>
    <col min="9479" max="9479" width="18.5546875" style="5" customWidth="1"/>
    <col min="9480" max="9480" width="20.6640625" style="5" customWidth="1"/>
    <col min="9481" max="9481" width="9.109375" style="5"/>
    <col min="9482" max="9482" width="9.6640625" style="5" customWidth="1"/>
    <col min="9483" max="9726" width="9.109375" style="5"/>
    <col min="9727" max="9727" width="93.109375" style="5" customWidth="1"/>
    <col min="9728" max="9728" width="17.88671875" style="5" customWidth="1"/>
    <col min="9729" max="9729" width="16.5546875" style="5" customWidth="1"/>
    <col min="9730" max="9730" width="19.6640625" style="5" customWidth="1"/>
    <col min="9731" max="9731" width="16.88671875" style="5" customWidth="1"/>
    <col min="9732" max="9732" width="17.44140625" style="5" customWidth="1"/>
    <col min="9733" max="9733" width="16.33203125" style="5" customWidth="1"/>
    <col min="9734" max="9734" width="20" style="5" customWidth="1"/>
    <col min="9735" max="9735" width="18.5546875" style="5" customWidth="1"/>
    <col min="9736" max="9736" width="20.6640625" style="5" customWidth="1"/>
    <col min="9737" max="9737" width="9.109375" style="5"/>
    <col min="9738" max="9738" width="9.6640625" style="5" customWidth="1"/>
    <col min="9739" max="9982" width="9.109375" style="5"/>
    <col min="9983" max="9983" width="93.109375" style="5" customWidth="1"/>
    <col min="9984" max="9984" width="17.88671875" style="5" customWidth="1"/>
    <col min="9985" max="9985" width="16.5546875" style="5" customWidth="1"/>
    <col min="9986" max="9986" width="19.6640625" style="5" customWidth="1"/>
    <col min="9987" max="9987" width="16.88671875" style="5" customWidth="1"/>
    <col min="9988" max="9988" width="17.44140625" style="5" customWidth="1"/>
    <col min="9989" max="9989" width="16.33203125" style="5" customWidth="1"/>
    <col min="9990" max="9990" width="20" style="5" customWidth="1"/>
    <col min="9991" max="9991" width="18.5546875" style="5" customWidth="1"/>
    <col min="9992" max="9992" width="20.6640625" style="5" customWidth="1"/>
    <col min="9993" max="9993" width="9.109375" style="5"/>
    <col min="9994" max="9994" width="9.6640625" style="5" customWidth="1"/>
    <col min="9995" max="10238" width="9.109375" style="5"/>
    <col min="10239" max="10239" width="93.109375" style="5" customWidth="1"/>
    <col min="10240" max="10240" width="17.88671875" style="5" customWidth="1"/>
    <col min="10241" max="10241" width="16.5546875" style="5" customWidth="1"/>
    <col min="10242" max="10242" width="19.6640625" style="5" customWidth="1"/>
    <col min="10243" max="10243" width="16.88671875" style="5" customWidth="1"/>
    <col min="10244" max="10244" width="17.44140625" style="5" customWidth="1"/>
    <col min="10245" max="10245" width="16.33203125" style="5" customWidth="1"/>
    <col min="10246" max="10246" width="20" style="5" customWidth="1"/>
    <col min="10247" max="10247" width="18.5546875" style="5" customWidth="1"/>
    <col min="10248" max="10248" width="20.6640625" style="5" customWidth="1"/>
    <col min="10249" max="10249" width="9.109375" style="5"/>
    <col min="10250" max="10250" width="9.6640625" style="5" customWidth="1"/>
    <col min="10251" max="10494" width="9.109375" style="5"/>
    <col min="10495" max="10495" width="93.109375" style="5" customWidth="1"/>
    <col min="10496" max="10496" width="17.88671875" style="5" customWidth="1"/>
    <col min="10497" max="10497" width="16.5546875" style="5" customWidth="1"/>
    <col min="10498" max="10498" width="19.6640625" style="5" customWidth="1"/>
    <col min="10499" max="10499" width="16.88671875" style="5" customWidth="1"/>
    <col min="10500" max="10500" width="17.44140625" style="5" customWidth="1"/>
    <col min="10501" max="10501" width="16.33203125" style="5" customWidth="1"/>
    <col min="10502" max="10502" width="20" style="5" customWidth="1"/>
    <col min="10503" max="10503" width="18.5546875" style="5" customWidth="1"/>
    <col min="10504" max="10504" width="20.6640625" style="5" customWidth="1"/>
    <col min="10505" max="10505" width="9.109375" style="5"/>
    <col min="10506" max="10506" width="9.6640625" style="5" customWidth="1"/>
    <col min="10507" max="10750" width="9.109375" style="5"/>
    <col min="10751" max="10751" width="93.109375" style="5" customWidth="1"/>
    <col min="10752" max="10752" width="17.88671875" style="5" customWidth="1"/>
    <col min="10753" max="10753" width="16.5546875" style="5" customWidth="1"/>
    <col min="10754" max="10754" width="19.6640625" style="5" customWidth="1"/>
    <col min="10755" max="10755" width="16.88671875" style="5" customWidth="1"/>
    <col min="10756" max="10756" width="17.44140625" style="5" customWidth="1"/>
    <col min="10757" max="10757" width="16.33203125" style="5" customWidth="1"/>
    <col min="10758" max="10758" width="20" style="5" customWidth="1"/>
    <col min="10759" max="10759" width="18.5546875" style="5" customWidth="1"/>
    <col min="10760" max="10760" width="20.6640625" style="5" customWidth="1"/>
    <col min="10761" max="10761" width="9.109375" style="5"/>
    <col min="10762" max="10762" width="9.6640625" style="5" customWidth="1"/>
    <col min="10763" max="11006" width="9.109375" style="5"/>
    <col min="11007" max="11007" width="93.109375" style="5" customWidth="1"/>
    <col min="11008" max="11008" width="17.88671875" style="5" customWidth="1"/>
    <col min="11009" max="11009" width="16.5546875" style="5" customWidth="1"/>
    <col min="11010" max="11010" width="19.6640625" style="5" customWidth="1"/>
    <col min="11011" max="11011" width="16.88671875" style="5" customWidth="1"/>
    <col min="11012" max="11012" width="17.44140625" style="5" customWidth="1"/>
    <col min="11013" max="11013" width="16.33203125" style="5" customWidth="1"/>
    <col min="11014" max="11014" width="20" style="5" customWidth="1"/>
    <col min="11015" max="11015" width="18.5546875" style="5" customWidth="1"/>
    <col min="11016" max="11016" width="20.6640625" style="5" customWidth="1"/>
    <col min="11017" max="11017" width="9.109375" style="5"/>
    <col min="11018" max="11018" width="9.6640625" style="5" customWidth="1"/>
    <col min="11019" max="11262" width="9.109375" style="5"/>
    <col min="11263" max="11263" width="93.109375" style="5" customWidth="1"/>
    <col min="11264" max="11264" width="17.88671875" style="5" customWidth="1"/>
    <col min="11265" max="11265" width="16.5546875" style="5" customWidth="1"/>
    <col min="11266" max="11266" width="19.6640625" style="5" customWidth="1"/>
    <col min="11267" max="11267" width="16.88671875" style="5" customWidth="1"/>
    <col min="11268" max="11268" width="17.44140625" style="5" customWidth="1"/>
    <col min="11269" max="11269" width="16.33203125" style="5" customWidth="1"/>
    <col min="11270" max="11270" width="20" style="5" customWidth="1"/>
    <col min="11271" max="11271" width="18.5546875" style="5" customWidth="1"/>
    <col min="11272" max="11272" width="20.6640625" style="5" customWidth="1"/>
    <col min="11273" max="11273" width="9.109375" style="5"/>
    <col min="11274" max="11274" width="9.6640625" style="5" customWidth="1"/>
    <col min="11275" max="11518" width="9.109375" style="5"/>
    <col min="11519" max="11519" width="93.109375" style="5" customWidth="1"/>
    <col min="11520" max="11520" width="17.88671875" style="5" customWidth="1"/>
    <col min="11521" max="11521" width="16.5546875" style="5" customWidth="1"/>
    <col min="11522" max="11522" width="19.6640625" style="5" customWidth="1"/>
    <col min="11523" max="11523" width="16.88671875" style="5" customWidth="1"/>
    <col min="11524" max="11524" width="17.44140625" style="5" customWidth="1"/>
    <col min="11525" max="11525" width="16.33203125" style="5" customWidth="1"/>
    <col min="11526" max="11526" width="20" style="5" customWidth="1"/>
    <col min="11527" max="11527" width="18.5546875" style="5" customWidth="1"/>
    <col min="11528" max="11528" width="20.6640625" style="5" customWidth="1"/>
    <col min="11529" max="11529" width="9.109375" style="5"/>
    <col min="11530" max="11530" width="9.6640625" style="5" customWidth="1"/>
    <col min="11531" max="11774" width="9.109375" style="5"/>
    <col min="11775" max="11775" width="93.109375" style="5" customWidth="1"/>
    <col min="11776" max="11776" width="17.88671875" style="5" customWidth="1"/>
    <col min="11777" max="11777" width="16.5546875" style="5" customWidth="1"/>
    <col min="11778" max="11778" width="19.6640625" style="5" customWidth="1"/>
    <col min="11779" max="11779" width="16.88671875" style="5" customWidth="1"/>
    <col min="11780" max="11780" width="17.44140625" style="5" customWidth="1"/>
    <col min="11781" max="11781" width="16.33203125" style="5" customWidth="1"/>
    <col min="11782" max="11782" width="20" style="5" customWidth="1"/>
    <col min="11783" max="11783" width="18.5546875" style="5" customWidth="1"/>
    <col min="11784" max="11784" width="20.6640625" style="5" customWidth="1"/>
    <col min="11785" max="11785" width="9.109375" style="5"/>
    <col min="11786" max="11786" width="9.6640625" style="5" customWidth="1"/>
    <col min="11787" max="12030" width="9.109375" style="5"/>
    <col min="12031" max="12031" width="93.109375" style="5" customWidth="1"/>
    <col min="12032" max="12032" width="17.88671875" style="5" customWidth="1"/>
    <col min="12033" max="12033" width="16.5546875" style="5" customWidth="1"/>
    <col min="12034" max="12034" width="19.6640625" style="5" customWidth="1"/>
    <col min="12035" max="12035" width="16.88671875" style="5" customWidth="1"/>
    <col min="12036" max="12036" width="17.44140625" style="5" customWidth="1"/>
    <col min="12037" max="12037" width="16.33203125" style="5" customWidth="1"/>
    <col min="12038" max="12038" width="20" style="5" customWidth="1"/>
    <col min="12039" max="12039" width="18.5546875" style="5" customWidth="1"/>
    <col min="12040" max="12040" width="20.6640625" style="5" customWidth="1"/>
    <col min="12041" max="12041" width="9.109375" style="5"/>
    <col min="12042" max="12042" width="9.6640625" style="5" customWidth="1"/>
    <col min="12043" max="12286" width="9.109375" style="5"/>
    <col min="12287" max="12287" width="93.109375" style="5" customWidth="1"/>
    <col min="12288" max="12288" width="17.88671875" style="5" customWidth="1"/>
    <col min="12289" max="12289" width="16.5546875" style="5" customWidth="1"/>
    <col min="12290" max="12290" width="19.6640625" style="5" customWidth="1"/>
    <col min="12291" max="12291" width="16.88671875" style="5" customWidth="1"/>
    <col min="12292" max="12292" width="17.44140625" style="5" customWidth="1"/>
    <col min="12293" max="12293" width="16.33203125" style="5" customWidth="1"/>
    <col min="12294" max="12294" width="20" style="5" customWidth="1"/>
    <col min="12295" max="12295" width="18.5546875" style="5" customWidth="1"/>
    <col min="12296" max="12296" width="20.6640625" style="5" customWidth="1"/>
    <col min="12297" max="12297" width="9.109375" style="5"/>
    <col min="12298" max="12298" width="9.6640625" style="5" customWidth="1"/>
    <col min="12299" max="12542" width="9.109375" style="5"/>
    <col min="12543" max="12543" width="93.109375" style="5" customWidth="1"/>
    <col min="12544" max="12544" width="17.88671875" style="5" customWidth="1"/>
    <col min="12545" max="12545" width="16.5546875" style="5" customWidth="1"/>
    <col min="12546" max="12546" width="19.6640625" style="5" customWidth="1"/>
    <col min="12547" max="12547" width="16.88671875" style="5" customWidth="1"/>
    <col min="12548" max="12548" width="17.44140625" style="5" customWidth="1"/>
    <col min="12549" max="12549" width="16.33203125" style="5" customWidth="1"/>
    <col min="12550" max="12550" width="20" style="5" customWidth="1"/>
    <col min="12551" max="12551" width="18.5546875" style="5" customWidth="1"/>
    <col min="12552" max="12552" width="20.6640625" style="5" customWidth="1"/>
    <col min="12553" max="12553" width="9.109375" style="5"/>
    <col min="12554" max="12554" width="9.6640625" style="5" customWidth="1"/>
    <col min="12555" max="12798" width="9.109375" style="5"/>
    <col min="12799" max="12799" width="93.109375" style="5" customWidth="1"/>
    <col min="12800" max="12800" width="17.88671875" style="5" customWidth="1"/>
    <col min="12801" max="12801" width="16.5546875" style="5" customWidth="1"/>
    <col min="12802" max="12802" width="19.6640625" style="5" customWidth="1"/>
    <col min="12803" max="12803" width="16.88671875" style="5" customWidth="1"/>
    <col min="12804" max="12804" width="17.44140625" style="5" customWidth="1"/>
    <col min="12805" max="12805" width="16.33203125" style="5" customWidth="1"/>
    <col min="12806" max="12806" width="20" style="5" customWidth="1"/>
    <col min="12807" max="12807" width="18.5546875" style="5" customWidth="1"/>
    <col min="12808" max="12808" width="20.6640625" style="5" customWidth="1"/>
    <col min="12809" max="12809" width="9.109375" style="5"/>
    <col min="12810" max="12810" width="9.6640625" style="5" customWidth="1"/>
    <col min="12811" max="13054" width="9.109375" style="5"/>
    <col min="13055" max="13055" width="93.109375" style="5" customWidth="1"/>
    <col min="13056" max="13056" width="17.88671875" style="5" customWidth="1"/>
    <col min="13057" max="13057" width="16.5546875" style="5" customWidth="1"/>
    <col min="13058" max="13058" width="19.6640625" style="5" customWidth="1"/>
    <col min="13059" max="13059" width="16.88671875" style="5" customWidth="1"/>
    <col min="13060" max="13060" width="17.44140625" style="5" customWidth="1"/>
    <col min="13061" max="13061" width="16.33203125" style="5" customWidth="1"/>
    <col min="13062" max="13062" width="20" style="5" customWidth="1"/>
    <col min="13063" max="13063" width="18.5546875" style="5" customWidth="1"/>
    <col min="13064" max="13064" width="20.6640625" style="5" customWidth="1"/>
    <col min="13065" max="13065" width="9.109375" style="5"/>
    <col min="13066" max="13066" width="9.6640625" style="5" customWidth="1"/>
    <col min="13067" max="13310" width="9.109375" style="5"/>
    <col min="13311" max="13311" width="93.109375" style="5" customWidth="1"/>
    <col min="13312" max="13312" width="17.88671875" style="5" customWidth="1"/>
    <col min="13313" max="13313" width="16.5546875" style="5" customWidth="1"/>
    <col min="13314" max="13314" width="19.6640625" style="5" customWidth="1"/>
    <col min="13315" max="13315" width="16.88671875" style="5" customWidth="1"/>
    <col min="13316" max="13316" width="17.44140625" style="5" customWidth="1"/>
    <col min="13317" max="13317" width="16.33203125" style="5" customWidth="1"/>
    <col min="13318" max="13318" width="20" style="5" customWidth="1"/>
    <col min="13319" max="13319" width="18.5546875" style="5" customWidth="1"/>
    <col min="13320" max="13320" width="20.6640625" style="5" customWidth="1"/>
    <col min="13321" max="13321" width="9.109375" style="5"/>
    <col min="13322" max="13322" width="9.6640625" style="5" customWidth="1"/>
    <col min="13323" max="13566" width="9.109375" style="5"/>
    <col min="13567" max="13567" width="93.109375" style="5" customWidth="1"/>
    <col min="13568" max="13568" width="17.88671875" style="5" customWidth="1"/>
    <col min="13569" max="13569" width="16.5546875" style="5" customWidth="1"/>
    <col min="13570" max="13570" width="19.6640625" style="5" customWidth="1"/>
    <col min="13571" max="13571" width="16.88671875" style="5" customWidth="1"/>
    <col min="13572" max="13572" width="17.44140625" style="5" customWidth="1"/>
    <col min="13573" max="13573" width="16.33203125" style="5" customWidth="1"/>
    <col min="13574" max="13574" width="20" style="5" customWidth="1"/>
    <col min="13575" max="13575" width="18.5546875" style="5" customWidth="1"/>
    <col min="13576" max="13576" width="20.6640625" style="5" customWidth="1"/>
    <col min="13577" max="13577" width="9.109375" style="5"/>
    <col min="13578" max="13578" width="9.6640625" style="5" customWidth="1"/>
    <col min="13579" max="13822" width="9.109375" style="5"/>
    <col min="13823" max="13823" width="93.109375" style="5" customWidth="1"/>
    <col min="13824" max="13824" width="17.88671875" style="5" customWidth="1"/>
    <col min="13825" max="13825" width="16.5546875" style="5" customWidth="1"/>
    <col min="13826" max="13826" width="19.6640625" style="5" customWidth="1"/>
    <col min="13827" max="13827" width="16.88671875" style="5" customWidth="1"/>
    <col min="13828" max="13828" width="17.44140625" style="5" customWidth="1"/>
    <col min="13829" max="13829" width="16.33203125" style="5" customWidth="1"/>
    <col min="13830" max="13830" width="20" style="5" customWidth="1"/>
    <col min="13831" max="13831" width="18.5546875" style="5" customWidth="1"/>
    <col min="13832" max="13832" width="20.6640625" style="5" customWidth="1"/>
    <col min="13833" max="13833" width="9.109375" style="5"/>
    <col min="13834" max="13834" width="9.6640625" style="5" customWidth="1"/>
    <col min="13835" max="14078" width="9.109375" style="5"/>
    <col min="14079" max="14079" width="93.109375" style="5" customWidth="1"/>
    <col min="14080" max="14080" width="17.88671875" style="5" customWidth="1"/>
    <col min="14081" max="14081" width="16.5546875" style="5" customWidth="1"/>
    <col min="14082" max="14082" width="19.6640625" style="5" customWidth="1"/>
    <col min="14083" max="14083" width="16.88671875" style="5" customWidth="1"/>
    <col min="14084" max="14084" width="17.44140625" style="5" customWidth="1"/>
    <col min="14085" max="14085" width="16.33203125" style="5" customWidth="1"/>
    <col min="14086" max="14086" width="20" style="5" customWidth="1"/>
    <col min="14087" max="14087" width="18.5546875" style="5" customWidth="1"/>
    <col min="14088" max="14088" width="20.6640625" style="5" customWidth="1"/>
    <col min="14089" max="14089" width="9.109375" style="5"/>
    <col min="14090" max="14090" width="9.6640625" style="5" customWidth="1"/>
    <col min="14091" max="14334" width="9.109375" style="5"/>
    <col min="14335" max="14335" width="93.109375" style="5" customWidth="1"/>
    <col min="14336" max="14336" width="17.88671875" style="5" customWidth="1"/>
    <col min="14337" max="14337" width="16.5546875" style="5" customWidth="1"/>
    <col min="14338" max="14338" width="19.6640625" style="5" customWidth="1"/>
    <col min="14339" max="14339" width="16.88671875" style="5" customWidth="1"/>
    <col min="14340" max="14340" width="17.44140625" style="5" customWidth="1"/>
    <col min="14341" max="14341" width="16.33203125" style="5" customWidth="1"/>
    <col min="14342" max="14342" width="20" style="5" customWidth="1"/>
    <col min="14343" max="14343" width="18.5546875" style="5" customWidth="1"/>
    <col min="14344" max="14344" width="20.6640625" style="5" customWidth="1"/>
    <col min="14345" max="14345" width="9.109375" style="5"/>
    <col min="14346" max="14346" width="9.6640625" style="5" customWidth="1"/>
    <col min="14347" max="14590" width="9.109375" style="5"/>
    <col min="14591" max="14591" width="93.109375" style="5" customWidth="1"/>
    <col min="14592" max="14592" width="17.88671875" style="5" customWidth="1"/>
    <col min="14593" max="14593" width="16.5546875" style="5" customWidth="1"/>
    <col min="14594" max="14594" width="19.6640625" style="5" customWidth="1"/>
    <col min="14595" max="14595" width="16.88671875" style="5" customWidth="1"/>
    <col min="14596" max="14596" width="17.44140625" style="5" customWidth="1"/>
    <col min="14597" max="14597" width="16.33203125" style="5" customWidth="1"/>
    <col min="14598" max="14598" width="20" style="5" customWidth="1"/>
    <col min="14599" max="14599" width="18.5546875" style="5" customWidth="1"/>
    <col min="14600" max="14600" width="20.6640625" style="5" customWidth="1"/>
    <col min="14601" max="14601" width="9.109375" style="5"/>
    <col min="14602" max="14602" width="9.6640625" style="5" customWidth="1"/>
    <col min="14603" max="14846" width="9.109375" style="5"/>
    <col min="14847" max="14847" width="93.109375" style="5" customWidth="1"/>
    <col min="14848" max="14848" width="17.88671875" style="5" customWidth="1"/>
    <col min="14849" max="14849" width="16.5546875" style="5" customWidth="1"/>
    <col min="14850" max="14850" width="19.6640625" style="5" customWidth="1"/>
    <col min="14851" max="14851" width="16.88671875" style="5" customWidth="1"/>
    <col min="14852" max="14852" width="17.44140625" style="5" customWidth="1"/>
    <col min="14853" max="14853" width="16.33203125" style="5" customWidth="1"/>
    <col min="14854" max="14854" width="20" style="5" customWidth="1"/>
    <col min="14855" max="14855" width="18.5546875" style="5" customWidth="1"/>
    <col min="14856" max="14856" width="20.6640625" style="5" customWidth="1"/>
    <col min="14857" max="14857" width="9.109375" style="5"/>
    <col min="14858" max="14858" width="9.6640625" style="5" customWidth="1"/>
    <col min="14859" max="15102" width="9.109375" style="5"/>
    <col min="15103" max="15103" width="93.109375" style="5" customWidth="1"/>
    <col min="15104" max="15104" width="17.88671875" style="5" customWidth="1"/>
    <col min="15105" max="15105" width="16.5546875" style="5" customWidth="1"/>
    <col min="15106" max="15106" width="19.6640625" style="5" customWidth="1"/>
    <col min="15107" max="15107" width="16.88671875" style="5" customWidth="1"/>
    <col min="15108" max="15108" width="17.44140625" style="5" customWidth="1"/>
    <col min="15109" max="15109" width="16.33203125" style="5" customWidth="1"/>
    <col min="15110" max="15110" width="20" style="5" customWidth="1"/>
    <col min="15111" max="15111" width="18.5546875" style="5" customWidth="1"/>
    <col min="15112" max="15112" width="20.6640625" style="5" customWidth="1"/>
    <col min="15113" max="15113" width="9.109375" style="5"/>
    <col min="15114" max="15114" width="9.6640625" style="5" customWidth="1"/>
    <col min="15115" max="15358" width="9.109375" style="5"/>
    <col min="15359" max="15359" width="93.109375" style="5" customWidth="1"/>
    <col min="15360" max="15360" width="17.88671875" style="5" customWidth="1"/>
    <col min="15361" max="15361" width="16.5546875" style="5" customWidth="1"/>
    <col min="15362" max="15362" width="19.6640625" style="5" customWidth="1"/>
    <col min="15363" max="15363" width="16.88671875" style="5" customWidth="1"/>
    <col min="15364" max="15364" width="17.44140625" style="5" customWidth="1"/>
    <col min="15365" max="15365" width="16.33203125" style="5" customWidth="1"/>
    <col min="15366" max="15366" width="20" style="5" customWidth="1"/>
    <col min="15367" max="15367" width="18.5546875" style="5" customWidth="1"/>
    <col min="15368" max="15368" width="20.6640625" style="5" customWidth="1"/>
    <col min="15369" max="15369" width="9.109375" style="5"/>
    <col min="15370" max="15370" width="9.6640625" style="5" customWidth="1"/>
    <col min="15371" max="15614" width="9.109375" style="5"/>
    <col min="15615" max="15615" width="93.109375" style="5" customWidth="1"/>
    <col min="15616" max="15616" width="17.88671875" style="5" customWidth="1"/>
    <col min="15617" max="15617" width="16.5546875" style="5" customWidth="1"/>
    <col min="15618" max="15618" width="19.6640625" style="5" customWidth="1"/>
    <col min="15619" max="15619" width="16.88671875" style="5" customWidth="1"/>
    <col min="15620" max="15620" width="17.44140625" style="5" customWidth="1"/>
    <col min="15621" max="15621" width="16.33203125" style="5" customWidth="1"/>
    <col min="15622" max="15622" width="20" style="5" customWidth="1"/>
    <col min="15623" max="15623" width="18.5546875" style="5" customWidth="1"/>
    <col min="15624" max="15624" width="20.6640625" style="5" customWidth="1"/>
    <col min="15625" max="15625" width="9.109375" style="5"/>
    <col min="15626" max="15626" width="9.6640625" style="5" customWidth="1"/>
    <col min="15627" max="15870" width="9.109375" style="5"/>
    <col min="15871" max="15871" width="93.109375" style="5" customWidth="1"/>
    <col min="15872" max="15872" width="17.88671875" style="5" customWidth="1"/>
    <col min="15873" max="15873" width="16.5546875" style="5" customWidth="1"/>
    <col min="15874" max="15874" width="19.6640625" style="5" customWidth="1"/>
    <col min="15875" max="15875" width="16.88671875" style="5" customWidth="1"/>
    <col min="15876" max="15876" width="17.44140625" style="5" customWidth="1"/>
    <col min="15877" max="15877" width="16.33203125" style="5" customWidth="1"/>
    <col min="15878" max="15878" width="20" style="5" customWidth="1"/>
    <col min="15879" max="15879" width="18.5546875" style="5" customWidth="1"/>
    <col min="15880" max="15880" width="20.6640625" style="5" customWidth="1"/>
    <col min="15881" max="15881" width="9.109375" style="5"/>
    <col min="15882" max="15882" width="9.6640625" style="5" customWidth="1"/>
    <col min="15883" max="16126" width="9.109375" style="5"/>
    <col min="16127" max="16127" width="93.109375" style="5" customWidth="1"/>
    <col min="16128" max="16128" width="17.88671875" style="5" customWidth="1"/>
    <col min="16129" max="16129" width="16.5546875" style="5" customWidth="1"/>
    <col min="16130" max="16130" width="19.6640625" style="5" customWidth="1"/>
    <col min="16131" max="16131" width="16.88671875" style="5" customWidth="1"/>
    <col min="16132" max="16132" width="17.44140625" style="5" customWidth="1"/>
    <col min="16133" max="16133" width="16.33203125" style="5" customWidth="1"/>
    <col min="16134" max="16134" width="20" style="5" customWidth="1"/>
    <col min="16135" max="16135" width="18.5546875" style="5" customWidth="1"/>
    <col min="16136" max="16136" width="20.6640625" style="5" customWidth="1"/>
    <col min="16137" max="16137" width="9.109375" style="5"/>
    <col min="16138" max="16138" width="9.6640625" style="5" customWidth="1"/>
    <col min="16139" max="16384" width="9.109375" style="5"/>
  </cols>
  <sheetData>
    <row r="1" spans="1:9" s="1" customFormat="1" ht="21">
      <c r="A1" s="7" t="s">
        <v>0</v>
      </c>
      <c r="B1" s="7"/>
      <c r="C1" s="7"/>
      <c r="D1" s="7"/>
      <c r="E1" s="7"/>
      <c r="F1" s="7" t="s">
        <v>1</v>
      </c>
      <c r="H1" s="7"/>
      <c r="I1" s="7"/>
    </row>
    <row r="2" spans="1:9" s="1" customFormat="1" ht="21">
      <c r="A2" s="8" t="s">
        <v>2</v>
      </c>
      <c r="B2" s="7"/>
      <c r="C2" s="7"/>
      <c r="D2" s="7"/>
      <c r="E2" s="7"/>
      <c r="F2" s="8" t="s">
        <v>3</v>
      </c>
      <c r="G2" s="9"/>
      <c r="H2" s="8"/>
      <c r="I2" s="8"/>
    </row>
    <row r="3" spans="1:9" s="1" customFormat="1" ht="21"/>
    <row r="4" spans="1:9" s="1" customFormat="1" ht="21">
      <c r="A4" s="7" t="s">
        <v>4</v>
      </c>
      <c r="B4" s="7" t="s">
        <v>5</v>
      </c>
      <c r="C4" s="7"/>
      <c r="D4" s="7"/>
      <c r="E4" s="7"/>
      <c r="F4" s="8" t="s">
        <v>5</v>
      </c>
      <c r="G4" s="9"/>
      <c r="H4" s="8" t="s">
        <v>6</v>
      </c>
      <c r="I4" s="8"/>
    </row>
    <row r="5" spans="1:9" s="1" customFormat="1" ht="18.600000000000001" customHeight="1">
      <c r="A5" s="10" t="s">
        <v>7</v>
      </c>
      <c r="F5" s="92" t="s">
        <v>7</v>
      </c>
      <c r="G5" s="92"/>
    </row>
    <row r="6" spans="1:9" s="1" customFormat="1" ht="13.2" customHeight="1">
      <c r="A6" s="7"/>
      <c r="B6" s="7"/>
      <c r="C6" s="7"/>
      <c r="D6" s="7"/>
      <c r="E6" s="7"/>
      <c r="F6" s="8"/>
      <c r="G6" s="9"/>
      <c r="H6" s="8"/>
      <c r="I6" s="7"/>
    </row>
    <row r="7" spans="1:9" s="1" customFormat="1" ht="21">
      <c r="A7" s="11" t="s">
        <v>8</v>
      </c>
      <c r="B7" s="7"/>
      <c r="C7" s="7"/>
      <c r="D7" s="7"/>
      <c r="E7" s="7"/>
      <c r="F7" s="93" t="s">
        <v>8</v>
      </c>
      <c r="G7" s="93"/>
      <c r="H7" s="93"/>
      <c r="I7" s="7"/>
    </row>
    <row r="8" spans="1:9" ht="11.4" customHeight="1"/>
    <row r="9" spans="1:9">
      <c r="G9" s="86" t="s">
        <v>9</v>
      </c>
      <c r="H9" s="86"/>
      <c r="I9" s="32"/>
    </row>
    <row r="10" spans="1:9">
      <c r="G10" s="86" t="s">
        <v>10</v>
      </c>
      <c r="H10" s="86"/>
      <c r="I10" s="12"/>
    </row>
    <row r="11" spans="1:9">
      <c r="G11" s="86" t="s">
        <v>11</v>
      </c>
      <c r="H11" s="86"/>
      <c r="I11" s="12"/>
    </row>
    <row r="12" spans="1:9">
      <c r="G12" s="86" t="s">
        <v>12</v>
      </c>
      <c r="H12" s="86"/>
      <c r="I12" s="12" t="s">
        <v>13</v>
      </c>
    </row>
    <row r="13" spans="1:9">
      <c r="G13" s="62" t="s">
        <v>14</v>
      </c>
      <c r="H13" s="62"/>
      <c r="I13" s="62"/>
    </row>
    <row r="15" spans="1:9">
      <c r="A15" s="13" t="s">
        <v>15</v>
      </c>
      <c r="B15" s="14">
        <v>2023</v>
      </c>
      <c r="C15" s="14"/>
      <c r="D15" s="14"/>
      <c r="E15" s="14"/>
      <c r="F15" s="14"/>
      <c r="G15" s="87" t="s">
        <v>16</v>
      </c>
      <c r="H15" s="88"/>
      <c r="I15" s="89"/>
    </row>
    <row r="16" spans="1:9" ht="64.95" customHeight="1">
      <c r="A16" s="15" t="s">
        <v>17</v>
      </c>
      <c r="B16" s="90" t="s">
        <v>18</v>
      </c>
      <c r="C16" s="90"/>
      <c r="D16" s="90"/>
      <c r="E16" s="90"/>
      <c r="F16" s="91"/>
      <c r="G16" s="84" t="s">
        <v>19</v>
      </c>
      <c r="H16" s="85"/>
      <c r="I16" s="34">
        <v>42428764</v>
      </c>
    </row>
    <row r="17" spans="1:9" ht="21">
      <c r="A17" s="15" t="s">
        <v>20</v>
      </c>
      <c r="B17" s="80" t="s">
        <v>21</v>
      </c>
      <c r="C17" s="80"/>
      <c r="D17" s="80"/>
      <c r="E17" s="80"/>
      <c r="F17" s="17"/>
      <c r="G17" s="84" t="s">
        <v>22</v>
      </c>
      <c r="H17" s="85"/>
      <c r="I17" s="34">
        <v>150</v>
      </c>
    </row>
    <row r="18" spans="1:9" ht="21">
      <c r="A18" s="15" t="s">
        <v>23</v>
      </c>
      <c r="B18" s="80" t="s">
        <v>24</v>
      </c>
      <c r="C18" s="80"/>
      <c r="D18" s="80"/>
      <c r="E18" s="80"/>
      <c r="F18" s="17"/>
      <c r="G18" s="84" t="s">
        <v>25</v>
      </c>
      <c r="H18" s="85"/>
      <c r="I18" s="34">
        <v>4625110100</v>
      </c>
    </row>
    <row r="19" spans="1:9" ht="21">
      <c r="A19" s="15" t="s">
        <v>26</v>
      </c>
      <c r="B19" s="80" t="s">
        <v>27</v>
      </c>
      <c r="C19" s="80"/>
      <c r="D19" s="80"/>
      <c r="E19" s="80"/>
      <c r="F19" s="18"/>
      <c r="G19" s="84" t="s">
        <v>28</v>
      </c>
      <c r="H19" s="85"/>
      <c r="I19" s="35" t="s">
        <v>29</v>
      </c>
    </row>
    <row r="20" spans="1:9" ht="18.75" customHeight="1">
      <c r="A20" s="15" t="s">
        <v>30</v>
      </c>
      <c r="B20" s="80" t="s">
        <v>31</v>
      </c>
      <c r="C20" s="80"/>
      <c r="D20" s="80"/>
      <c r="E20" s="18"/>
      <c r="F20" s="18"/>
      <c r="G20" s="84" t="s">
        <v>32</v>
      </c>
      <c r="H20" s="85"/>
      <c r="I20" s="34">
        <v>91500</v>
      </c>
    </row>
    <row r="21" spans="1:9" ht="21">
      <c r="A21" s="15" t="s">
        <v>33</v>
      </c>
      <c r="B21" s="80" t="s">
        <v>34</v>
      </c>
      <c r="C21" s="80"/>
      <c r="D21" s="80"/>
      <c r="E21" s="80"/>
      <c r="F21" s="18"/>
      <c r="G21" s="84" t="s">
        <v>35</v>
      </c>
      <c r="H21" s="85"/>
      <c r="I21" s="34" t="s">
        <v>36</v>
      </c>
    </row>
    <row r="22" spans="1:9" ht="21">
      <c r="A22" s="15" t="s">
        <v>37</v>
      </c>
      <c r="B22" s="80" t="s">
        <v>38</v>
      </c>
      <c r="C22" s="80"/>
      <c r="D22" s="80"/>
      <c r="E22" s="80"/>
      <c r="F22" s="19"/>
      <c r="G22" s="20"/>
      <c r="H22" s="21"/>
      <c r="I22" s="36"/>
    </row>
    <row r="23" spans="1:9" ht="21">
      <c r="A23" s="15" t="s">
        <v>39</v>
      </c>
      <c r="B23" s="80" t="s">
        <v>40</v>
      </c>
      <c r="C23" s="80"/>
      <c r="D23" s="80"/>
      <c r="E23" s="80"/>
      <c r="F23" s="19"/>
      <c r="G23" s="22"/>
      <c r="H23" s="23"/>
      <c r="I23" s="37"/>
    </row>
    <row r="24" spans="1:9" ht="47.4" customHeight="1">
      <c r="A24" s="15" t="s">
        <v>41</v>
      </c>
      <c r="B24" s="80"/>
      <c r="C24" s="80"/>
      <c r="D24" s="80"/>
      <c r="E24" s="80"/>
      <c r="F24" s="18"/>
      <c r="G24" s="82" t="s">
        <v>42</v>
      </c>
      <c r="H24" s="83"/>
      <c r="I24" s="38"/>
    </row>
    <row r="25" spans="1:9" ht="42" customHeight="1">
      <c r="A25" s="15" t="s">
        <v>43</v>
      </c>
      <c r="B25" s="80" t="s">
        <v>44</v>
      </c>
      <c r="C25" s="80"/>
      <c r="D25" s="80"/>
      <c r="E25" s="80"/>
      <c r="F25" s="80"/>
      <c r="G25" s="82" t="s">
        <v>45</v>
      </c>
      <c r="H25" s="83"/>
      <c r="I25" s="39"/>
    </row>
    <row r="26" spans="1:9" ht="21">
      <c r="A26" s="15" t="s">
        <v>46</v>
      </c>
      <c r="B26" s="80"/>
      <c r="C26" s="80"/>
      <c r="D26" s="80"/>
      <c r="E26" s="80"/>
      <c r="F26" s="16"/>
      <c r="G26" s="18"/>
      <c r="H26" s="18"/>
      <c r="I26" s="40"/>
    </row>
    <row r="27" spans="1:9" ht="21">
      <c r="A27" s="15" t="s">
        <v>47</v>
      </c>
      <c r="B27" s="80" t="s">
        <v>48</v>
      </c>
      <c r="C27" s="80"/>
      <c r="D27" s="80"/>
      <c r="E27" s="80"/>
      <c r="F27" s="24"/>
      <c r="G27" s="17"/>
      <c r="H27" s="17"/>
      <c r="I27" s="41"/>
    </row>
    <row r="28" spans="1:9" ht="3.6" customHeight="1"/>
    <row r="29" spans="1:9" ht="20.399999999999999">
      <c r="A29" s="81" t="s">
        <v>49</v>
      </c>
      <c r="B29" s="81"/>
      <c r="C29" s="81"/>
      <c r="D29" s="81"/>
      <c r="E29" s="81"/>
      <c r="F29" s="81"/>
      <c r="G29" s="81"/>
      <c r="H29" s="81"/>
      <c r="I29" s="81"/>
    </row>
    <row r="30" spans="1:9" ht="1.2" customHeight="1">
      <c r="A30" s="25"/>
      <c r="B30" s="26"/>
      <c r="C30" s="26"/>
      <c r="D30" s="25"/>
      <c r="E30" s="25"/>
      <c r="F30" s="25"/>
      <c r="G30" s="25"/>
      <c r="H30" s="25"/>
      <c r="I30" s="25"/>
    </row>
    <row r="31" spans="1:9" ht="51" customHeight="1">
      <c r="A31" s="62" t="s">
        <v>50</v>
      </c>
      <c r="B31" s="63" t="s">
        <v>51</v>
      </c>
      <c r="C31" s="64" t="s">
        <v>52</v>
      </c>
      <c r="D31" s="63" t="s">
        <v>53</v>
      </c>
      <c r="E31" s="63" t="s">
        <v>54</v>
      </c>
      <c r="F31" s="63" t="s">
        <v>55</v>
      </c>
      <c r="G31" s="63"/>
      <c r="H31" s="63"/>
      <c r="I31" s="63"/>
    </row>
    <row r="32" spans="1:9" ht="46.2" customHeight="1">
      <c r="A32" s="62"/>
      <c r="B32" s="63"/>
      <c r="C32" s="65"/>
      <c r="D32" s="63"/>
      <c r="E32" s="63"/>
      <c r="F32" s="28" t="s">
        <v>56</v>
      </c>
      <c r="G32" s="28" t="s">
        <v>57</v>
      </c>
      <c r="H32" s="28" t="s">
        <v>58</v>
      </c>
      <c r="I32" s="28" t="s">
        <v>59</v>
      </c>
    </row>
    <row r="33" spans="1:9" ht="18" customHeight="1">
      <c r="A33" s="12">
        <v>1</v>
      </c>
      <c r="B33" s="27">
        <v>2</v>
      </c>
      <c r="C33" s="27">
        <v>3</v>
      </c>
      <c r="D33" s="27">
        <v>4</v>
      </c>
      <c r="E33" s="27">
        <v>5</v>
      </c>
      <c r="F33" s="27">
        <v>6</v>
      </c>
      <c r="G33" s="27">
        <v>7</v>
      </c>
      <c r="H33" s="27">
        <v>8</v>
      </c>
      <c r="I33" s="27">
        <v>9</v>
      </c>
    </row>
    <row r="34" spans="1:9" ht="18" customHeight="1">
      <c r="A34" s="66" t="s">
        <v>60</v>
      </c>
      <c r="B34" s="67"/>
      <c r="C34" s="67"/>
      <c r="D34" s="67"/>
      <c r="E34" s="67"/>
      <c r="F34" s="67"/>
      <c r="G34" s="67"/>
      <c r="H34" s="67"/>
      <c r="I34" s="68"/>
    </row>
    <row r="35" spans="1:9" s="2" customFormat="1" ht="20.100000000000001" customHeight="1">
      <c r="A35" s="66" t="s">
        <v>61</v>
      </c>
      <c r="B35" s="67"/>
      <c r="C35" s="67"/>
      <c r="D35" s="67"/>
      <c r="E35" s="67"/>
      <c r="F35" s="67"/>
      <c r="G35" s="67"/>
      <c r="H35" s="67"/>
      <c r="I35" s="68"/>
    </row>
    <row r="36" spans="1:9">
      <c r="A36" s="29" t="s">
        <v>62</v>
      </c>
      <c r="B36" s="12">
        <v>1010</v>
      </c>
      <c r="C36" s="30">
        <v>24398.5</v>
      </c>
      <c r="D36" s="94">
        <v>24572.28</v>
      </c>
      <c r="E36" s="94">
        <f>F36+G36+H36+I36</f>
        <v>20669.66</v>
      </c>
      <c r="F36" s="94">
        <v>5128.99</v>
      </c>
      <c r="G36" s="94">
        <v>5156.24</v>
      </c>
      <c r="H36" s="94">
        <v>5175.13</v>
      </c>
      <c r="I36" s="94">
        <v>5209.3</v>
      </c>
    </row>
    <row r="37" spans="1:9">
      <c r="A37" s="29" t="s">
        <v>63</v>
      </c>
      <c r="B37" s="12">
        <v>1020</v>
      </c>
      <c r="C37" s="30">
        <v>897.1</v>
      </c>
      <c r="D37" s="94">
        <v>850.52</v>
      </c>
      <c r="E37" s="94">
        <f t="shared" ref="E37:E47" si="0">F37+G37+H37+I37</f>
        <v>2507.27</v>
      </c>
      <c r="F37" s="94">
        <v>621.45000000000005</v>
      </c>
      <c r="G37" s="94">
        <v>296.64</v>
      </c>
      <c r="H37" s="94">
        <v>330.68</v>
      </c>
      <c r="I37" s="94">
        <v>1258.5</v>
      </c>
    </row>
    <row r="38" spans="1:9">
      <c r="A38" s="31" t="s">
        <v>64</v>
      </c>
      <c r="B38" s="12">
        <v>1021</v>
      </c>
      <c r="C38" s="30">
        <v>539.20000000000005</v>
      </c>
      <c r="D38" s="94">
        <v>467.32</v>
      </c>
      <c r="E38" s="94">
        <f t="shared" si="0"/>
        <v>697.77</v>
      </c>
      <c r="F38" s="94">
        <v>333.19</v>
      </c>
      <c r="G38" s="94">
        <v>127.72</v>
      </c>
      <c r="H38" s="94">
        <v>161.76</v>
      </c>
      <c r="I38" s="94">
        <v>75.099999999999994</v>
      </c>
    </row>
    <row r="39" spans="1:9" s="2" customFormat="1" ht="36">
      <c r="A39" s="31" t="s">
        <v>65</v>
      </c>
      <c r="B39" s="12">
        <v>1022</v>
      </c>
      <c r="C39" s="30">
        <v>0</v>
      </c>
      <c r="D39" s="94">
        <v>0</v>
      </c>
      <c r="E39" s="94">
        <f t="shared" si="0"/>
        <v>0</v>
      </c>
      <c r="F39" s="94">
        <v>0</v>
      </c>
      <c r="G39" s="94">
        <v>0</v>
      </c>
      <c r="H39" s="94">
        <v>0</v>
      </c>
      <c r="I39" s="94">
        <v>0</v>
      </c>
    </row>
    <row r="40" spans="1:9" s="2" customFormat="1" ht="222.9" customHeight="1">
      <c r="A40" s="31" t="s">
        <v>66</v>
      </c>
      <c r="B40" s="27">
        <v>1023</v>
      </c>
      <c r="C40" s="30">
        <v>357.9</v>
      </c>
      <c r="D40" s="94">
        <v>383.2</v>
      </c>
      <c r="E40" s="94">
        <f t="shared" si="0"/>
        <v>1809.6</v>
      </c>
      <c r="F40" s="94">
        <v>288.3</v>
      </c>
      <c r="G40" s="94">
        <v>168.9</v>
      </c>
      <c r="H40" s="94">
        <v>168.9</v>
      </c>
      <c r="I40" s="94">
        <v>1183.5</v>
      </c>
    </row>
    <row r="41" spans="1:9" s="2" customFormat="1">
      <c r="A41" s="29" t="s">
        <v>67</v>
      </c>
      <c r="B41" s="12">
        <v>1030</v>
      </c>
      <c r="C41" s="30">
        <v>24.2</v>
      </c>
      <c r="D41" s="94">
        <v>36.9</v>
      </c>
      <c r="E41" s="94">
        <v>32.700000000000003</v>
      </c>
      <c r="F41" s="94">
        <v>9.2200000000000006</v>
      </c>
      <c r="G41" s="94">
        <v>9.2200000000000006</v>
      </c>
      <c r="H41" s="94">
        <v>9.2200000000000006</v>
      </c>
      <c r="I41" s="94">
        <v>5</v>
      </c>
    </row>
    <row r="42" spans="1:9" s="2" customFormat="1">
      <c r="A42" s="31" t="s">
        <v>68</v>
      </c>
      <c r="B42" s="12">
        <v>1031</v>
      </c>
      <c r="C42" s="30">
        <v>19.600000000000001</v>
      </c>
      <c r="D42" s="94">
        <v>16.899999999999999</v>
      </c>
      <c r="E42" s="94">
        <f t="shared" si="0"/>
        <v>12.66</v>
      </c>
      <c r="F42" s="94">
        <v>4.22</v>
      </c>
      <c r="G42" s="94">
        <v>4.22</v>
      </c>
      <c r="H42" s="94">
        <v>4.22</v>
      </c>
      <c r="I42" s="94">
        <v>0</v>
      </c>
    </row>
    <row r="43" spans="1:9" s="2" customFormat="1">
      <c r="A43" s="31" t="s">
        <v>69</v>
      </c>
      <c r="B43" s="12">
        <v>1032</v>
      </c>
      <c r="C43" s="30">
        <v>0</v>
      </c>
      <c r="D43" s="94">
        <v>0</v>
      </c>
      <c r="E43" s="94">
        <f t="shared" si="0"/>
        <v>0</v>
      </c>
      <c r="F43" s="94">
        <v>0</v>
      </c>
      <c r="G43" s="94">
        <v>0</v>
      </c>
      <c r="H43" s="94">
        <v>0</v>
      </c>
      <c r="I43" s="94">
        <v>0</v>
      </c>
    </row>
    <row r="44" spans="1:9" s="2" customFormat="1">
      <c r="A44" s="31" t="s">
        <v>70</v>
      </c>
      <c r="B44" s="12">
        <v>1033</v>
      </c>
      <c r="C44" s="30">
        <v>4.5999999999999996</v>
      </c>
      <c r="D44" s="94">
        <v>20</v>
      </c>
      <c r="E44" s="94">
        <f t="shared" si="0"/>
        <v>20</v>
      </c>
      <c r="F44" s="94">
        <v>5</v>
      </c>
      <c r="G44" s="94">
        <v>5</v>
      </c>
      <c r="H44" s="94">
        <v>5</v>
      </c>
      <c r="I44" s="94">
        <v>5</v>
      </c>
    </row>
    <row r="45" spans="1:9" s="2" customFormat="1">
      <c r="A45" s="29" t="s">
        <v>71</v>
      </c>
      <c r="B45" s="12">
        <v>1040</v>
      </c>
      <c r="C45" s="30">
        <v>824</v>
      </c>
      <c r="D45" s="94">
        <v>524</v>
      </c>
      <c r="E45" s="94">
        <f t="shared" si="0"/>
        <v>168</v>
      </c>
      <c r="F45" s="94">
        <v>6</v>
      </c>
      <c r="G45" s="94">
        <v>106</v>
      </c>
      <c r="H45" s="94">
        <v>56</v>
      </c>
      <c r="I45" s="94">
        <v>0</v>
      </c>
    </row>
    <row r="46" spans="1:9" s="2" customFormat="1">
      <c r="A46" s="31" t="s">
        <v>72</v>
      </c>
      <c r="B46" s="12">
        <v>1041</v>
      </c>
      <c r="C46" s="30">
        <v>31.55</v>
      </c>
      <c r="D46" s="94">
        <v>24</v>
      </c>
      <c r="E46" s="94">
        <f t="shared" si="0"/>
        <v>18</v>
      </c>
      <c r="F46" s="94">
        <v>6</v>
      </c>
      <c r="G46" s="94">
        <v>6</v>
      </c>
      <c r="H46" s="94">
        <v>6</v>
      </c>
      <c r="I46" s="94">
        <v>0</v>
      </c>
    </row>
    <row r="47" spans="1:9" s="2" customFormat="1">
      <c r="A47" s="31" t="s">
        <v>70</v>
      </c>
      <c r="B47" s="12">
        <v>1042</v>
      </c>
      <c r="C47" s="30">
        <v>792.45</v>
      </c>
      <c r="D47" s="94">
        <v>500</v>
      </c>
      <c r="E47" s="94">
        <f t="shared" si="0"/>
        <v>150</v>
      </c>
      <c r="F47" s="94">
        <v>0</v>
      </c>
      <c r="G47" s="94">
        <v>100</v>
      </c>
      <c r="H47" s="94">
        <v>50</v>
      </c>
      <c r="I47" s="94">
        <v>0</v>
      </c>
    </row>
    <row r="48" spans="1:9" ht="20.100000000000001" customHeight="1">
      <c r="A48" s="66" t="s">
        <v>73</v>
      </c>
      <c r="B48" s="67"/>
      <c r="C48" s="67"/>
      <c r="D48" s="67"/>
      <c r="E48" s="67"/>
      <c r="F48" s="67"/>
      <c r="G48" s="67"/>
      <c r="H48" s="67"/>
      <c r="I48" s="68"/>
    </row>
    <row r="49" spans="1:14" ht="20.100000000000001" customHeight="1">
      <c r="A49" s="29" t="s">
        <v>74</v>
      </c>
      <c r="B49" s="12">
        <v>1050</v>
      </c>
      <c r="C49" s="30">
        <v>16945.7</v>
      </c>
      <c r="D49" s="55">
        <v>14086.9</v>
      </c>
      <c r="E49" s="95">
        <f>F49+G49+H49+I49</f>
        <v>13263.868999999999</v>
      </c>
      <c r="F49" s="95">
        <v>3410.723</v>
      </c>
      <c r="G49" s="95">
        <v>3410.723</v>
      </c>
      <c r="H49" s="95">
        <v>3410.723</v>
      </c>
      <c r="I49" s="95">
        <v>3031.7</v>
      </c>
      <c r="K49" s="5" t="e">
        <f>E82/E49</f>
        <v>#VALUE!</v>
      </c>
    </row>
    <row r="50" spans="1:14" ht="20.100000000000001" customHeight="1">
      <c r="A50" s="29" t="s">
        <v>75</v>
      </c>
      <c r="B50" s="12">
        <v>1060</v>
      </c>
      <c r="C50" s="30">
        <v>3784.3</v>
      </c>
      <c r="D50" s="55">
        <v>3099.1</v>
      </c>
      <c r="E50" s="95">
        <f>F50+G50+H50+I50</f>
        <v>2951.0770000000002</v>
      </c>
      <c r="F50" s="95">
        <v>750.35900000000004</v>
      </c>
      <c r="G50" s="95">
        <v>750.35900000000004</v>
      </c>
      <c r="H50" s="95">
        <v>750.35900000000004</v>
      </c>
      <c r="I50" s="95">
        <v>700</v>
      </c>
      <c r="K50" s="5">
        <f>E83/E50</f>
        <v>1.0447860221878316</v>
      </c>
    </row>
    <row r="51" spans="1:14">
      <c r="A51" s="32" t="s">
        <v>76</v>
      </c>
      <c r="B51" s="12">
        <v>1070</v>
      </c>
      <c r="C51" s="30">
        <f>C52+C53+C54</f>
        <v>2140.3000000000002</v>
      </c>
      <c r="D51" s="56">
        <f t="shared" ref="D51:I51" si="1">D52+D53+D54</f>
        <v>3840.7999999999997</v>
      </c>
      <c r="E51" s="96">
        <f>E52+E53+E54</f>
        <v>3166.8069999999998</v>
      </c>
      <c r="F51" s="96">
        <f t="shared" si="1"/>
        <v>801.202</v>
      </c>
      <c r="G51" s="96">
        <f t="shared" si="1"/>
        <v>804.202</v>
      </c>
      <c r="H51" s="96">
        <f t="shared" si="1"/>
        <v>847.40300000000002</v>
      </c>
      <c r="I51" s="96">
        <f t="shared" si="1"/>
        <v>714</v>
      </c>
      <c r="K51" s="5">
        <f>E84/E49</f>
        <v>0.26360879318093389</v>
      </c>
    </row>
    <row r="52" spans="1:14">
      <c r="A52" s="31" t="s">
        <v>77</v>
      </c>
      <c r="B52" s="12">
        <v>1071</v>
      </c>
      <c r="C52" s="30">
        <v>1716.7</v>
      </c>
      <c r="D52" s="55">
        <v>3104.6</v>
      </c>
      <c r="E52" s="95">
        <f t="shared" ref="E52:E72" si="2">F52+G52+H52+I52</f>
        <v>2547.7429999999999</v>
      </c>
      <c r="F52" s="95">
        <v>653.03399999999999</v>
      </c>
      <c r="G52" s="95">
        <v>653.03399999999999</v>
      </c>
      <c r="H52" s="95">
        <v>689.67499999999995</v>
      </c>
      <c r="I52" s="95">
        <v>552</v>
      </c>
    </row>
    <row r="53" spans="1:14">
      <c r="A53" s="31" t="s">
        <v>78</v>
      </c>
      <c r="B53" s="12">
        <v>1072</v>
      </c>
      <c r="C53" s="30">
        <v>369.3</v>
      </c>
      <c r="D53" s="55">
        <v>683</v>
      </c>
      <c r="E53" s="95">
        <f t="shared" si="2"/>
        <v>539.06400000000008</v>
      </c>
      <c r="F53" s="95">
        <v>143.66800000000001</v>
      </c>
      <c r="G53" s="95">
        <v>143.66800000000001</v>
      </c>
      <c r="H53" s="95">
        <v>151.72800000000001</v>
      </c>
      <c r="I53" s="95">
        <v>100</v>
      </c>
      <c r="N53" s="42"/>
    </row>
    <row r="54" spans="1:14" ht="39" customHeight="1">
      <c r="A54" s="31" t="s">
        <v>79</v>
      </c>
      <c r="B54" s="12">
        <v>1073</v>
      </c>
      <c r="C54" s="30">
        <v>54.3</v>
      </c>
      <c r="D54" s="55">
        <v>53.2</v>
      </c>
      <c r="E54" s="95">
        <f t="shared" si="2"/>
        <v>80</v>
      </c>
      <c r="F54" s="95">
        <v>4.5</v>
      </c>
      <c r="G54" s="95">
        <v>7.5</v>
      </c>
      <c r="H54" s="95">
        <v>6</v>
      </c>
      <c r="I54" s="95">
        <v>62</v>
      </c>
    </row>
    <row r="55" spans="1:14">
      <c r="A55" s="33" t="s">
        <v>80</v>
      </c>
      <c r="B55" s="12">
        <v>1080</v>
      </c>
      <c r="C55" s="30">
        <v>220.8</v>
      </c>
      <c r="D55" s="55">
        <v>207.8</v>
      </c>
      <c r="E55" s="95">
        <f t="shared" si="2"/>
        <v>211.91300000000001</v>
      </c>
      <c r="F55" s="95">
        <v>45.478000000000002</v>
      </c>
      <c r="G55" s="95">
        <v>45.478000000000002</v>
      </c>
      <c r="H55" s="95">
        <v>30.957000000000001</v>
      </c>
      <c r="I55" s="95">
        <v>90</v>
      </c>
      <c r="K55" s="42"/>
    </row>
    <row r="56" spans="1:14" ht="20.100000000000001" customHeight="1">
      <c r="A56" s="29" t="s">
        <v>81</v>
      </c>
      <c r="B56" s="12">
        <v>1090</v>
      </c>
      <c r="C56" s="30">
        <v>0</v>
      </c>
      <c r="D56" s="5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K56" s="42"/>
    </row>
    <row r="57" spans="1:14" ht="20.100000000000001" customHeight="1">
      <c r="A57" s="29" t="s">
        <v>82</v>
      </c>
      <c r="B57" s="12">
        <v>1100</v>
      </c>
      <c r="C57" s="30">
        <v>1359</v>
      </c>
      <c r="D57" s="55">
        <v>199.9</v>
      </c>
      <c r="E57" s="95">
        <f t="shared" si="2"/>
        <v>270</v>
      </c>
      <c r="F57" s="95">
        <v>45</v>
      </c>
      <c r="G57" s="95">
        <v>43</v>
      </c>
      <c r="H57" s="95">
        <v>41.5</v>
      </c>
      <c r="I57" s="95">
        <v>140.5</v>
      </c>
    </row>
    <row r="58" spans="1:14" ht="20.100000000000001" customHeight="1">
      <c r="A58" s="29" t="s">
        <v>83</v>
      </c>
      <c r="B58" s="12">
        <v>1110</v>
      </c>
      <c r="C58" s="30">
        <v>96.3</v>
      </c>
      <c r="D58" s="55">
        <v>257</v>
      </c>
      <c r="E58" s="95">
        <f t="shared" si="2"/>
        <v>110</v>
      </c>
      <c r="F58" s="95">
        <v>14</v>
      </c>
      <c r="G58" s="95">
        <v>12</v>
      </c>
      <c r="H58" s="95">
        <v>12</v>
      </c>
      <c r="I58" s="95">
        <v>72</v>
      </c>
    </row>
    <row r="59" spans="1:14" ht="19.95" customHeight="1">
      <c r="A59" s="29" t="s">
        <v>84</v>
      </c>
      <c r="B59" s="12">
        <v>1120</v>
      </c>
      <c r="C59" s="30">
        <v>539.20000000000005</v>
      </c>
      <c r="D59" s="97">
        <v>467.3</v>
      </c>
      <c r="E59" s="95">
        <f t="shared" si="2"/>
        <v>697.76499999999999</v>
      </c>
      <c r="F59" s="95">
        <f>F60+F61+F62+F63+F64+F65</f>
        <v>333.18599999999998</v>
      </c>
      <c r="G59" s="95">
        <f>G60+G61+G62+G63+G64</f>
        <v>127.71900000000001</v>
      </c>
      <c r="H59" s="95">
        <f>H60+H61+H62+H63+H64</f>
        <v>161.76</v>
      </c>
      <c r="I59" s="95">
        <f>I60+I61+I62+I63+I64</f>
        <v>75.099999999999994</v>
      </c>
    </row>
    <row r="60" spans="1:14" ht="20.100000000000001" customHeight="1">
      <c r="A60" s="31" t="s">
        <v>85</v>
      </c>
      <c r="B60" s="12">
        <v>1121</v>
      </c>
      <c r="C60" s="30">
        <v>83.4</v>
      </c>
      <c r="D60" s="55">
        <v>103.7</v>
      </c>
      <c r="E60" s="95">
        <f t="shared" si="2"/>
        <v>108.37</v>
      </c>
      <c r="F60" s="95">
        <v>49.561</v>
      </c>
      <c r="G60" s="95">
        <v>7.5090000000000003</v>
      </c>
      <c r="H60" s="95">
        <f>'[31]02_Видатки'!G145</f>
        <v>0</v>
      </c>
      <c r="I60" s="95">
        <v>51.3</v>
      </c>
    </row>
    <row r="61" spans="1:14" ht="20.100000000000001" customHeight="1">
      <c r="A61" s="31" t="s">
        <v>86</v>
      </c>
      <c r="B61" s="12">
        <v>1122</v>
      </c>
      <c r="C61" s="30">
        <v>9.8000000000000007</v>
      </c>
      <c r="D61" s="55">
        <v>15.5</v>
      </c>
      <c r="E61" s="95">
        <f t="shared" si="2"/>
        <v>13.58</v>
      </c>
      <c r="F61" s="95">
        <v>3.36</v>
      </c>
      <c r="G61" s="95">
        <v>3.36</v>
      </c>
      <c r="H61" s="95">
        <v>3.36</v>
      </c>
      <c r="I61" s="95">
        <v>3.5</v>
      </c>
    </row>
    <row r="62" spans="1:14" ht="20.100000000000001" customHeight="1">
      <c r="A62" s="31" t="s">
        <v>87</v>
      </c>
      <c r="B62" s="12">
        <v>1123</v>
      </c>
      <c r="C62" s="30">
        <v>282.39999999999998</v>
      </c>
      <c r="D62" s="55">
        <v>261.3</v>
      </c>
      <c r="E62" s="95">
        <f t="shared" si="2"/>
        <v>457.9</v>
      </c>
      <c r="F62" s="95">
        <v>264</v>
      </c>
      <c r="G62" s="95">
        <v>113.9</v>
      </c>
      <c r="H62" s="95">
        <v>80</v>
      </c>
      <c r="I62" s="95">
        <v>0</v>
      </c>
    </row>
    <row r="63" spans="1:14" ht="20.100000000000001" customHeight="1">
      <c r="A63" s="31" t="s">
        <v>88</v>
      </c>
      <c r="B63" s="12">
        <v>1124</v>
      </c>
      <c r="C63" s="30">
        <v>11.2</v>
      </c>
      <c r="D63" s="55">
        <v>40.1</v>
      </c>
      <c r="E63" s="95">
        <f t="shared" si="2"/>
        <v>39.515000000000001</v>
      </c>
      <c r="F63" s="95">
        <v>16.265000000000001</v>
      </c>
      <c r="G63" s="95">
        <v>2.95</v>
      </c>
      <c r="H63" s="95">
        <f>'[31]02_Видатки'!G173</f>
        <v>0</v>
      </c>
      <c r="I63" s="95">
        <v>20.3</v>
      </c>
    </row>
    <row r="64" spans="1:14" ht="20.100000000000001" customHeight="1">
      <c r="A64" s="31" t="s">
        <v>89</v>
      </c>
      <c r="B64" s="12">
        <v>1125</v>
      </c>
      <c r="C64" s="30">
        <v>152.4</v>
      </c>
      <c r="D64" s="55">
        <v>46.8</v>
      </c>
      <c r="E64" s="95">
        <f t="shared" si="2"/>
        <v>78.400000000000006</v>
      </c>
      <c r="F64" s="95">
        <v>0</v>
      </c>
      <c r="G64" s="95">
        <v>0</v>
      </c>
      <c r="H64" s="95">
        <v>78.400000000000006</v>
      </c>
      <c r="I64" s="95">
        <v>0</v>
      </c>
    </row>
    <row r="65" spans="1:9" ht="20.100000000000001" customHeight="1">
      <c r="A65" s="31" t="s">
        <v>90</v>
      </c>
      <c r="B65" s="12">
        <v>1126</v>
      </c>
      <c r="C65" s="30">
        <v>0</v>
      </c>
      <c r="D65" s="55">
        <v>0</v>
      </c>
      <c r="E65" s="95">
        <f t="shared" si="2"/>
        <v>0</v>
      </c>
      <c r="F65" s="95">
        <v>0</v>
      </c>
      <c r="G65" s="95">
        <v>0</v>
      </c>
      <c r="H65" s="95">
        <v>0</v>
      </c>
      <c r="I65" s="95">
        <v>0</v>
      </c>
    </row>
    <row r="66" spans="1:9" ht="37.5" customHeight="1">
      <c r="A66" s="29" t="s">
        <v>91</v>
      </c>
      <c r="B66" s="12">
        <v>1130</v>
      </c>
      <c r="C66" s="30" t="s">
        <v>92</v>
      </c>
      <c r="D66" s="55">
        <v>313.2</v>
      </c>
      <c r="E66" s="95">
        <f t="shared" si="2"/>
        <v>1809.6089999999999</v>
      </c>
      <c r="F66" s="95">
        <v>288.26299999999998</v>
      </c>
      <c r="G66" s="95">
        <v>168.923</v>
      </c>
      <c r="H66" s="95">
        <v>168.923</v>
      </c>
      <c r="I66" s="95">
        <v>1183.5</v>
      </c>
    </row>
    <row r="67" spans="1:9" ht="20.100000000000001" customHeight="1">
      <c r="A67" s="29" t="s">
        <v>93</v>
      </c>
      <c r="B67" s="12">
        <v>1140</v>
      </c>
      <c r="C67" s="30">
        <v>0</v>
      </c>
      <c r="D67" s="55">
        <v>0</v>
      </c>
      <c r="E67" s="95">
        <f t="shared" si="2"/>
        <v>0</v>
      </c>
      <c r="F67" s="95">
        <v>0</v>
      </c>
      <c r="G67" s="95">
        <v>0</v>
      </c>
      <c r="H67" s="95">
        <v>0</v>
      </c>
      <c r="I67" s="95">
        <v>0</v>
      </c>
    </row>
    <row r="68" spans="1:9" ht="20.100000000000001" customHeight="1">
      <c r="A68" s="29" t="s">
        <v>94</v>
      </c>
      <c r="B68" s="12">
        <v>1150</v>
      </c>
      <c r="C68" s="30">
        <v>322.7</v>
      </c>
      <c r="D68" s="55">
        <v>310.8</v>
      </c>
      <c r="E68" s="95">
        <f t="shared" si="2"/>
        <v>351.15499999999997</v>
      </c>
      <c r="F68" s="95">
        <v>50</v>
      </c>
      <c r="G68" s="95">
        <v>62.789000000000001</v>
      </c>
      <c r="H68" s="95">
        <v>62.789000000000001</v>
      </c>
      <c r="I68" s="95">
        <v>175.577</v>
      </c>
    </row>
    <row r="69" spans="1:9" s="3" customFormat="1" ht="20.399999999999999" customHeight="1">
      <c r="A69" s="29" t="s">
        <v>95</v>
      </c>
      <c r="B69" s="12">
        <v>1160</v>
      </c>
      <c r="C69" s="30">
        <v>38.9</v>
      </c>
      <c r="D69" s="97">
        <v>1047.9000000000001</v>
      </c>
      <c r="E69" s="95">
        <f>F69+G69+H69+I69</f>
        <v>433.76</v>
      </c>
      <c r="F69" s="95">
        <v>23.515000000000001</v>
      </c>
      <c r="G69" s="95">
        <v>139.19200000000001</v>
      </c>
      <c r="H69" s="95">
        <v>81.352999999999994</v>
      </c>
      <c r="I69" s="95">
        <v>189.7</v>
      </c>
    </row>
    <row r="70" spans="1:9" ht="33.6" customHeight="1">
      <c r="A70" s="31" t="s">
        <v>96</v>
      </c>
      <c r="B70" s="12">
        <v>1161</v>
      </c>
      <c r="C70" s="30" t="s">
        <v>92</v>
      </c>
      <c r="D70" s="55">
        <v>221.5</v>
      </c>
      <c r="E70" s="95">
        <f t="shared" si="2"/>
        <v>126.76600000000001</v>
      </c>
      <c r="F70" s="95">
        <v>19.015000000000001</v>
      </c>
      <c r="G70" s="95">
        <v>31.692</v>
      </c>
      <c r="H70" s="95">
        <v>25.353000000000002</v>
      </c>
      <c r="I70" s="95">
        <v>50.706000000000003</v>
      </c>
    </row>
    <row r="71" spans="1:9" ht="19.95" customHeight="1">
      <c r="A71" s="31" t="s">
        <v>97</v>
      </c>
      <c r="B71" s="12">
        <v>1162</v>
      </c>
      <c r="C71" s="30">
        <v>14.7</v>
      </c>
      <c r="D71" s="55">
        <v>157.80000000000001</v>
      </c>
      <c r="E71" s="95">
        <f t="shared" si="2"/>
        <v>127</v>
      </c>
      <c r="F71" s="95">
        <f>'[31]03_МТО'!C163</f>
        <v>0</v>
      </c>
      <c r="G71" s="95">
        <f>'[31]03_МТО'!D163</f>
        <v>0</v>
      </c>
      <c r="H71" s="95">
        <f>'[31]03_МТО'!E163</f>
        <v>0</v>
      </c>
      <c r="I71" s="95">
        <v>127</v>
      </c>
    </row>
    <row r="72" spans="1:9" ht="36">
      <c r="A72" s="31" t="s">
        <v>98</v>
      </c>
      <c r="B72" s="12">
        <v>1163</v>
      </c>
      <c r="C72" s="30">
        <v>24.2</v>
      </c>
      <c r="D72" s="55">
        <v>115.4</v>
      </c>
      <c r="E72" s="95">
        <f t="shared" si="2"/>
        <v>0</v>
      </c>
      <c r="F72" s="95">
        <f>'[31]03_МТО'!C164</f>
        <v>0</v>
      </c>
      <c r="G72" s="95">
        <f>'[31]03_МТО'!D164</f>
        <v>0</v>
      </c>
      <c r="H72" s="95">
        <f>'[31]03_МТО'!E164</f>
        <v>0</v>
      </c>
      <c r="I72" s="95">
        <f>'[31]03_МТО'!F164</f>
        <v>0</v>
      </c>
    </row>
    <row r="73" spans="1:9" ht="20.100000000000001" customHeight="1">
      <c r="A73" s="29" t="s">
        <v>99</v>
      </c>
      <c r="B73" s="12">
        <v>1170</v>
      </c>
      <c r="C73" s="30">
        <v>82.9</v>
      </c>
      <c r="D73" s="97">
        <v>75</v>
      </c>
      <c r="E73" s="95">
        <f>E74+E75</f>
        <v>109.7</v>
      </c>
      <c r="F73" s="95">
        <v>3</v>
      </c>
      <c r="G73" s="95">
        <v>3</v>
      </c>
      <c r="H73" s="95">
        <v>3</v>
      </c>
      <c r="I73" s="95">
        <v>100.7</v>
      </c>
    </row>
    <row r="74" spans="1:9" ht="20.100000000000001" customHeight="1">
      <c r="A74" s="31" t="s">
        <v>100</v>
      </c>
      <c r="B74" s="12">
        <v>1171</v>
      </c>
      <c r="C74" s="30">
        <v>82.9</v>
      </c>
      <c r="D74" s="55">
        <v>12</v>
      </c>
      <c r="E74" s="95">
        <f>SUM(F74:I74)</f>
        <v>81.5</v>
      </c>
      <c r="F74" s="95">
        <v>3</v>
      </c>
      <c r="G74" s="95">
        <v>3</v>
      </c>
      <c r="H74" s="95">
        <v>3</v>
      </c>
      <c r="I74" s="95">
        <v>72.5</v>
      </c>
    </row>
    <row r="75" spans="1:9" ht="20.100000000000001" customHeight="1">
      <c r="A75" s="31" t="s">
        <v>70</v>
      </c>
      <c r="B75" s="12">
        <v>1172</v>
      </c>
      <c r="C75" s="30" t="s">
        <v>92</v>
      </c>
      <c r="D75" s="55">
        <v>63</v>
      </c>
      <c r="E75" s="95">
        <f>F75+G75+H75+I75</f>
        <v>28.2</v>
      </c>
      <c r="F75" s="95">
        <v>0</v>
      </c>
      <c r="G75" s="95">
        <v>0</v>
      </c>
      <c r="H75" s="95">
        <v>0</v>
      </c>
      <c r="I75" s="95">
        <v>28.2</v>
      </c>
    </row>
    <row r="76" spans="1:9" ht="20.100000000000001" customHeight="1">
      <c r="A76" s="29" t="s">
        <v>101</v>
      </c>
      <c r="B76" s="12">
        <v>1180</v>
      </c>
      <c r="C76" s="30" t="s">
        <v>92</v>
      </c>
      <c r="D76" s="97">
        <v>0</v>
      </c>
      <c r="E76" s="95">
        <f>F76+G76+H76+I76</f>
        <v>0</v>
      </c>
      <c r="F76" s="95">
        <v>0</v>
      </c>
      <c r="G76" s="95">
        <v>0</v>
      </c>
      <c r="H76" s="95">
        <v>0</v>
      </c>
      <c r="I76" s="95">
        <v>0</v>
      </c>
    </row>
    <row r="77" spans="1:9" ht="19.5" customHeight="1">
      <c r="A77" s="43" t="s">
        <v>102</v>
      </c>
      <c r="B77" s="12">
        <v>1200</v>
      </c>
      <c r="C77" s="30">
        <f>C36+C37+C41+C45</f>
        <v>26143.8</v>
      </c>
      <c r="D77" s="95">
        <v>25983.7</v>
      </c>
      <c r="E77" s="95">
        <f>F77+G77+H77+I77</f>
        <v>23377.59</v>
      </c>
      <c r="F77" s="95">
        <f>F36+F37+F41+F45</f>
        <v>5765.66</v>
      </c>
      <c r="G77" s="95">
        <f>G36+G37+G41+G45</f>
        <v>5568.1</v>
      </c>
      <c r="H77" s="95">
        <f>H36+H37+H41+H45</f>
        <v>5571.0300000000007</v>
      </c>
      <c r="I77" s="95">
        <f>I36+I37+I41+I45</f>
        <v>6472.8</v>
      </c>
    </row>
    <row r="78" spans="1:9" ht="19.5" customHeight="1">
      <c r="A78" s="43" t="s">
        <v>103</v>
      </c>
      <c r="B78" s="12">
        <v>1300</v>
      </c>
      <c r="C78" s="30">
        <f>C49+C50+C51+C55+C57+C58+C59+C68+C69+C73</f>
        <v>25530.100000000002</v>
      </c>
      <c r="D78" s="95">
        <v>23905.7</v>
      </c>
      <c r="E78" s="95">
        <f>F78+G78+H78+I78</f>
        <v>23375.654999999999</v>
      </c>
      <c r="F78" s="95">
        <f>SUM(F49:F50)+F66+F67+F68+F73+F76+F52+F53+F54+SUM(F55:F59)+F69</f>
        <v>5764.7259999999997</v>
      </c>
      <c r="G78" s="95">
        <f>SUM(G49:G50)+G66+G67+G68+G73+G76+G52+G53+G54+SUM(G55:G59)+G69</f>
        <v>5567.3849999999993</v>
      </c>
      <c r="H78" s="95">
        <f>SUM(H49:H50)+H66+H67+H68+H73+H76+H52+H53+H54+SUM(H55:H59)+H69</f>
        <v>5570.7669999999998</v>
      </c>
      <c r="I78" s="95">
        <f>SUM(I49:I50)+I66+I67+I68+I73+I76+I52+I53+I54+SUM(I55:I59)+I69</f>
        <v>6472.777</v>
      </c>
    </row>
    <row r="79" spans="1:9" ht="19.5" customHeight="1">
      <c r="A79" s="43" t="s">
        <v>104</v>
      </c>
      <c r="B79" s="12">
        <v>1400</v>
      </c>
      <c r="C79" s="95">
        <f t="shared" ref="C79" si="3">C77-C78</f>
        <v>613.69999999999709</v>
      </c>
      <c r="D79" s="95">
        <v>2078</v>
      </c>
      <c r="E79" s="95">
        <f>F79+G79+H79+I79</f>
        <v>1.9350000000022192</v>
      </c>
      <c r="F79" s="95">
        <f>F77-F78</f>
        <v>0.93400000000019645</v>
      </c>
      <c r="G79" s="95">
        <f>G77-G78</f>
        <v>0.71500000000105501</v>
      </c>
      <c r="H79" s="95">
        <f t="shared" ref="H79:I79" si="4">H77-H78</f>
        <v>0.26300000000082946</v>
      </c>
      <c r="I79" s="95">
        <f t="shared" si="4"/>
        <v>2.3000000000138243E-2</v>
      </c>
    </row>
    <row r="80" spans="1:9" ht="19.5" customHeight="1">
      <c r="A80" s="44"/>
      <c r="B80" s="14"/>
      <c r="C80" s="14"/>
      <c r="D80" s="45">
        <v>3094465.6998000001</v>
      </c>
      <c r="E80" s="45">
        <f>(E49+E52)*0.18</f>
        <v>2846.0901599999997</v>
      </c>
      <c r="F80" s="45">
        <f t="shared" ref="F80:I80" si="5">(F49+F52)*0.18</f>
        <v>731.47626000000002</v>
      </c>
      <c r="G80" s="45">
        <f t="shared" si="5"/>
        <v>731.47626000000002</v>
      </c>
      <c r="H80" s="45">
        <f t="shared" si="5"/>
        <v>738.07164</v>
      </c>
      <c r="I80" s="45">
        <f t="shared" si="5"/>
        <v>645.06599999999992</v>
      </c>
    </row>
    <row r="81" spans="1:9" ht="19.5" customHeight="1">
      <c r="A81" s="66" t="s">
        <v>105</v>
      </c>
      <c r="B81" s="67"/>
      <c r="C81" s="67"/>
      <c r="D81" s="67"/>
      <c r="E81" s="67"/>
      <c r="F81" s="67"/>
      <c r="G81" s="67"/>
      <c r="H81" s="67"/>
      <c r="I81" s="68"/>
    </row>
    <row r="82" spans="1:9" ht="19.5" customHeight="1">
      <c r="A82" s="29" t="s">
        <v>106</v>
      </c>
      <c r="B82" s="12">
        <v>2010</v>
      </c>
      <c r="C82" s="12" t="s">
        <v>92</v>
      </c>
      <c r="D82" s="12" t="s">
        <v>92</v>
      </c>
      <c r="E82" s="12" t="s">
        <v>92</v>
      </c>
      <c r="F82" s="12" t="s">
        <v>92</v>
      </c>
      <c r="G82" s="12" t="s">
        <v>92</v>
      </c>
      <c r="H82" s="12" t="s">
        <v>92</v>
      </c>
      <c r="I82" s="12" t="s">
        <v>92</v>
      </c>
    </row>
    <row r="83" spans="1:9" ht="28.2" customHeight="1">
      <c r="A83" s="29" t="s">
        <v>107</v>
      </c>
      <c r="B83" s="12">
        <v>2020</v>
      </c>
      <c r="C83" s="57">
        <v>3531.7</v>
      </c>
      <c r="D83" s="58">
        <v>3129.5</v>
      </c>
      <c r="E83" s="58">
        <f>F83+G83+H83+I83</f>
        <v>3083.2439999999997</v>
      </c>
      <c r="F83" s="58">
        <v>792.43299999999999</v>
      </c>
      <c r="G83" s="58">
        <v>792.43299999999999</v>
      </c>
      <c r="H83" s="58">
        <v>799.57799999999997</v>
      </c>
      <c r="I83" s="58">
        <v>698.8</v>
      </c>
    </row>
    <row r="84" spans="1:9" ht="19.5" customHeight="1">
      <c r="A84" s="29" t="s">
        <v>108</v>
      </c>
      <c r="B84" s="12">
        <v>2030</v>
      </c>
      <c r="C84" s="57">
        <v>4156.8999999999996</v>
      </c>
      <c r="D84" s="58">
        <v>3107.6</v>
      </c>
      <c r="E84" s="58">
        <f>F84+G84+H84+I84</f>
        <v>3496.4724999999999</v>
      </c>
      <c r="F84" s="98">
        <f>F50+F53+('[31]02_Видатки'!E199/1000)</f>
        <v>896.13750000000005</v>
      </c>
      <c r="G84" s="98">
        <f>G50+G53+('[31]02_Видатки'!F199/1000)</f>
        <v>896.13750000000005</v>
      </c>
      <c r="H84" s="98">
        <f>H50+H53+('[31]02_Видатки'!G199/1000)</f>
        <v>904.19749999999999</v>
      </c>
      <c r="I84" s="98">
        <v>800</v>
      </c>
    </row>
    <row r="85" spans="1:9" ht="29.4" customHeight="1">
      <c r="A85" s="29" t="s">
        <v>109</v>
      </c>
      <c r="B85" s="12">
        <v>2040</v>
      </c>
      <c r="C85" s="58">
        <v>0</v>
      </c>
      <c r="D85" s="58">
        <v>0</v>
      </c>
      <c r="E85" s="58">
        <f>F85+G85+H85+I85</f>
        <v>0</v>
      </c>
      <c r="F85" s="98">
        <v>0</v>
      </c>
      <c r="G85" s="98">
        <v>0</v>
      </c>
      <c r="H85" s="98">
        <v>0</v>
      </c>
      <c r="I85" s="98">
        <v>0</v>
      </c>
    </row>
    <row r="86" spans="1:9" ht="19.5" customHeight="1">
      <c r="A86" s="69"/>
      <c r="B86" s="70"/>
      <c r="C86" s="70"/>
      <c r="D86" s="70"/>
      <c r="E86" s="70"/>
      <c r="F86" s="70"/>
      <c r="G86" s="70"/>
      <c r="H86" s="70"/>
      <c r="I86" s="71"/>
    </row>
    <row r="87" spans="1:9" ht="20.100000000000001" customHeight="1">
      <c r="A87" s="66" t="s">
        <v>110</v>
      </c>
      <c r="B87" s="67"/>
      <c r="C87" s="67"/>
      <c r="D87" s="67"/>
      <c r="E87" s="67"/>
      <c r="F87" s="67"/>
      <c r="G87" s="67"/>
      <c r="H87" s="67"/>
      <c r="I87" s="68"/>
    </row>
    <row r="88" spans="1:9" ht="22.2" customHeight="1">
      <c r="A88" s="43" t="s">
        <v>111</v>
      </c>
      <c r="B88" s="27">
        <v>3020</v>
      </c>
      <c r="C88" s="27">
        <v>344.3</v>
      </c>
      <c r="D88" s="98">
        <v>1047.9000000000001</v>
      </c>
      <c r="E88" s="94">
        <f t="shared" ref="E88:E96" si="6">F88+G88+H88+I88</f>
        <v>435.65300000000002</v>
      </c>
      <c r="F88" s="94">
        <f>SUM(F89:F94)</f>
        <v>23.5</v>
      </c>
      <c r="G88" s="94">
        <f>SUM(G89:G94)</f>
        <v>139.1</v>
      </c>
      <c r="H88" s="94">
        <f>SUM(H89:H94)</f>
        <v>81.353000000000009</v>
      </c>
      <c r="I88" s="94">
        <f>SUM(I89:I94)</f>
        <v>191.7</v>
      </c>
    </row>
    <row r="89" spans="1:9" ht="20.100000000000001" customHeight="1">
      <c r="A89" s="31" t="s">
        <v>112</v>
      </c>
      <c r="B89" s="27">
        <v>3021</v>
      </c>
      <c r="C89" s="27" t="s">
        <v>92</v>
      </c>
      <c r="D89" s="58">
        <v>0</v>
      </c>
      <c r="E89" s="94">
        <f t="shared" si="6"/>
        <v>0</v>
      </c>
      <c r="F89" s="94">
        <v>0</v>
      </c>
      <c r="G89" s="94">
        <v>0</v>
      </c>
      <c r="H89" s="94">
        <v>0</v>
      </c>
      <c r="I89" s="94">
        <v>0</v>
      </c>
    </row>
    <row r="90" spans="1:9" ht="20.100000000000001" customHeight="1">
      <c r="A90" s="31" t="s">
        <v>113</v>
      </c>
      <c r="B90" s="27">
        <v>3022</v>
      </c>
      <c r="C90" s="27">
        <v>14.7</v>
      </c>
      <c r="D90" s="58">
        <v>157.80000000000001</v>
      </c>
      <c r="E90" s="94">
        <f t="shared" si="6"/>
        <v>127</v>
      </c>
      <c r="F90" s="94">
        <v>0</v>
      </c>
      <c r="G90" s="94">
        <v>0</v>
      </c>
      <c r="H90" s="94">
        <v>0</v>
      </c>
      <c r="I90" s="94">
        <v>127</v>
      </c>
    </row>
    <row r="91" spans="1:9" ht="20.100000000000001" customHeight="1">
      <c r="A91" s="31" t="s">
        <v>114</v>
      </c>
      <c r="B91" s="27">
        <v>3023</v>
      </c>
      <c r="C91" s="27">
        <v>24.2</v>
      </c>
      <c r="D91" s="58">
        <v>390.1</v>
      </c>
      <c r="E91" s="94">
        <f t="shared" si="6"/>
        <v>156.65300000000002</v>
      </c>
      <c r="F91" s="94">
        <v>23.5</v>
      </c>
      <c r="G91" s="94">
        <v>39.1</v>
      </c>
      <c r="H91" s="94">
        <v>31.353000000000002</v>
      </c>
      <c r="I91" s="94">
        <v>62.7</v>
      </c>
    </row>
    <row r="92" spans="1:9" ht="20.100000000000001" customHeight="1">
      <c r="A92" s="31" t="s">
        <v>115</v>
      </c>
      <c r="B92" s="27">
        <v>3024</v>
      </c>
      <c r="C92" s="27" t="s">
        <v>92</v>
      </c>
      <c r="D92" s="58">
        <v>0</v>
      </c>
      <c r="E92" s="94">
        <f t="shared" si="6"/>
        <v>2</v>
      </c>
      <c r="F92" s="94">
        <v>0</v>
      </c>
      <c r="G92" s="94">
        <v>0</v>
      </c>
      <c r="H92" s="94">
        <v>0</v>
      </c>
      <c r="I92" s="94">
        <v>2</v>
      </c>
    </row>
    <row r="93" spans="1:9" ht="37.950000000000003" customHeight="1">
      <c r="A93" s="31" t="s">
        <v>116</v>
      </c>
      <c r="B93" s="27">
        <v>3025</v>
      </c>
      <c r="C93" s="27">
        <v>305.39999999999998</v>
      </c>
      <c r="D93" s="58">
        <v>0</v>
      </c>
      <c r="E93" s="94">
        <f t="shared" si="6"/>
        <v>0</v>
      </c>
      <c r="F93" s="94">
        <v>0</v>
      </c>
      <c r="G93" s="94">
        <v>0</v>
      </c>
      <c r="H93" s="94">
        <v>0</v>
      </c>
      <c r="I93" s="94">
        <v>0</v>
      </c>
    </row>
    <row r="94" spans="1:9" ht="20.100000000000001" customHeight="1">
      <c r="A94" s="31" t="s">
        <v>117</v>
      </c>
      <c r="B94" s="27">
        <v>3026</v>
      </c>
      <c r="C94" s="27" t="s">
        <v>92</v>
      </c>
      <c r="D94" s="58">
        <v>500</v>
      </c>
      <c r="E94" s="94">
        <f t="shared" si="6"/>
        <v>150</v>
      </c>
      <c r="F94" s="94">
        <v>0</v>
      </c>
      <c r="G94" s="94">
        <v>100</v>
      </c>
      <c r="H94" s="94">
        <v>50</v>
      </c>
      <c r="I94" s="94">
        <v>0</v>
      </c>
    </row>
    <row r="95" spans="1:9" ht="23.4" customHeight="1">
      <c r="A95" s="29" t="s">
        <v>118</v>
      </c>
      <c r="B95" s="12">
        <v>3030</v>
      </c>
      <c r="C95" s="27">
        <v>3910.5</v>
      </c>
      <c r="D95" s="58">
        <v>4294.7</v>
      </c>
      <c r="E95" s="94">
        <f t="shared" si="6"/>
        <v>11209.95</v>
      </c>
      <c r="F95" s="94">
        <f>'[31]02_Видатки'!E207/1000</f>
        <v>1073.75</v>
      </c>
      <c r="G95" s="94">
        <f>'[31]02_Видатки'!F207/1000</f>
        <v>1073.75</v>
      </c>
      <c r="H95" s="94">
        <f>'[31]02_Видатки'!G207/1000</f>
        <v>1073.75</v>
      </c>
      <c r="I95" s="94">
        <v>7988.7</v>
      </c>
    </row>
    <row r="96" spans="1:9" ht="24" customHeight="1">
      <c r="A96" s="29" t="s">
        <v>119</v>
      </c>
      <c r="B96" s="12">
        <v>3040</v>
      </c>
      <c r="C96" s="27">
        <v>1838.9</v>
      </c>
      <c r="D96" s="58">
        <v>673.9</v>
      </c>
      <c r="E96" s="94">
        <f t="shared" si="6"/>
        <v>1476.2750000000001</v>
      </c>
      <c r="F96" s="94">
        <v>241.74</v>
      </c>
      <c r="G96" s="94">
        <v>235.68299999999999</v>
      </c>
      <c r="H96" s="94">
        <v>235.05199999999999</v>
      </c>
      <c r="I96" s="94">
        <v>763.8</v>
      </c>
    </row>
    <row r="97" spans="1:9" ht="20.100000000000001" customHeight="1">
      <c r="A97" s="69"/>
      <c r="B97" s="70"/>
      <c r="C97" s="70"/>
      <c r="D97" s="70"/>
      <c r="E97" s="70"/>
      <c r="F97" s="70"/>
      <c r="G97" s="70"/>
      <c r="H97" s="70"/>
      <c r="I97" s="71"/>
    </row>
    <row r="98" spans="1:9" ht="20.100000000000001" customHeight="1">
      <c r="A98" s="66" t="s">
        <v>120</v>
      </c>
      <c r="B98" s="67"/>
      <c r="C98" s="67"/>
      <c r="D98" s="67"/>
      <c r="E98" s="67"/>
      <c r="F98" s="67"/>
      <c r="G98" s="67"/>
      <c r="H98" s="67"/>
      <c r="I98" s="68"/>
    </row>
    <row r="99" spans="1:9" ht="20.100000000000001" customHeight="1">
      <c r="A99" s="29" t="s">
        <v>121</v>
      </c>
      <c r="B99" s="12">
        <v>4010</v>
      </c>
      <c r="C99" s="57">
        <v>31.55</v>
      </c>
      <c r="D99" s="98">
        <v>24</v>
      </c>
      <c r="E99" s="98">
        <f>F99+G99+H99+I99</f>
        <v>18</v>
      </c>
      <c r="F99" s="58">
        <v>6</v>
      </c>
      <c r="G99" s="58">
        <v>6</v>
      </c>
      <c r="H99" s="58">
        <v>6</v>
      </c>
      <c r="I99" s="58">
        <v>0</v>
      </c>
    </row>
    <row r="100" spans="1:9" ht="20.100000000000001" customHeight="1">
      <c r="A100" s="31" t="s">
        <v>122</v>
      </c>
      <c r="B100" s="12">
        <v>4011</v>
      </c>
      <c r="C100" s="57">
        <v>0</v>
      </c>
      <c r="D100" s="98">
        <v>0</v>
      </c>
      <c r="E100" s="98">
        <f t="shared" ref="E100:E108" si="7">F100+G100+H100+I100</f>
        <v>0</v>
      </c>
      <c r="F100" s="58">
        <v>0</v>
      </c>
      <c r="G100" s="58">
        <v>0</v>
      </c>
      <c r="H100" s="58">
        <v>0</v>
      </c>
      <c r="I100" s="58">
        <v>0</v>
      </c>
    </row>
    <row r="101" spans="1:9" ht="20.100000000000001" customHeight="1">
      <c r="A101" s="31" t="s">
        <v>123</v>
      </c>
      <c r="B101" s="12">
        <v>4012</v>
      </c>
      <c r="C101" s="57" t="s">
        <v>92</v>
      </c>
      <c r="D101" s="98">
        <v>0</v>
      </c>
      <c r="E101" s="98">
        <f t="shared" si="7"/>
        <v>0</v>
      </c>
      <c r="F101" s="58">
        <v>0</v>
      </c>
      <c r="G101" s="58">
        <v>0</v>
      </c>
      <c r="H101" s="58">
        <v>0</v>
      </c>
      <c r="I101" s="58">
        <v>0</v>
      </c>
    </row>
    <row r="102" spans="1:9" ht="20.100000000000001" customHeight="1">
      <c r="A102" s="31" t="s">
        <v>124</v>
      </c>
      <c r="B102" s="12">
        <v>4013</v>
      </c>
      <c r="C102" s="57">
        <v>31.55</v>
      </c>
      <c r="D102" s="98">
        <v>24</v>
      </c>
      <c r="E102" s="98">
        <f t="shared" si="7"/>
        <v>18</v>
      </c>
      <c r="F102" s="58">
        <v>6</v>
      </c>
      <c r="G102" s="58">
        <v>6</v>
      </c>
      <c r="H102" s="58">
        <v>6</v>
      </c>
      <c r="I102" s="58">
        <v>0</v>
      </c>
    </row>
    <row r="103" spans="1:9" ht="20.100000000000001" customHeight="1">
      <c r="A103" s="29" t="s">
        <v>125</v>
      </c>
      <c r="B103" s="12">
        <v>4020</v>
      </c>
      <c r="C103" s="57" t="s">
        <v>92</v>
      </c>
      <c r="D103" s="98">
        <v>0</v>
      </c>
      <c r="E103" s="98">
        <f t="shared" si="7"/>
        <v>0</v>
      </c>
      <c r="F103" s="58">
        <v>0</v>
      </c>
      <c r="G103" s="58">
        <v>0</v>
      </c>
      <c r="H103" s="58">
        <v>0</v>
      </c>
      <c r="I103" s="58">
        <v>0</v>
      </c>
    </row>
    <row r="104" spans="1:9" ht="20.100000000000001" customHeight="1">
      <c r="A104" s="29" t="s">
        <v>126</v>
      </c>
      <c r="B104" s="12">
        <v>4030</v>
      </c>
      <c r="C104" s="57" t="s">
        <v>92</v>
      </c>
      <c r="D104" s="98">
        <v>0</v>
      </c>
      <c r="E104" s="98">
        <f t="shared" si="7"/>
        <v>0</v>
      </c>
      <c r="F104" s="58">
        <v>0</v>
      </c>
      <c r="G104" s="58">
        <v>0</v>
      </c>
      <c r="H104" s="58">
        <v>0</v>
      </c>
      <c r="I104" s="58">
        <v>0</v>
      </c>
    </row>
    <row r="105" spans="1:9" ht="20.100000000000001" customHeight="1">
      <c r="A105" s="31" t="s">
        <v>122</v>
      </c>
      <c r="B105" s="12">
        <v>4031</v>
      </c>
      <c r="C105" s="57" t="s">
        <v>92</v>
      </c>
      <c r="D105" s="98">
        <v>0</v>
      </c>
      <c r="E105" s="98">
        <f t="shared" si="7"/>
        <v>0</v>
      </c>
      <c r="F105" s="58">
        <v>0</v>
      </c>
      <c r="G105" s="58">
        <v>0</v>
      </c>
      <c r="H105" s="58">
        <v>0</v>
      </c>
      <c r="I105" s="58">
        <v>0</v>
      </c>
    </row>
    <row r="106" spans="1:9" ht="20.100000000000001" customHeight="1">
      <c r="A106" s="31" t="s">
        <v>123</v>
      </c>
      <c r="B106" s="12">
        <v>4032</v>
      </c>
      <c r="C106" s="57" t="s">
        <v>92</v>
      </c>
      <c r="D106" s="98">
        <v>0</v>
      </c>
      <c r="E106" s="98">
        <f t="shared" si="7"/>
        <v>0</v>
      </c>
      <c r="F106" s="58">
        <v>0</v>
      </c>
      <c r="G106" s="58">
        <v>0</v>
      </c>
      <c r="H106" s="58">
        <v>0</v>
      </c>
      <c r="I106" s="58">
        <v>0</v>
      </c>
    </row>
    <row r="107" spans="1:9" ht="20.100000000000001" customHeight="1">
      <c r="A107" s="31" t="s">
        <v>124</v>
      </c>
      <c r="B107" s="12">
        <v>4033</v>
      </c>
      <c r="C107" s="57" t="s">
        <v>92</v>
      </c>
      <c r="D107" s="98">
        <v>0</v>
      </c>
      <c r="E107" s="98">
        <f t="shared" si="7"/>
        <v>0</v>
      </c>
      <c r="F107" s="58">
        <v>0</v>
      </c>
      <c r="G107" s="58">
        <v>0</v>
      </c>
      <c r="H107" s="58">
        <v>0</v>
      </c>
      <c r="I107" s="58">
        <v>0</v>
      </c>
    </row>
    <row r="108" spans="1:9" ht="20.100000000000001" customHeight="1">
      <c r="A108" s="29" t="s">
        <v>127</v>
      </c>
      <c r="B108" s="12">
        <v>4040</v>
      </c>
      <c r="C108" s="57" t="s">
        <v>92</v>
      </c>
      <c r="D108" s="98">
        <v>0</v>
      </c>
      <c r="E108" s="98">
        <f t="shared" si="7"/>
        <v>0</v>
      </c>
      <c r="F108" s="58">
        <v>0</v>
      </c>
      <c r="G108" s="58">
        <v>0</v>
      </c>
      <c r="H108" s="58">
        <v>0</v>
      </c>
      <c r="I108" s="58">
        <v>0</v>
      </c>
    </row>
    <row r="109" spans="1:9" s="4" customFormat="1" ht="19.5" customHeight="1">
      <c r="A109" s="74"/>
      <c r="B109" s="75"/>
      <c r="C109" s="75"/>
      <c r="D109" s="75"/>
      <c r="E109" s="75"/>
      <c r="F109" s="75"/>
      <c r="G109" s="75"/>
      <c r="H109" s="75"/>
      <c r="I109" s="76"/>
    </row>
    <row r="110" spans="1:9" s="4" customFormat="1" ht="19.5" customHeight="1">
      <c r="A110" s="66" t="s">
        <v>128</v>
      </c>
      <c r="B110" s="67"/>
      <c r="C110" s="67"/>
      <c r="D110" s="67"/>
      <c r="E110" s="67"/>
      <c r="F110" s="67"/>
      <c r="G110" s="67"/>
      <c r="H110" s="67"/>
      <c r="I110" s="68"/>
    </row>
    <row r="111" spans="1:9" s="4" customFormat="1" ht="21.6" customHeight="1">
      <c r="A111" s="29" t="s">
        <v>129</v>
      </c>
      <c r="B111" s="12">
        <v>5010</v>
      </c>
      <c r="C111" s="99">
        <f>C77/C78</f>
        <v>1.0240382920552602</v>
      </c>
      <c r="D111" s="99">
        <f>D77/D78</f>
        <v>1.08692487565727</v>
      </c>
      <c r="E111" s="99">
        <f>E77/E78</f>
        <v>1.0000827784290964</v>
      </c>
      <c r="F111" s="27" t="s">
        <v>130</v>
      </c>
      <c r="G111" s="27" t="s">
        <v>130</v>
      </c>
      <c r="H111" s="27" t="s">
        <v>130</v>
      </c>
      <c r="I111" s="27" t="s">
        <v>130</v>
      </c>
    </row>
    <row r="112" spans="1:9" s="4" customFormat="1">
      <c r="A112" s="29" t="s">
        <v>131</v>
      </c>
      <c r="B112" s="12">
        <v>5020</v>
      </c>
      <c r="C112" s="99">
        <f>C88/C96</f>
        <v>0.18723149709065201</v>
      </c>
      <c r="D112" s="99">
        <f>D88/D96</f>
        <v>1.5549784834545186</v>
      </c>
      <c r="E112" s="99">
        <f>E88/E96</f>
        <v>0.29510287717396827</v>
      </c>
      <c r="F112" s="27" t="s">
        <v>130</v>
      </c>
      <c r="G112" s="27" t="s">
        <v>130</v>
      </c>
      <c r="H112" s="27" t="s">
        <v>130</v>
      </c>
      <c r="I112" s="27" t="s">
        <v>130</v>
      </c>
    </row>
    <row r="113" spans="1:9" s="4" customFormat="1" ht="43.2" customHeight="1">
      <c r="A113" s="29" t="s">
        <v>132</v>
      </c>
      <c r="B113" s="12">
        <v>5030</v>
      </c>
      <c r="C113" s="99">
        <f>C88/C36</f>
        <v>1.4111523249380085E-2</v>
      </c>
      <c r="D113" s="99">
        <f>D88/D36</f>
        <v>4.2645615303097642E-2</v>
      </c>
      <c r="E113" s="99">
        <f>E88/E36</f>
        <v>2.1076931115461019E-2</v>
      </c>
      <c r="F113" s="27" t="s">
        <v>130</v>
      </c>
      <c r="G113" s="27" t="s">
        <v>130</v>
      </c>
      <c r="H113" s="27" t="s">
        <v>130</v>
      </c>
      <c r="I113" s="27" t="s">
        <v>130</v>
      </c>
    </row>
    <row r="114" spans="1:9" s="4" customFormat="1" ht="19.5" customHeight="1">
      <c r="A114" s="29" t="s">
        <v>133</v>
      </c>
      <c r="B114" s="12">
        <v>5040</v>
      </c>
      <c r="C114" s="99">
        <f>IFERROR(C96/C95,0)</f>
        <v>0.47024677151259431</v>
      </c>
      <c r="D114" s="99">
        <f t="shared" ref="D114:E114" si="8">IFERROR(D96/D95,0)</f>
        <v>0.15691433627494353</v>
      </c>
      <c r="E114" s="99">
        <f t="shared" si="8"/>
        <v>0.13169327249452495</v>
      </c>
      <c r="F114" s="27" t="s">
        <v>130</v>
      </c>
      <c r="G114" s="27" t="s">
        <v>130</v>
      </c>
      <c r="H114" s="27" t="s">
        <v>130</v>
      </c>
      <c r="I114" s="27" t="s">
        <v>130</v>
      </c>
    </row>
    <row r="115" spans="1:9" s="4" customFormat="1" ht="19.5" customHeight="1">
      <c r="A115" s="77"/>
      <c r="B115" s="78"/>
      <c r="C115" s="78"/>
      <c r="D115" s="78"/>
      <c r="E115" s="78"/>
      <c r="F115" s="78"/>
      <c r="G115" s="78"/>
      <c r="H115" s="78"/>
      <c r="I115" s="79"/>
    </row>
    <row r="116" spans="1:9" s="4" customFormat="1" ht="19.5" customHeight="1">
      <c r="A116" s="66" t="s">
        <v>134</v>
      </c>
      <c r="B116" s="67"/>
      <c r="C116" s="67"/>
      <c r="D116" s="67"/>
      <c r="E116" s="67"/>
      <c r="F116" s="67"/>
      <c r="G116" s="67"/>
      <c r="H116" s="67"/>
      <c r="I116" s="68"/>
    </row>
    <row r="117" spans="1:9" s="4" customFormat="1" ht="19.5" customHeight="1">
      <c r="A117" s="29" t="s">
        <v>135</v>
      </c>
      <c r="B117" s="27">
        <v>6010</v>
      </c>
      <c r="C117" s="27" t="s">
        <v>92</v>
      </c>
      <c r="D117" s="46"/>
      <c r="E117" s="46"/>
      <c r="F117" s="27" t="s">
        <v>130</v>
      </c>
      <c r="G117" s="27" t="s">
        <v>130</v>
      </c>
      <c r="H117" s="27" t="s">
        <v>130</v>
      </c>
      <c r="I117" s="27" t="s">
        <v>130</v>
      </c>
    </row>
    <row r="118" spans="1:9" s="4" customFormat="1" ht="19.5" customHeight="1">
      <c r="A118" s="29" t="s">
        <v>136</v>
      </c>
      <c r="B118" s="27">
        <v>6020</v>
      </c>
      <c r="C118" s="27" t="s">
        <v>92</v>
      </c>
      <c r="D118" s="46"/>
      <c r="E118" s="46"/>
      <c r="F118" s="27" t="s">
        <v>130</v>
      </c>
      <c r="G118" s="27" t="s">
        <v>130</v>
      </c>
      <c r="H118" s="27" t="s">
        <v>130</v>
      </c>
      <c r="I118" s="27" t="s">
        <v>130</v>
      </c>
    </row>
    <row r="119" spans="1:9" s="4" customFormat="1" ht="19.5" customHeight="1">
      <c r="A119" s="29" t="s">
        <v>137</v>
      </c>
      <c r="B119" s="27">
        <v>6030</v>
      </c>
      <c r="C119" s="27" t="s">
        <v>92</v>
      </c>
      <c r="D119" s="100">
        <f>D117+D118</f>
        <v>0</v>
      </c>
      <c r="E119" s="100">
        <f>E117+E118</f>
        <v>0</v>
      </c>
      <c r="F119" s="27" t="s">
        <v>130</v>
      </c>
      <c r="G119" s="27" t="s">
        <v>130</v>
      </c>
      <c r="H119" s="27" t="s">
        <v>130</v>
      </c>
      <c r="I119" s="27" t="s">
        <v>130</v>
      </c>
    </row>
    <row r="120" spans="1:9" s="4" customFormat="1" ht="18" customHeight="1">
      <c r="A120" s="29" t="s">
        <v>138</v>
      </c>
      <c r="B120" s="27">
        <v>6040</v>
      </c>
      <c r="C120" s="27" t="s">
        <v>92</v>
      </c>
      <c r="D120" s="46"/>
      <c r="E120" s="46"/>
      <c r="F120" s="27" t="s">
        <v>130</v>
      </c>
      <c r="G120" s="27" t="s">
        <v>130</v>
      </c>
      <c r="H120" s="27" t="s">
        <v>130</v>
      </c>
      <c r="I120" s="27" t="s">
        <v>130</v>
      </c>
    </row>
    <row r="121" spans="1:9" s="4" customFormat="1" ht="20.399999999999999" customHeight="1">
      <c r="A121" s="29" t="s">
        <v>139</v>
      </c>
      <c r="B121" s="27">
        <v>6050</v>
      </c>
      <c r="C121" s="27" t="s">
        <v>92</v>
      </c>
      <c r="D121" s="46"/>
      <c r="E121" s="46"/>
      <c r="F121" s="27" t="s">
        <v>130</v>
      </c>
      <c r="G121" s="27" t="s">
        <v>130</v>
      </c>
      <c r="H121" s="27" t="s">
        <v>130</v>
      </c>
      <c r="I121" s="27" t="s">
        <v>130</v>
      </c>
    </row>
    <row r="122" spans="1:9" s="4" customFormat="1" ht="19.5" customHeight="1">
      <c r="A122" s="69"/>
      <c r="B122" s="70"/>
      <c r="C122" s="70"/>
      <c r="D122" s="70"/>
      <c r="E122" s="70"/>
      <c r="F122" s="70"/>
      <c r="G122" s="70"/>
      <c r="H122" s="70"/>
      <c r="I122" s="71"/>
    </row>
    <row r="123" spans="1:9" ht="19.5" customHeight="1">
      <c r="A123" s="66" t="s">
        <v>140</v>
      </c>
      <c r="B123" s="67"/>
      <c r="C123" s="67"/>
      <c r="D123" s="67"/>
      <c r="E123" s="67"/>
      <c r="F123" s="67"/>
      <c r="G123" s="67"/>
      <c r="H123" s="67"/>
      <c r="I123" s="68"/>
    </row>
    <row r="124" spans="1:9" ht="36">
      <c r="A124" s="29" t="s">
        <v>141</v>
      </c>
      <c r="B124" s="12">
        <v>7010</v>
      </c>
      <c r="C124" s="47">
        <f>C125+C126+C127+C128+C129+C130</f>
        <v>159.25</v>
      </c>
      <c r="D124" s="101">
        <v>89.25</v>
      </c>
      <c r="E124" s="98">
        <v>89.5</v>
      </c>
      <c r="F124" s="101">
        <f>SUM(F125:F130)</f>
        <v>90</v>
      </c>
      <c r="G124" s="99">
        <f>SUM(G125:G130)</f>
        <v>90</v>
      </c>
      <c r="H124" s="99">
        <f>SUM(H125:H130)</f>
        <v>90</v>
      </c>
      <c r="I124" s="99">
        <v>88.25</v>
      </c>
    </row>
    <row r="125" spans="1:9" ht="22.95" customHeight="1">
      <c r="A125" s="31" t="s">
        <v>142</v>
      </c>
      <c r="B125" s="12">
        <v>7011</v>
      </c>
      <c r="C125" s="48">
        <v>4</v>
      </c>
      <c r="D125" s="59">
        <v>4</v>
      </c>
      <c r="E125" s="101">
        <f>(F125+G125+H125+I125)/4</f>
        <v>4.75</v>
      </c>
      <c r="F125" s="101">
        <f>'[31]02_Видатки'!I28</f>
        <v>5</v>
      </c>
      <c r="G125" s="99">
        <f>'[31]02_Видатки'!J28</f>
        <v>5</v>
      </c>
      <c r="H125" s="99">
        <f>'[31]02_Видатки'!K28</f>
        <v>5</v>
      </c>
      <c r="I125" s="99">
        <v>4</v>
      </c>
    </row>
    <row r="126" spans="1:9" ht="19.5" customHeight="1">
      <c r="A126" s="31" t="s">
        <v>143</v>
      </c>
      <c r="B126" s="12">
        <v>7012</v>
      </c>
      <c r="C126" s="48">
        <v>24.75</v>
      </c>
      <c r="D126" s="59">
        <v>16.25</v>
      </c>
      <c r="E126" s="101">
        <f>(F126+G126+H126+I126)/4</f>
        <v>19</v>
      </c>
      <c r="F126" s="101">
        <f>'[31]02_Видатки'!I46</f>
        <v>18.25</v>
      </c>
      <c r="G126" s="99">
        <f>'[31]02_Видатки'!J46</f>
        <v>18.25</v>
      </c>
      <c r="H126" s="99">
        <f>'[31]02_Видатки'!K46</f>
        <v>18.25</v>
      </c>
      <c r="I126" s="99">
        <v>21.25</v>
      </c>
    </row>
    <row r="127" spans="1:9" ht="19.5" customHeight="1">
      <c r="A127" s="31" t="s">
        <v>144</v>
      </c>
      <c r="B127" s="12">
        <v>7013</v>
      </c>
      <c r="C127" s="48">
        <v>90.75</v>
      </c>
      <c r="D127" s="59">
        <v>48</v>
      </c>
      <c r="E127" s="101">
        <v>46.5</v>
      </c>
      <c r="F127" s="101">
        <f>'[31]02_Видатки'!I64</f>
        <v>47.25</v>
      </c>
      <c r="G127" s="99">
        <f>'[31]02_Видатки'!J64</f>
        <v>47.25</v>
      </c>
      <c r="H127" s="99">
        <f>'[31]02_Видатки'!K64</f>
        <v>47.25</v>
      </c>
      <c r="I127" s="99">
        <v>44</v>
      </c>
    </row>
    <row r="128" spans="1:9" ht="19.5" customHeight="1">
      <c r="A128" s="31" t="s">
        <v>145</v>
      </c>
      <c r="B128" s="12">
        <v>7014</v>
      </c>
      <c r="C128" s="48">
        <v>15.75</v>
      </c>
      <c r="D128" s="59">
        <v>5.5</v>
      </c>
      <c r="E128" s="101">
        <v>5.25</v>
      </c>
      <c r="F128" s="101">
        <f>'[31]02_Видатки'!I77</f>
        <v>5.5</v>
      </c>
      <c r="G128" s="99">
        <f>'[31]02_Видатки'!J77</f>
        <v>5.5</v>
      </c>
      <c r="H128" s="99">
        <f>'[31]02_Видатки'!K77</f>
        <v>5.5</v>
      </c>
      <c r="I128" s="99">
        <v>5</v>
      </c>
    </row>
    <row r="129" spans="1:9" ht="19.5" customHeight="1">
      <c r="A129" s="31" t="s">
        <v>146</v>
      </c>
      <c r="B129" s="12">
        <v>7015</v>
      </c>
      <c r="C129" s="48">
        <v>9</v>
      </c>
      <c r="D129" s="59">
        <v>9</v>
      </c>
      <c r="E129" s="101">
        <f>(F129+G129+H129+I129)/4</f>
        <v>7.25</v>
      </c>
      <c r="F129" s="101">
        <f>'[31]02_Видатки'!I107</f>
        <v>7.5</v>
      </c>
      <c r="G129" s="99">
        <f>'[31]02_Видатки'!J107</f>
        <v>7.5</v>
      </c>
      <c r="H129" s="99">
        <f>'[31]02_Видатки'!K107</f>
        <v>7.5</v>
      </c>
      <c r="I129" s="99">
        <v>6.5</v>
      </c>
    </row>
    <row r="130" spans="1:9" ht="19.5" customHeight="1">
      <c r="A130" s="31" t="s">
        <v>147</v>
      </c>
      <c r="B130" s="12">
        <v>7016</v>
      </c>
      <c r="C130" s="48">
        <v>15</v>
      </c>
      <c r="D130" s="59">
        <v>6.5</v>
      </c>
      <c r="E130" s="101">
        <f>(F130+G130+H130+I130)/4</f>
        <v>6.75</v>
      </c>
      <c r="F130" s="101">
        <f>'[31]02_Видатки'!I134</f>
        <v>6.5</v>
      </c>
      <c r="G130" s="99">
        <f>'[31]02_Видатки'!J134</f>
        <v>6.5</v>
      </c>
      <c r="H130" s="99">
        <f>'[31]02_Видатки'!K134</f>
        <v>6.5</v>
      </c>
      <c r="I130" s="99">
        <v>7.5</v>
      </c>
    </row>
    <row r="131" spans="1:9" ht="19.5" customHeight="1">
      <c r="A131" s="29" t="s">
        <v>148</v>
      </c>
      <c r="B131" s="12">
        <v>7020</v>
      </c>
      <c r="C131" s="12">
        <v>18662.400000000001</v>
      </c>
      <c r="D131" s="58">
        <v>17191.5</v>
      </c>
      <c r="E131" s="98">
        <f>SUM(E132:E137)</f>
        <v>16290.67166</v>
      </c>
      <c r="F131" s="98">
        <f>SUM(F132:F137)</f>
        <v>4063.7577800000004</v>
      </c>
      <c r="G131" s="94">
        <f>SUM(G132:G137)</f>
        <v>4063.7577800000004</v>
      </c>
      <c r="H131" s="94">
        <f>SUM(H132:H137)</f>
        <v>4100.3977999999997</v>
      </c>
      <c r="I131" s="94">
        <f>SUM(I132:I137)</f>
        <v>4062.6083000000003</v>
      </c>
    </row>
    <row r="132" spans="1:9" ht="19.5" customHeight="1">
      <c r="A132" s="31" t="s">
        <v>142</v>
      </c>
      <c r="B132" s="12">
        <v>7021</v>
      </c>
      <c r="C132" s="12">
        <v>521.9</v>
      </c>
      <c r="D132" s="58">
        <v>907.1</v>
      </c>
      <c r="E132" s="98">
        <f>'[31]02_Видатки'!AU28/1000</f>
        <v>1261.57846</v>
      </c>
      <c r="F132" s="98">
        <f>'[31]02_Видатки'!AQ28/1000</f>
        <v>306.48447999999996</v>
      </c>
      <c r="G132" s="94">
        <f>'[31]02_Видатки'!AR28/1000</f>
        <v>306.48447999999996</v>
      </c>
      <c r="H132" s="94">
        <f>'[31]02_Видатки'!AS28/1000</f>
        <v>343.12450000000001</v>
      </c>
      <c r="I132" s="94">
        <f>'[31]02_Видатки'!AT28/1000</f>
        <v>305.48500000000001</v>
      </c>
    </row>
    <row r="133" spans="1:9" ht="19.5" customHeight="1">
      <c r="A133" s="31" t="s">
        <v>143</v>
      </c>
      <c r="B133" s="12">
        <v>7022</v>
      </c>
      <c r="C133" s="12">
        <v>6446.8</v>
      </c>
      <c r="D133" s="58">
        <v>4729.2</v>
      </c>
      <c r="E133" s="98">
        <f>'[31]02_Видатки'!AU46/1000</f>
        <v>5216.3200099999995</v>
      </c>
      <c r="F133" s="98">
        <f>'[31]02_Видатки'!AQ46/1000</f>
        <v>1304.0800024999999</v>
      </c>
      <c r="G133" s="94">
        <f>'[31]02_Видатки'!AR46/1000</f>
        <v>1304.0800024999999</v>
      </c>
      <c r="H133" s="94">
        <f>'[31]02_Видатки'!AS46/1000</f>
        <v>1304.0800024999999</v>
      </c>
      <c r="I133" s="94">
        <f>'[31]02_Видатки'!AT46/1000</f>
        <v>1304.0800024999999</v>
      </c>
    </row>
    <row r="134" spans="1:9" ht="19.5" customHeight="1">
      <c r="A134" s="31" t="s">
        <v>144</v>
      </c>
      <c r="B134" s="12">
        <v>7023</v>
      </c>
      <c r="C134" s="12">
        <v>7334.9</v>
      </c>
      <c r="D134" s="58">
        <v>8853.4</v>
      </c>
      <c r="E134" s="98">
        <f>'[31]02_Видатки'!AU64/1000</f>
        <v>7984.3731900000002</v>
      </c>
      <c r="F134" s="98">
        <f>'[31]02_Видатки'!AQ64/1000</f>
        <v>1996.0932975000001</v>
      </c>
      <c r="G134" s="94">
        <f>'[31]02_Видатки'!AR64/1000</f>
        <v>1996.0932975000001</v>
      </c>
      <c r="H134" s="94">
        <f>'[31]02_Видатки'!AS64/1000</f>
        <v>1996.0932975000001</v>
      </c>
      <c r="I134" s="94">
        <f>'[31]02_Видатки'!AT64/1000</f>
        <v>1996.0932975000001</v>
      </c>
    </row>
    <row r="135" spans="1:9" ht="19.5" customHeight="1">
      <c r="A135" s="31" t="s">
        <v>145</v>
      </c>
      <c r="B135" s="12">
        <v>7024</v>
      </c>
      <c r="C135" s="12">
        <v>1138.2</v>
      </c>
      <c r="D135" s="58">
        <v>504.4</v>
      </c>
      <c r="E135" s="98">
        <f>'[31]02_Видатки'!AU77/1000</f>
        <v>442.2</v>
      </c>
      <c r="F135" s="98">
        <f>'[31]02_Видатки'!AQ77/1000</f>
        <v>110.55</v>
      </c>
      <c r="G135" s="94">
        <f>'[31]02_Видатки'!AR77/1000</f>
        <v>110.55</v>
      </c>
      <c r="H135" s="94">
        <f>'[31]02_Видатки'!AS77/1000</f>
        <v>110.55</v>
      </c>
      <c r="I135" s="94">
        <f>'[31]02_Видатки'!AT77/1000</f>
        <v>110.55</v>
      </c>
    </row>
    <row r="136" spans="1:9">
      <c r="A136" s="31" t="s">
        <v>146</v>
      </c>
      <c r="B136" s="12">
        <v>7025</v>
      </c>
      <c r="C136" s="12">
        <v>1716.7</v>
      </c>
      <c r="D136" s="58">
        <v>1587.4</v>
      </c>
      <c r="E136" s="98">
        <f>'[31]02_Видатки'!AU107/1000</f>
        <v>845.6</v>
      </c>
      <c r="F136" s="98">
        <f>'[31]02_Видатки'!AQ107/1000</f>
        <v>211.4</v>
      </c>
      <c r="G136" s="94">
        <f>'[31]02_Видатки'!AR107/1000</f>
        <v>211.4</v>
      </c>
      <c r="H136" s="94">
        <f>'[31]02_Видатки'!AS107/1000</f>
        <v>211.4</v>
      </c>
      <c r="I136" s="94">
        <f>'[31]02_Видатки'!AT107/1000-15</f>
        <v>196.4</v>
      </c>
    </row>
    <row r="137" spans="1:9" ht="19.5" customHeight="1">
      <c r="A137" s="31" t="s">
        <v>147</v>
      </c>
      <c r="B137" s="12">
        <v>7026</v>
      </c>
      <c r="C137" s="12">
        <v>1503.9</v>
      </c>
      <c r="D137" s="58">
        <v>610.1</v>
      </c>
      <c r="E137" s="98">
        <f>'[31]02_Видатки'!AU134/1000</f>
        <v>540.6</v>
      </c>
      <c r="F137" s="98">
        <f>'[31]02_Видатки'!AQ134/1000</f>
        <v>135.15</v>
      </c>
      <c r="G137" s="94">
        <f>'[31]02_Видатки'!AR134/1000</f>
        <v>135.15</v>
      </c>
      <c r="H137" s="94">
        <f>'[31]02_Видатки'!AS134/1000</f>
        <v>135.15</v>
      </c>
      <c r="I137" s="94">
        <v>150</v>
      </c>
    </row>
    <row r="138" spans="1:9" ht="19.5" customHeight="1">
      <c r="A138" s="29" t="s">
        <v>149</v>
      </c>
      <c r="B138" s="12">
        <v>7030</v>
      </c>
      <c r="C138" s="30">
        <f>C131/C124/12</f>
        <v>9.7657770800627954</v>
      </c>
      <c r="D138" s="60" t="s">
        <v>130</v>
      </c>
      <c r="E138" s="60" t="s">
        <v>130</v>
      </c>
      <c r="F138" s="46" t="s">
        <v>130</v>
      </c>
      <c r="G138" s="27" t="s">
        <v>130</v>
      </c>
      <c r="H138" s="27" t="s">
        <v>130</v>
      </c>
      <c r="I138" s="27" t="s">
        <v>130</v>
      </c>
    </row>
    <row r="139" spans="1:9" ht="19.5" customHeight="1">
      <c r="A139" s="31" t="s">
        <v>142</v>
      </c>
      <c r="B139" s="12">
        <v>7031</v>
      </c>
      <c r="C139" s="30">
        <f t="shared" ref="C139:C144" si="9">C132/C125/12</f>
        <v>10.872916666666667</v>
      </c>
      <c r="D139" s="98">
        <v>25.2</v>
      </c>
      <c r="E139" s="98">
        <f t="shared" ref="E139:E144" si="10">E132/12/E125</f>
        <v>22.13295543859649</v>
      </c>
      <c r="F139" s="98">
        <f t="shared" ref="F139:I144" si="11">F132/3/F125</f>
        <v>20.432298666666664</v>
      </c>
      <c r="G139" s="94">
        <f t="shared" si="11"/>
        <v>20.432298666666664</v>
      </c>
      <c r="H139" s="94">
        <f t="shared" si="11"/>
        <v>22.874966666666669</v>
      </c>
      <c r="I139" s="94">
        <f t="shared" si="11"/>
        <v>25.457083333333333</v>
      </c>
    </row>
    <row r="140" spans="1:9" ht="19.5" customHeight="1">
      <c r="A140" s="31" t="s">
        <v>143</v>
      </c>
      <c r="B140" s="12">
        <v>7032</v>
      </c>
      <c r="C140" s="30">
        <f t="shared" si="9"/>
        <v>21.706397306397307</v>
      </c>
      <c r="D140" s="98">
        <v>24.3</v>
      </c>
      <c r="E140" s="98">
        <f t="shared" si="10"/>
        <v>22.878596535087716</v>
      </c>
      <c r="F140" s="98">
        <f t="shared" si="11"/>
        <v>23.818812831050224</v>
      </c>
      <c r="G140" s="94">
        <f t="shared" si="11"/>
        <v>23.818812831050224</v>
      </c>
      <c r="H140" s="94">
        <f t="shared" si="11"/>
        <v>23.818812831050224</v>
      </c>
      <c r="I140" s="94">
        <f t="shared" si="11"/>
        <v>20.456156901960782</v>
      </c>
    </row>
    <row r="141" spans="1:9" ht="19.5" customHeight="1">
      <c r="A141" s="31" t="s">
        <v>144</v>
      </c>
      <c r="B141" s="12">
        <v>7033</v>
      </c>
      <c r="C141" s="30">
        <f t="shared" si="9"/>
        <v>6.7354453627180897</v>
      </c>
      <c r="D141" s="98">
        <v>15.4</v>
      </c>
      <c r="E141" s="98">
        <f t="shared" si="10"/>
        <v>14.308912526881722</v>
      </c>
      <c r="F141" s="98">
        <f t="shared" si="11"/>
        <v>14.081786931216932</v>
      </c>
      <c r="G141" s="94">
        <f t="shared" si="11"/>
        <v>14.081786931216932</v>
      </c>
      <c r="H141" s="94">
        <f t="shared" si="11"/>
        <v>14.081786931216932</v>
      </c>
      <c r="I141" s="94">
        <f t="shared" si="11"/>
        <v>15.121918920454545</v>
      </c>
    </row>
    <row r="142" spans="1:9" ht="19.5" customHeight="1">
      <c r="A142" s="31" t="s">
        <v>145</v>
      </c>
      <c r="B142" s="12">
        <v>7034</v>
      </c>
      <c r="C142" s="30">
        <f t="shared" si="9"/>
        <v>6.0222222222222221</v>
      </c>
      <c r="D142" s="98">
        <v>7.6</v>
      </c>
      <c r="E142" s="98">
        <f t="shared" si="10"/>
        <v>7.019047619047619</v>
      </c>
      <c r="F142" s="98">
        <f t="shared" si="11"/>
        <v>6.7</v>
      </c>
      <c r="G142" s="94">
        <f t="shared" si="11"/>
        <v>6.7</v>
      </c>
      <c r="H142" s="94">
        <f t="shared" si="11"/>
        <v>6.7</v>
      </c>
      <c r="I142" s="94">
        <f t="shared" si="11"/>
        <v>7.37</v>
      </c>
    </row>
    <row r="143" spans="1:9" ht="19.5" customHeight="1">
      <c r="A143" s="31" t="s">
        <v>146</v>
      </c>
      <c r="B143" s="12">
        <v>7035</v>
      </c>
      <c r="C143" s="30">
        <f t="shared" si="9"/>
        <v>15.895370370370371</v>
      </c>
      <c r="D143" s="98">
        <v>13.2</v>
      </c>
      <c r="E143" s="98">
        <f t="shared" si="10"/>
        <v>9.7195402298850571</v>
      </c>
      <c r="F143" s="98">
        <f t="shared" si="11"/>
        <v>9.3955555555555552</v>
      </c>
      <c r="G143" s="94">
        <f t="shared" si="11"/>
        <v>9.3955555555555552</v>
      </c>
      <c r="H143" s="94">
        <f t="shared" si="11"/>
        <v>9.3955555555555552</v>
      </c>
      <c r="I143" s="94">
        <f t="shared" si="11"/>
        <v>10.071794871794872</v>
      </c>
    </row>
    <row r="144" spans="1:9" ht="19.5" customHeight="1">
      <c r="A144" s="31" t="s">
        <v>147</v>
      </c>
      <c r="B144" s="12">
        <v>7036</v>
      </c>
      <c r="C144" s="30">
        <f t="shared" si="9"/>
        <v>8.3550000000000004</v>
      </c>
      <c r="D144" s="98">
        <v>7.8</v>
      </c>
      <c r="E144" s="98">
        <f t="shared" si="10"/>
        <v>6.6740740740740749</v>
      </c>
      <c r="F144" s="98">
        <f t="shared" si="11"/>
        <v>6.930769230769231</v>
      </c>
      <c r="G144" s="94">
        <f t="shared" si="11"/>
        <v>6.930769230769231</v>
      </c>
      <c r="H144" s="94">
        <f t="shared" si="11"/>
        <v>6.930769230769231</v>
      </c>
      <c r="I144" s="94">
        <f t="shared" si="11"/>
        <v>6.666666666666667</v>
      </c>
    </row>
    <row r="145" spans="1:9" ht="19.5" customHeight="1">
      <c r="A145" s="29" t="s">
        <v>150</v>
      </c>
      <c r="B145" s="12">
        <v>7040</v>
      </c>
      <c r="C145" s="12">
        <v>0</v>
      </c>
      <c r="D145" s="60">
        <v>0</v>
      </c>
      <c r="E145" s="102">
        <f>SUM(E146:E151)</f>
        <v>0</v>
      </c>
      <c r="F145" s="46" t="s">
        <v>130</v>
      </c>
      <c r="G145" s="27" t="s">
        <v>130</v>
      </c>
      <c r="H145" s="27" t="s">
        <v>130</v>
      </c>
      <c r="I145" s="27" t="s">
        <v>130</v>
      </c>
    </row>
    <row r="146" spans="1:9" ht="19.5" customHeight="1">
      <c r="A146" s="31" t="s">
        <v>142</v>
      </c>
      <c r="B146" s="12">
        <v>7041</v>
      </c>
      <c r="C146" s="12">
        <v>0</v>
      </c>
      <c r="D146" s="60">
        <v>0</v>
      </c>
      <c r="E146" s="102">
        <v>0</v>
      </c>
      <c r="F146" s="46" t="s">
        <v>130</v>
      </c>
      <c r="G146" s="27" t="s">
        <v>130</v>
      </c>
      <c r="H146" s="27" t="s">
        <v>130</v>
      </c>
      <c r="I146" s="27" t="s">
        <v>130</v>
      </c>
    </row>
    <row r="147" spans="1:9" ht="19.5" customHeight="1">
      <c r="A147" s="31" t="s">
        <v>143</v>
      </c>
      <c r="B147" s="12">
        <v>7042</v>
      </c>
      <c r="C147" s="12">
        <v>0</v>
      </c>
      <c r="D147" s="60">
        <v>0</v>
      </c>
      <c r="E147" s="102">
        <v>0</v>
      </c>
      <c r="F147" s="46" t="s">
        <v>130</v>
      </c>
      <c r="G147" s="27" t="s">
        <v>130</v>
      </c>
      <c r="H147" s="27" t="s">
        <v>130</v>
      </c>
      <c r="I147" s="27" t="s">
        <v>130</v>
      </c>
    </row>
    <row r="148" spans="1:9" ht="19.5" customHeight="1">
      <c r="A148" s="31" t="s">
        <v>144</v>
      </c>
      <c r="B148" s="12">
        <v>7043</v>
      </c>
      <c r="C148" s="12">
        <v>0</v>
      </c>
      <c r="D148" s="60">
        <v>0</v>
      </c>
      <c r="E148" s="102">
        <v>0</v>
      </c>
      <c r="F148" s="46" t="s">
        <v>130</v>
      </c>
      <c r="G148" s="27" t="s">
        <v>130</v>
      </c>
      <c r="H148" s="27" t="s">
        <v>130</v>
      </c>
      <c r="I148" s="27" t="s">
        <v>130</v>
      </c>
    </row>
    <row r="149" spans="1:9" ht="19.5" customHeight="1">
      <c r="A149" s="31" t="s">
        <v>145</v>
      </c>
      <c r="B149" s="12">
        <v>7044</v>
      </c>
      <c r="C149" s="12">
        <v>0</v>
      </c>
      <c r="D149" s="60">
        <v>0</v>
      </c>
      <c r="E149" s="102">
        <v>0</v>
      </c>
      <c r="F149" s="46" t="s">
        <v>130</v>
      </c>
      <c r="G149" s="27" t="s">
        <v>130</v>
      </c>
      <c r="H149" s="27" t="s">
        <v>130</v>
      </c>
      <c r="I149" s="27" t="s">
        <v>130</v>
      </c>
    </row>
    <row r="150" spans="1:9" ht="19.5" customHeight="1">
      <c r="A150" s="31" t="s">
        <v>146</v>
      </c>
      <c r="B150" s="12">
        <v>7045</v>
      </c>
      <c r="C150" s="12">
        <v>0</v>
      </c>
      <c r="D150" s="60">
        <v>0</v>
      </c>
      <c r="E150" s="102">
        <v>0</v>
      </c>
      <c r="F150" s="46" t="s">
        <v>130</v>
      </c>
      <c r="G150" s="27" t="s">
        <v>130</v>
      </c>
      <c r="H150" s="27" t="s">
        <v>130</v>
      </c>
      <c r="I150" s="27" t="s">
        <v>130</v>
      </c>
    </row>
    <row r="151" spans="1:9" ht="19.5" customHeight="1">
      <c r="A151" s="31" t="s">
        <v>147</v>
      </c>
      <c r="B151" s="12">
        <v>7046</v>
      </c>
      <c r="C151" s="12">
        <v>0</v>
      </c>
      <c r="D151" s="60">
        <v>0</v>
      </c>
      <c r="E151" s="102">
        <v>0</v>
      </c>
      <c r="F151" s="46" t="s">
        <v>130</v>
      </c>
      <c r="G151" s="27" t="s">
        <v>130</v>
      </c>
      <c r="H151" s="27" t="s">
        <v>130</v>
      </c>
      <c r="I151" s="27" t="s">
        <v>130</v>
      </c>
    </row>
    <row r="152" spans="1:9" ht="19.5" customHeight="1">
      <c r="A152" s="49"/>
      <c r="D152" s="50"/>
      <c r="E152" s="50"/>
      <c r="F152" s="50"/>
      <c r="G152" s="50"/>
      <c r="H152" s="50"/>
      <c r="I152" s="50"/>
    </row>
    <row r="153" spans="1:9" ht="21.75" customHeight="1">
      <c r="A153" s="49"/>
      <c r="D153" s="51"/>
      <c r="E153" s="51"/>
      <c r="F153" s="51"/>
      <c r="G153" s="51"/>
      <c r="H153" s="51"/>
      <c r="I153" s="51"/>
    </row>
    <row r="154" spans="1:9" ht="19.95" customHeight="1">
      <c r="A154" s="72" t="s">
        <v>151</v>
      </c>
      <c r="B154" s="72"/>
      <c r="C154" s="72"/>
      <c r="D154" s="72"/>
      <c r="E154" s="72"/>
      <c r="F154" s="52"/>
      <c r="G154" s="73" t="s">
        <v>152</v>
      </c>
      <c r="H154" s="73"/>
      <c r="I154" s="73"/>
    </row>
    <row r="155" spans="1:9" ht="20.100000000000001" customHeight="1">
      <c r="A155" s="61"/>
      <c r="B155" s="61"/>
      <c r="C155" s="61"/>
      <c r="D155" s="61"/>
      <c r="E155" s="61"/>
      <c r="F155" s="53"/>
      <c r="G155" s="61" t="s">
        <v>153</v>
      </c>
      <c r="H155" s="61"/>
      <c r="I155" s="61"/>
    </row>
    <row r="156" spans="1:9" ht="20.100000000000001" customHeight="1">
      <c r="A156" s="49"/>
      <c r="D156" s="51"/>
      <c r="E156" s="51"/>
      <c r="F156" s="51"/>
      <c r="G156" s="51"/>
      <c r="H156" s="51"/>
      <c r="I156" s="51"/>
    </row>
    <row r="157" spans="1:9">
      <c r="A157" s="49"/>
      <c r="D157" s="51"/>
      <c r="E157" s="51"/>
      <c r="F157" s="51"/>
      <c r="G157" s="51"/>
      <c r="H157" s="51"/>
      <c r="I157" s="51"/>
    </row>
    <row r="158" spans="1:9">
      <c r="A158" s="49"/>
      <c r="D158" s="51"/>
      <c r="E158" s="51"/>
      <c r="F158" s="51"/>
      <c r="G158" s="51"/>
      <c r="H158" s="51"/>
      <c r="I158" s="51"/>
    </row>
    <row r="159" spans="1:9">
      <c r="A159" s="49"/>
      <c r="D159" s="51"/>
      <c r="E159" s="51"/>
      <c r="F159" s="51"/>
      <c r="G159" s="51"/>
      <c r="H159" s="51"/>
      <c r="I159" s="51"/>
    </row>
    <row r="160" spans="1:9">
      <c r="A160" s="49"/>
      <c r="D160" s="51"/>
      <c r="E160" s="51"/>
      <c r="F160" s="51"/>
      <c r="G160" s="51"/>
      <c r="H160" s="51"/>
      <c r="I160" s="51"/>
    </row>
    <row r="161" spans="1:9">
      <c r="A161" s="49"/>
      <c r="D161" s="51"/>
      <c r="E161" s="51"/>
      <c r="F161" s="51"/>
      <c r="G161" s="51"/>
      <c r="H161" s="51"/>
      <c r="I161" s="51"/>
    </row>
    <row r="162" spans="1:9">
      <c r="A162" s="49"/>
      <c r="D162" s="51"/>
      <c r="E162" s="51"/>
      <c r="F162" s="51"/>
      <c r="G162" s="51"/>
      <c r="H162" s="51"/>
      <c r="I162" s="51"/>
    </row>
    <row r="163" spans="1:9">
      <c r="A163" s="49"/>
      <c r="D163" s="51"/>
      <c r="E163" s="51"/>
      <c r="F163" s="51"/>
      <c r="G163" s="51"/>
      <c r="H163" s="51"/>
      <c r="I163" s="51"/>
    </row>
    <row r="164" spans="1:9">
      <c r="A164" s="49"/>
      <c r="D164" s="51"/>
      <c r="E164" s="51"/>
      <c r="F164" s="51"/>
      <c r="G164" s="51"/>
      <c r="H164" s="51"/>
      <c r="I164" s="51"/>
    </row>
    <row r="165" spans="1:9">
      <c r="A165" s="49"/>
      <c r="D165" s="51"/>
      <c r="E165" s="51"/>
      <c r="F165" s="51"/>
      <c r="G165" s="51"/>
      <c r="H165" s="51"/>
      <c r="I165" s="51"/>
    </row>
    <row r="166" spans="1:9">
      <c r="A166" s="49"/>
      <c r="D166" s="51"/>
      <c r="E166" s="51"/>
      <c r="F166" s="51"/>
      <c r="G166" s="51"/>
      <c r="H166" s="51"/>
      <c r="I166" s="51"/>
    </row>
    <row r="167" spans="1:9">
      <c r="A167" s="49"/>
      <c r="D167" s="51"/>
      <c r="E167" s="51"/>
      <c r="F167" s="51"/>
      <c r="G167" s="51"/>
      <c r="H167" s="51"/>
      <c r="I167" s="51"/>
    </row>
    <row r="168" spans="1:9">
      <c r="A168" s="49"/>
      <c r="D168" s="51"/>
      <c r="E168" s="51"/>
      <c r="F168" s="51"/>
      <c r="G168" s="51"/>
      <c r="H168" s="51"/>
      <c r="I168" s="51"/>
    </row>
    <row r="169" spans="1:9">
      <c r="A169" s="49"/>
      <c r="D169" s="51"/>
      <c r="E169" s="51"/>
      <c r="F169" s="51"/>
      <c r="G169" s="51"/>
      <c r="H169" s="51"/>
      <c r="I169" s="51"/>
    </row>
    <row r="170" spans="1:9">
      <c r="A170" s="49"/>
      <c r="D170" s="51"/>
      <c r="E170" s="51"/>
      <c r="F170" s="51"/>
      <c r="G170" s="51"/>
      <c r="H170" s="51"/>
      <c r="I170" s="51"/>
    </row>
    <row r="171" spans="1:9">
      <c r="A171" s="49"/>
      <c r="D171" s="51"/>
      <c r="E171" s="51"/>
      <c r="F171" s="51"/>
      <c r="G171" s="51"/>
      <c r="H171" s="51"/>
      <c r="I171" s="51"/>
    </row>
    <row r="172" spans="1:9">
      <c r="A172" s="49"/>
      <c r="D172" s="51"/>
      <c r="E172" s="51"/>
      <c r="F172" s="51"/>
      <c r="G172" s="51"/>
      <c r="H172" s="51"/>
      <c r="I172" s="51"/>
    </row>
    <row r="173" spans="1:9">
      <c r="A173" s="49"/>
      <c r="D173" s="51"/>
      <c r="E173" s="51"/>
      <c r="F173" s="51"/>
      <c r="G173" s="51"/>
      <c r="H173" s="51"/>
      <c r="I173" s="51"/>
    </row>
    <row r="174" spans="1:9">
      <c r="A174" s="49"/>
      <c r="D174" s="51"/>
      <c r="E174" s="51"/>
      <c r="F174" s="51"/>
      <c r="G174" s="51"/>
      <c r="H174" s="51"/>
      <c r="I174" s="51"/>
    </row>
    <row r="175" spans="1:9">
      <c r="A175" s="49"/>
      <c r="D175" s="51"/>
      <c r="E175" s="51"/>
      <c r="F175" s="51"/>
      <c r="G175" s="51"/>
      <c r="H175" s="51"/>
      <c r="I175" s="51"/>
    </row>
    <row r="176" spans="1:9">
      <c r="A176" s="49"/>
      <c r="D176" s="51"/>
      <c r="E176" s="51"/>
      <c r="F176" s="51"/>
      <c r="G176" s="51"/>
      <c r="H176" s="51"/>
      <c r="I176" s="51"/>
    </row>
    <row r="177" spans="1:9">
      <c r="A177" s="49"/>
      <c r="D177" s="51"/>
      <c r="E177" s="51"/>
      <c r="F177" s="51"/>
      <c r="G177" s="51"/>
      <c r="H177" s="51"/>
      <c r="I177" s="51"/>
    </row>
    <row r="178" spans="1:9">
      <c r="A178" s="49"/>
      <c r="D178" s="51"/>
      <c r="E178" s="51"/>
      <c r="F178" s="51"/>
      <c r="G178" s="51"/>
      <c r="H178" s="51"/>
      <c r="I178" s="51"/>
    </row>
    <row r="179" spans="1:9">
      <c r="A179" s="49"/>
      <c r="D179" s="51"/>
      <c r="E179" s="51"/>
      <c r="F179" s="51"/>
      <c r="G179" s="51"/>
      <c r="H179" s="51"/>
      <c r="I179" s="51"/>
    </row>
    <row r="180" spans="1:9">
      <c r="A180" s="49"/>
      <c r="D180" s="51"/>
      <c r="E180" s="51"/>
      <c r="F180" s="51"/>
      <c r="G180" s="51"/>
      <c r="H180" s="51"/>
      <c r="I180" s="51"/>
    </row>
    <row r="181" spans="1:9">
      <c r="A181" s="49"/>
      <c r="D181" s="51"/>
      <c r="E181" s="51"/>
      <c r="F181" s="51"/>
      <c r="G181" s="51"/>
      <c r="H181" s="51"/>
      <c r="I181" s="51"/>
    </row>
    <row r="182" spans="1:9">
      <c r="A182" s="49"/>
      <c r="D182" s="51"/>
      <c r="E182" s="51"/>
      <c r="F182" s="51"/>
      <c r="G182" s="51"/>
      <c r="H182" s="51"/>
      <c r="I182" s="51"/>
    </row>
    <row r="183" spans="1:9">
      <c r="A183" s="49"/>
      <c r="D183" s="51"/>
      <c r="E183" s="51"/>
      <c r="F183" s="51"/>
      <c r="G183" s="51"/>
      <c r="H183" s="51"/>
      <c r="I183" s="51"/>
    </row>
    <row r="184" spans="1:9">
      <c r="A184" s="49"/>
      <c r="D184" s="51"/>
      <c r="E184" s="51"/>
      <c r="F184" s="51"/>
      <c r="G184" s="51"/>
      <c r="H184" s="51"/>
      <c r="I184" s="51"/>
    </row>
    <row r="185" spans="1:9">
      <c r="A185" s="49"/>
      <c r="D185" s="51"/>
      <c r="E185" s="51"/>
      <c r="F185" s="51"/>
      <c r="G185" s="51"/>
      <c r="H185" s="51"/>
      <c r="I185" s="51"/>
    </row>
    <row r="186" spans="1:9">
      <c r="A186" s="49"/>
      <c r="D186" s="51"/>
      <c r="E186" s="51"/>
      <c r="F186" s="51"/>
      <c r="G186" s="51"/>
      <c r="H186" s="51"/>
      <c r="I186" s="51"/>
    </row>
    <row r="187" spans="1:9">
      <c r="A187" s="49"/>
      <c r="D187" s="51"/>
      <c r="E187" s="51"/>
      <c r="F187" s="51"/>
      <c r="G187" s="51"/>
      <c r="H187" s="51"/>
      <c r="I187" s="51"/>
    </row>
    <row r="188" spans="1:9">
      <c r="A188" s="49"/>
      <c r="D188" s="51"/>
      <c r="E188" s="51"/>
      <c r="F188" s="51"/>
      <c r="G188" s="51"/>
      <c r="H188" s="51"/>
      <c r="I188" s="51"/>
    </row>
    <row r="189" spans="1:9">
      <c r="A189" s="49"/>
      <c r="D189" s="51"/>
      <c r="E189" s="51"/>
      <c r="F189" s="51"/>
      <c r="G189" s="51"/>
      <c r="H189" s="51"/>
      <c r="I189" s="51"/>
    </row>
    <row r="190" spans="1:9">
      <c r="A190" s="49"/>
      <c r="D190" s="51"/>
      <c r="E190" s="51"/>
      <c r="F190" s="51"/>
      <c r="G190" s="51"/>
      <c r="H190" s="51"/>
      <c r="I190" s="51"/>
    </row>
    <row r="191" spans="1:9">
      <c r="A191" s="49"/>
      <c r="D191" s="51"/>
      <c r="E191" s="51"/>
      <c r="F191" s="51"/>
      <c r="G191" s="51"/>
      <c r="H191" s="51"/>
      <c r="I191" s="51"/>
    </row>
    <row r="192" spans="1:9">
      <c r="A192" s="49"/>
      <c r="D192" s="51"/>
      <c r="E192" s="51"/>
      <c r="F192" s="51"/>
      <c r="G192" s="51"/>
      <c r="H192" s="51"/>
      <c r="I192" s="51"/>
    </row>
    <row r="193" spans="1:9">
      <c r="A193" s="49"/>
      <c r="D193" s="51"/>
      <c r="E193" s="51"/>
      <c r="F193" s="51"/>
      <c r="G193" s="51"/>
      <c r="H193" s="51"/>
      <c r="I193" s="51"/>
    </row>
    <row r="194" spans="1:9">
      <c r="A194" s="49"/>
      <c r="D194" s="51"/>
      <c r="E194" s="51"/>
      <c r="F194" s="51"/>
      <c r="G194" s="51"/>
      <c r="H194" s="51"/>
      <c r="I194" s="51"/>
    </row>
    <row r="195" spans="1:9">
      <c r="A195" s="49"/>
      <c r="D195" s="51"/>
      <c r="E195" s="51"/>
      <c r="F195" s="51"/>
      <c r="G195" s="51"/>
      <c r="H195" s="51"/>
      <c r="I195" s="51"/>
    </row>
    <row r="196" spans="1:9">
      <c r="A196" s="49"/>
      <c r="D196" s="51"/>
      <c r="E196" s="51"/>
      <c r="F196" s="51"/>
      <c r="G196" s="51"/>
      <c r="H196" s="51"/>
      <c r="I196" s="51"/>
    </row>
    <row r="197" spans="1:9">
      <c r="A197" s="54"/>
    </row>
    <row r="198" spans="1:9">
      <c r="A198" s="54"/>
    </row>
    <row r="199" spans="1:9">
      <c r="A199" s="54"/>
    </row>
    <row r="200" spans="1:9">
      <c r="A200" s="54"/>
    </row>
    <row r="201" spans="1:9">
      <c r="A201" s="54"/>
    </row>
    <row r="202" spans="1:9">
      <c r="A202" s="54"/>
    </row>
    <row r="203" spans="1:9">
      <c r="A203" s="54"/>
    </row>
    <row r="204" spans="1:9">
      <c r="A204" s="54"/>
    </row>
    <row r="205" spans="1:9">
      <c r="A205" s="54"/>
    </row>
    <row r="206" spans="1:9">
      <c r="A206" s="54"/>
    </row>
    <row r="207" spans="1:9">
      <c r="A207" s="54"/>
    </row>
    <row r="208" spans="1:9">
      <c r="A208" s="54"/>
    </row>
    <row r="209" spans="1:1">
      <c r="A209" s="54"/>
    </row>
    <row r="210" spans="1:1">
      <c r="A210" s="54"/>
    </row>
    <row r="211" spans="1:1">
      <c r="A211" s="54"/>
    </row>
    <row r="212" spans="1:1">
      <c r="A212" s="54"/>
    </row>
    <row r="213" spans="1:1">
      <c r="A213" s="54"/>
    </row>
    <row r="214" spans="1:1">
      <c r="A214" s="54"/>
    </row>
    <row r="215" spans="1:1">
      <c r="A215" s="54"/>
    </row>
    <row r="216" spans="1:1">
      <c r="A216" s="54"/>
    </row>
    <row r="217" spans="1:1">
      <c r="A217" s="54"/>
    </row>
    <row r="218" spans="1:1">
      <c r="A218" s="54"/>
    </row>
    <row r="219" spans="1:1">
      <c r="A219" s="54"/>
    </row>
    <row r="220" spans="1:1">
      <c r="A220" s="54"/>
    </row>
    <row r="221" spans="1:1">
      <c r="A221" s="54"/>
    </row>
    <row r="222" spans="1:1">
      <c r="A222" s="54"/>
    </row>
    <row r="223" spans="1:1">
      <c r="A223" s="54"/>
    </row>
    <row r="224" spans="1:1">
      <c r="A224" s="54"/>
    </row>
    <row r="225" spans="1:1">
      <c r="A225" s="54"/>
    </row>
    <row r="226" spans="1:1">
      <c r="A226" s="54"/>
    </row>
    <row r="227" spans="1:1">
      <c r="A227" s="54"/>
    </row>
    <row r="228" spans="1:1">
      <c r="A228" s="54"/>
    </row>
    <row r="229" spans="1:1">
      <c r="A229" s="54"/>
    </row>
    <row r="230" spans="1:1">
      <c r="A230" s="54"/>
    </row>
    <row r="231" spans="1:1">
      <c r="A231" s="54"/>
    </row>
    <row r="232" spans="1:1">
      <c r="A232" s="54"/>
    </row>
    <row r="233" spans="1:1">
      <c r="A233" s="54"/>
    </row>
    <row r="234" spans="1:1">
      <c r="A234" s="54"/>
    </row>
    <row r="235" spans="1:1">
      <c r="A235" s="54"/>
    </row>
    <row r="236" spans="1:1">
      <c r="A236" s="54"/>
    </row>
    <row r="237" spans="1:1">
      <c r="A237" s="54"/>
    </row>
    <row r="238" spans="1:1">
      <c r="A238" s="54"/>
    </row>
    <row r="239" spans="1:1">
      <c r="A239" s="54"/>
    </row>
    <row r="240" spans="1:1">
      <c r="A240" s="54"/>
    </row>
    <row r="241" spans="1:1">
      <c r="A241" s="54"/>
    </row>
    <row r="242" spans="1:1">
      <c r="A242" s="54"/>
    </row>
    <row r="243" spans="1:1">
      <c r="A243" s="54"/>
    </row>
    <row r="244" spans="1:1">
      <c r="A244" s="54"/>
    </row>
    <row r="245" spans="1:1">
      <c r="A245" s="54"/>
    </row>
    <row r="246" spans="1:1">
      <c r="A246" s="54"/>
    </row>
    <row r="247" spans="1:1">
      <c r="A247" s="54"/>
    </row>
    <row r="248" spans="1:1">
      <c r="A248" s="54"/>
    </row>
    <row r="249" spans="1:1">
      <c r="A249" s="54"/>
    </row>
    <row r="250" spans="1:1">
      <c r="A250" s="54"/>
    </row>
    <row r="251" spans="1:1">
      <c r="A251" s="54"/>
    </row>
    <row r="252" spans="1:1">
      <c r="A252" s="54"/>
    </row>
    <row r="253" spans="1:1">
      <c r="A253" s="54"/>
    </row>
    <row r="254" spans="1:1">
      <c r="A254" s="54"/>
    </row>
    <row r="255" spans="1:1">
      <c r="A255" s="54"/>
    </row>
    <row r="256" spans="1:1">
      <c r="A256" s="54"/>
    </row>
    <row r="257" spans="1:1">
      <c r="A257" s="54"/>
    </row>
    <row r="258" spans="1:1">
      <c r="A258" s="54"/>
    </row>
    <row r="259" spans="1:1">
      <c r="A259" s="54"/>
    </row>
    <row r="260" spans="1:1">
      <c r="A260" s="54"/>
    </row>
    <row r="261" spans="1:1">
      <c r="A261" s="54"/>
    </row>
    <row r="262" spans="1:1">
      <c r="A262" s="54"/>
    </row>
    <row r="263" spans="1:1">
      <c r="A263" s="54"/>
    </row>
    <row r="264" spans="1:1">
      <c r="A264" s="54"/>
    </row>
    <row r="265" spans="1:1">
      <c r="A265" s="54"/>
    </row>
    <row r="266" spans="1:1">
      <c r="A266" s="54"/>
    </row>
    <row r="267" spans="1:1">
      <c r="A267" s="54"/>
    </row>
    <row r="268" spans="1:1">
      <c r="A268" s="54"/>
    </row>
    <row r="269" spans="1:1">
      <c r="A269" s="54"/>
    </row>
    <row r="270" spans="1:1">
      <c r="A270" s="54"/>
    </row>
    <row r="271" spans="1:1">
      <c r="A271" s="54"/>
    </row>
    <row r="272" spans="1:1">
      <c r="A272" s="54"/>
    </row>
    <row r="273" spans="1:1">
      <c r="A273" s="54"/>
    </row>
    <row r="274" spans="1:1">
      <c r="A274" s="54"/>
    </row>
    <row r="275" spans="1:1">
      <c r="A275" s="54"/>
    </row>
    <row r="276" spans="1:1">
      <c r="A276" s="54"/>
    </row>
    <row r="277" spans="1:1">
      <c r="A277" s="54"/>
    </row>
    <row r="278" spans="1:1">
      <c r="A278" s="54"/>
    </row>
    <row r="279" spans="1:1">
      <c r="A279" s="54"/>
    </row>
    <row r="280" spans="1:1">
      <c r="A280" s="54"/>
    </row>
    <row r="281" spans="1:1">
      <c r="A281" s="54"/>
    </row>
    <row r="282" spans="1:1">
      <c r="A282" s="54"/>
    </row>
    <row r="283" spans="1:1">
      <c r="A283" s="54"/>
    </row>
    <row r="284" spans="1:1">
      <c r="A284" s="54"/>
    </row>
    <row r="285" spans="1:1">
      <c r="A285" s="54"/>
    </row>
    <row r="286" spans="1:1">
      <c r="A286" s="54"/>
    </row>
    <row r="287" spans="1:1">
      <c r="A287" s="54"/>
    </row>
    <row r="288" spans="1:1">
      <c r="A288" s="54"/>
    </row>
    <row r="289" spans="1:1">
      <c r="A289" s="54"/>
    </row>
    <row r="290" spans="1:1">
      <c r="A290" s="54"/>
    </row>
    <row r="291" spans="1:1">
      <c r="A291" s="54"/>
    </row>
    <row r="292" spans="1:1">
      <c r="A292" s="54"/>
    </row>
    <row r="293" spans="1:1">
      <c r="A293" s="54"/>
    </row>
    <row r="294" spans="1:1">
      <c r="A294" s="54"/>
    </row>
    <row r="295" spans="1:1">
      <c r="A295" s="54"/>
    </row>
    <row r="296" spans="1:1">
      <c r="A296" s="54"/>
    </row>
    <row r="297" spans="1:1">
      <c r="A297" s="54"/>
    </row>
    <row r="298" spans="1:1">
      <c r="A298" s="54"/>
    </row>
    <row r="299" spans="1:1">
      <c r="A299" s="54"/>
    </row>
    <row r="300" spans="1:1">
      <c r="A300" s="54"/>
    </row>
    <row r="301" spans="1:1">
      <c r="A301" s="54"/>
    </row>
    <row r="302" spans="1:1">
      <c r="A302" s="54"/>
    </row>
    <row r="303" spans="1:1">
      <c r="A303" s="54"/>
    </row>
    <row r="304" spans="1:1">
      <c r="A304" s="54"/>
    </row>
    <row r="305" spans="1:1">
      <c r="A305" s="54"/>
    </row>
    <row r="306" spans="1:1">
      <c r="A306" s="54"/>
    </row>
    <row r="307" spans="1:1">
      <c r="A307" s="54"/>
    </row>
    <row r="308" spans="1:1">
      <c r="A308" s="54"/>
    </row>
    <row r="309" spans="1:1">
      <c r="A309" s="54"/>
    </row>
    <row r="310" spans="1:1">
      <c r="A310" s="54"/>
    </row>
    <row r="311" spans="1:1">
      <c r="A311" s="54"/>
    </row>
    <row r="312" spans="1:1">
      <c r="A312" s="54"/>
    </row>
    <row r="313" spans="1:1">
      <c r="A313" s="54"/>
    </row>
    <row r="314" spans="1:1">
      <c r="A314" s="54"/>
    </row>
    <row r="315" spans="1:1">
      <c r="A315" s="54"/>
    </row>
    <row r="316" spans="1:1">
      <c r="A316" s="54"/>
    </row>
    <row r="317" spans="1:1">
      <c r="A317" s="54"/>
    </row>
    <row r="318" spans="1:1">
      <c r="A318" s="54"/>
    </row>
    <row r="319" spans="1:1">
      <c r="A319" s="54"/>
    </row>
    <row r="320" spans="1:1">
      <c r="A320" s="54"/>
    </row>
    <row r="321" spans="1:1">
      <c r="A321" s="54"/>
    </row>
    <row r="322" spans="1:1">
      <c r="A322" s="54"/>
    </row>
    <row r="323" spans="1:1">
      <c r="A323" s="54"/>
    </row>
    <row r="324" spans="1:1">
      <c r="A324" s="54"/>
    </row>
    <row r="325" spans="1:1">
      <c r="A325" s="54"/>
    </row>
    <row r="326" spans="1:1">
      <c r="A326" s="54"/>
    </row>
    <row r="327" spans="1:1">
      <c r="A327" s="54"/>
    </row>
    <row r="328" spans="1:1">
      <c r="A328" s="54"/>
    </row>
    <row r="329" spans="1:1">
      <c r="A329" s="54"/>
    </row>
    <row r="330" spans="1:1">
      <c r="A330" s="54"/>
    </row>
    <row r="331" spans="1:1">
      <c r="A331" s="54"/>
    </row>
    <row r="332" spans="1:1">
      <c r="A332" s="54"/>
    </row>
    <row r="333" spans="1:1">
      <c r="A333" s="54"/>
    </row>
    <row r="334" spans="1:1">
      <c r="A334" s="54"/>
    </row>
    <row r="335" spans="1:1">
      <c r="A335" s="54"/>
    </row>
    <row r="336" spans="1:1">
      <c r="A336" s="54"/>
    </row>
    <row r="337" spans="1:1">
      <c r="A337" s="54"/>
    </row>
    <row r="338" spans="1:1">
      <c r="A338" s="54"/>
    </row>
    <row r="339" spans="1:1">
      <c r="A339" s="54"/>
    </row>
    <row r="340" spans="1:1">
      <c r="A340" s="54"/>
    </row>
    <row r="341" spans="1:1">
      <c r="A341" s="54"/>
    </row>
    <row r="342" spans="1:1">
      <c r="A342" s="54"/>
    </row>
    <row r="343" spans="1:1">
      <c r="A343" s="54"/>
    </row>
    <row r="344" spans="1:1">
      <c r="A344" s="54"/>
    </row>
    <row r="345" spans="1:1">
      <c r="A345" s="54"/>
    </row>
    <row r="346" spans="1:1">
      <c r="A346" s="54"/>
    </row>
    <row r="347" spans="1:1">
      <c r="A347" s="54"/>
    </row>
    <row r="348" spans="1:1">
      <c r="A348" s="54"/>
    </row>
    <row r="349" spans="1:1">
      <c r="A349" s="54"/>
    </row>
    <row r="350" spans="1:1">
      <c r="A350" s="54"/>
    </row>
    <row r="351" spans="1:1">
      <c r="A351" s="54"/>
    </row>
    <row r="352" spans="1:1">
      <c r="A352" s="54"/>
    </row>
    <row r="353" spans="1:1">
      <c r="A353" s="54"/>
    </row>
    <row r="354" spans="1:1">
      <c r="A354" s="54"/>
    </row>
    <row r="355" spans="1:1">
      <c r="A355" s="54"/>
    </row>
    <row r="356" spans="1:1">
      <c r="A356" s="54"/>
    </row>
    <row r="357" spans="1:1">
      <c r="A357" s="54"/>
    </row>
    <row r="358" spans="1:1">
      <c r="A358" s="54"/>
    </row>
    <row r="359" spans="1:1">
      <c r="A359" s="54"/>
    </row>
    <row r="360" spans="1:1">
      <c r="A360" s="54"/>
    </row>
    <row r="361" spans="1:1">
      <c r="A361" s="54"/>
    </row>
    <row r="362" spans="1:1">
      <c r="A362" s="54"/>
    </row>
    <row r="363" spans="1:1">
      <c r="A363" s="54"/>
    </row>
  </sheetData>
  <mergeCells count="53">
    <mergeCell ref="F5:G5"/>
    <mergeCell ref="F7:H7"/>
    <mergeCell ref="G9:H9"/>
    <mergeCell ref="G10:H10"/>
    <mergeCell ref="G11:H11"/>
    <mergeCell ref="G12:H12"/>
    <mergeCell ref="G13:I13"/>
    <mergeCell ref="G15:I15"/>
    <mergeCell ref="B16:F16"/>
    <mergeCell ref="G16:H16"/>
    <mergeCell ref="B17:E17"/>
    <mergeCell ref="G17:H17"/>
    <mergeCell ref="B18:E18"/>
    <mergeCell ref="G18:H18"/>
    <mergeCell ref="B19:E19"/>
    <mergeCell ref="G19:H19"/>
    <mergeCell ref="B20:D20"/>
    <mergeCell ref="G20:H20"/>
    <mergeCell ref="B21:E21"/>
    <mergeCell ref="G21:H21"/>
    <mergeCell ref="B22:E22"/>
    <mergeCell ref="B23:E23"/>
    <mergeCell ref="B24:E24"/>
    <mergeCell ref="G24:H24"/>
    <mergeCell ref="B25:F25"/>
    <mergeCell ref="G25:H25"/>
    <mergeCell ref="B26:E26"/>
    <mergeCell ref="B27:E27"/>
    <mergeCell ref="A29:I29"/>
    <mergeCell ref="F31:I31"/>
    <mergeCell ref="A34:I34"/>
    <mergeCell ref="A115:I115"/>
    <mergeCell ref="A35:I35"/>
    <mergeCell ref="A48:I48"/>
    <mergeCell ref="A81:I81"/>
    <mergeCell ref="A86:I86"/>
    <mergeCell ref="A87:I87"/>
    <mergeCell ref="A155:E155"/>
    <mergeCell ref="G155:I155"/>
    <mergeCell ref="A31:A32"/>
    <mergeCell ref="B31:B32"/>
    <mergeCell ref="C31:C32"/>
    <mergeCell ref="D31:D32"/>
    <mergeCell ref="E31:E32"/>
    <mergeCell ref="A116:I116"/>
    <mergeCell ref="A122:I122"/>
    <mergeCell ref="A123:I123"/>
    <mergeCell ref="A154:E154"/>
    <mergeCell ref="G154:I154"/>
    <mergeCell ref="A97:I97"/>
    <mergeCell ref="A98:I98"/>
    <mergeCell ref="A109:I109"/>
    <mergeCell ref="A110:I110"/>
  </mergeCells>
  <conditionalFormatting sqref="F78:I78">
    <cfRule type="notContainsBlanks" dxfId="8" priority="8">
      <formula>LEN(TRIM(F78))&gt;0</formula>
    </cfRule>
    <cfRule type="notContainsBlanks" dxfId="7" priority="7">
      <formula>LEN(TRIM(F78))&gt;0</formula>
    </cfRule>
  </conditionalFormatting>
  <conditionalFormatting sqref="C79">
    <cfRule type="cellIs" dxfId="6" priority="4" operator="lessThanOrEqual">
      <formula>0</formula>
    </cfRule>
    <cfRule type="notContainsBlanks" dxfId="5" priority="3">
      <formula>LEN(TRIM(C79))&gt;0</formula>
    </cfRule>
  </conditionalFormatting>
  <conditionalFormatting sqref="C114:E114">
    <cfRule type="notContainsBlanks" dxfId="4" priority="1">
      <formula>LEN(TRIM(C114))&gt;0</formula>
    </cfRule>
  </conditionalFormatting>
  <conditionalFormatting sqref="C111:C113">
    <cfRule type="notContainsBlanks" dxfId="3" priority="2">
      <formula>LEN(TRIM(C111))&gt;0</formula>
    </cfRule>
  </conditionalFormatting>
  <conditionalFormatting sqref="D36:D47">
    <cfRule type="notContainsBlanks" dxfId="2" priority="6">
      <formula>LEN(TRIM(D36))&gt;0</formula>
    </cfRule>
    <cfRule type="notContainsBlanks" dxfId="1" priority="5">
      <formula>LEN(TRIM(D36))&gt;0</formula>
    </cfRule>
  </conditionalFormatting>
  <conditionalFormatting sqref="E52:E54">
    <cfRule type="notContainsBlanks" dxfId="0" priority="9">
      <formula>LEN(TRIM(E52))&gt;0</formula>
    </cfRule>
  </conditionalFormatting>
  <pageMargins left="0.39370078740157499" right="0.27559055118110198" top="0.47244094488188998" bottom="0.27559055118110198" header="0.39370078740157499" footer="0.196850393700787"/>
  <pageSetup paperSize="9" scale="40" fitToHeight="0" orientation="portrait" blackAndWhite="1" r:id="rId1"/>
  <headerFooter alignWithMargins="0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05_Фін_план</vt:lpstr>
      <vt:lpstr>'05_Фін_план'!Заголовки_для_печати</vt:lpstr>
      <vt:lpstr>'05_Фін_план'!Область_печати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Адмін</cp:lastModifiedBy>
  <cp:lastPrinted>2023-12-20T07:48:41Z</cp:lastPrinted>
  <dcterms:created xsi:type="dcterms:W3CDTF">2022-12-14T10:58:00Z</dcterms:created>
  <dcterms:modified xsi:type="dcterms:W3CDTF">2023-12-20T07:49:35Z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D9B0B78BFFAB4D24A17F42FBE5DD4AB9_12</vt:lpwstr>
  </property>
  <property fmtid="{D5CDD505-2E9C-101B-9397-08002B2CF9AE}" pid="3" name="KSOProductBuildVer">
    <vt:lpwstr>1033-12.2.0.13359</vt:lpwstr>
  </property>
</Properties>
</file>