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1)'!$35:$37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1)'!$A$1:$I$126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H41" i="22"/>
  <c r="G41"/>
  <c r="H57"/>
  <c r="H56"/>
  <c r="G59"/>
  <c r="D91" l="1"/>
  <c r="I88"/>
  <c r="H88"/>
  <c r="G88"/>
  <c r="F88"/>
  <c r="E58"/>
  <c r="E66"/>
  <c r="E42"/>
  <c r="E43"/>
  <c r="F90"/>
  <c r="G90"/>
  <c r="H90"/>
  <c r="I90"/>
  <c r="E108"/>
  <c r="I68"/>
  <c r="H68"/>
  <c r="G68"/>
  <c r="F68"/>
  <c r="E81"/>
  <c r="I61"/>
  <c r="I91"/>
  <c r="H61"/>
  <c r="H91" s="1"/>
  <c r="G61"/>
  <c r="G91"/>
  <c r="F61"/>
  <c r="F91" s="1"/>
  <c r="C114"/>
  <c r="E67"/>
  <c r="E65"/>
  <c r="E64"/>
  <c r="E63"/>
  <c r="E62"/>
  <c r="C91"/>
  <c r="C90"/>
  <c r="C92" s="1"/>
  <c r="C115" s="1"/>
  <c r="C89"/>
  <c r="C88"/>
  <c r="C68"/>
  <c r="D68"/>
  <c r="C50"/>
  <c r="C45"/>
  <c r="D114"/>
  <c r="D90"/>
  <c r="D89"/>
  <c r="D88"/>
  <c r="D50"/>
  <c r="D87"/>
  <c r="D92" s="1"/>
  <c r="D115" s="1"/>
  <c r="D116" s="1"/>
  <c r="D45"/>
  <c r="E40"/>
  <c r="E83"/>
  <c r="E82"/>
  <c r="I96"/>
  <c r="H96"/>
  <c r="H94"/>
  <c r="E94" s="1"/>
  <c r="G96"/>
  <c r="G94"/>
  <c r="E102"/>
  <c r="E101"/>
  <c r="E98"/>
  <c r="E96" s="1"/>
  <c r="E97"/>
  <c r="E95"/>
  <c r="E80"/>
  <c r="E79"/>
  <c r="E78"/>
  <c r="E76"/>
  <c r="E75"/>
  <c r="E74"/>
  <c r="E73"/>
  <c r="E72"/>
  <c r="E71"/>
  <c r="E70"/>
  <c r="E69"/>
  <c r="E68" s="1"/>
  <c r="E60"/>
  <c r="E90" s="1"/>
  <c r="E59"/>
  <c r="E57"/>
  <c r="E89" s="1"/>
  <c r="E56"/>
  <c r="E88" s="1"/>
  <c r="E49"/>
  <c r="E48"/>
  <c r="E47"/>
  <c r="E46"/>
  <c r="E45" s="1"/>
  <c r="E41"/>
  <c r="E54"/>
  <c r="E53"/>
  <c r="E51"/>
  <c r="E50" s="1"/>
  <c r="E52"/>
  <c r="E55"/>
  <c r="I89"/>
  <c r="H89"/>
  <c r="G89"/>
  <c r="F89"/>
  <c r="I45"/>
  <c r="I87" s="1"/>
  <c r="I92" s="1"/>
  <c r="I115" s="1"/>
  <c r="I116" s="1"/>
  <c r="H45"/>
  <c r="G45"/>
  <c r="G87" s="1"/>
  <c r="G92" s="1"/>
  <c r="G115" s="1"/>
  <c r="F45"/>
  <c r="F87" s="1"/>
  <c r="F92" s="1"/>
  <c r="F115" s="1"/>
  <c r="F116" s="1"/>
  <c r="I50"/>
  <c r="H50"/>
  <c r="H87" s="1"/>
  <c r="G50"/>
  <c r="F50"/>
  <c r="I114"/>
  <c r="C87"/>
  <c r="F114"/>
  <c r="D44"/>
  <c r="E61"/>
  <c r="G44"/>
  <c r="C44"/>
  <c r="H44"/>
  <c r="F44"/>
  <c r="E91"/>
  <c r="G114"/>
  <c r="E114" l="1"/>
  <c r="G116"/>
  <c r="E87"/>
  <c r="E92" s="1"/>
  <c r="E115" s="1"/>
  <c r="E44"/>
  <c r="H92"/>
  <c r="H115" s="1"/>
  <c r="I44"/>
  <c r="H114"/>
  <c r="H116" s="1"/>
  <c r="E116" l="1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<sst xmlns="http://schemas.openxmlformats.org/spreadsheetml/2006/main" count="150" uniqueCount="140">
  <si>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</si>
  <si>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</si>
  <si>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</si>
  <si>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</si>
  <si>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</si>
  <si>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</si>
  <si>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</si>
  <si>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</si>
  <si>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</si>
  <si>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</si>
  <si>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</si>
  <si>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</si>
  <si>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</si>
  <si>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</si>
  <si>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</si>
  <si>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</si>
  <si>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</si>
  <si>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</si>
  <si>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</si>
  <si>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</si>
  <si>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</si>
  <si>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</si>
  <si>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</si>
  <si>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</si>
  <si>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</si>
  <si>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</si>
  <si>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</si>
  <si>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</si>
  <si>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</si>
  <si>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</si>
  <si>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</si>
  <si>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</si>
  <si>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</si>
  <si>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</si>
  <si>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</si>
  <si>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</si>
  <si>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</si>
  <si>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</si>
  <si>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</si>
  <si>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</si>
  <si>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</si>
  <si>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</si>
  <si>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</si>
  <si>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Плановий рік  (усього)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</si>
  <si>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</si>
  <si>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</si>
  <si>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</si>
  <si>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</si>
  <si>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</si>
  <si>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</si>
  <si>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</si>
  <si>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</si>
  <si>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</si>
  <si>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</si>
  <si>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</si>
  <si>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</si>
  <si>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</si>
  <si>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</si>
  <si>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</si>
  <si>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</si>
  <si>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</si>
  <si>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</si>
  <si>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</si>
  <si>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</si>
  <si>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</si>
  <si>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</si>
  <si>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</si>
  <si>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</si>
  <si>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</si>
  <si>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</si>
  <si>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</si>
  <si>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</si>
  <si>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</si>
  <si>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</si>
  <si>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</si>
  <si>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</si>
  <si>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</si>
  <si>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</si>
  <si>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</si>
  <si>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</si>
  <si>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</si>
  <si>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31.12</t>
  </si>
  <si>
    <t>на 1.01</t>
  </si>
  <si>
    <t>на 1.04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</si>
  <si>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</si>
  <si>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</si>
  <si>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</si>
  <si>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</si>
  <si>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</si>
  <si>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"____" ___________ 20___ р.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</si>
  <si>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</si>
  <si>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</si>
  <si>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</si>
  <si>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</si>
  <si>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</si>
  <si>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</si>
  <si>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</si>
  <si>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</si>
  <si>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</si>
  <si>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</si>
  <si>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</si>
  <si>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</si>
  <si>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</si>
  <si>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</si>
  <si>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</si>
  <si>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</si>
  <si>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</si>
  <si>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</si>
  <si>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</si>
  <si>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</si>
  <si>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</si>
  <si>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</si>
  <si>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</si>
  <si>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</si>
  <si>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</si>
  <si>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</si>
  <si>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</si>
  <si>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Л.Й.Цибуля</t>
  </si>
  <si>
    <r>
      <t xml:space="preserve">Територія </t>
    </r>
    <r>
      <rPr>
        <b/>
        <sz val="14"/>
        <rFont val="Times New Roman"/>
        <family val="1"/>
        <charset val="204"/>
      </rPr>
      <t>Радехівська ОТГ</t>
    </r>
  </si>
  <si>
    <t>Цибуля Леонід Йосифович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</si>
  <si>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</si>
  <si>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</si>
  <si>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>продукти харчування</t>
  </si>
  <si>
    <t>виплата пенсії</t>
  </si>
  <si>
    <t>пільгові медикаменти та зубопротезування</t>
  </si>
  <si>
    <t>інші поточні видатки ( податки)</t>
  </si>
  <si>
    <t>інші послуги ( техобслуговування та ремонт ліфта, метрологія, повірка опору та заземлення)</t>
  </si>
  <si>
    <t>Директор</t>
  </si>
  <si>
    <t>інші адміністративні витрати (банківські послуги)</t>
  </si>
  <si>
    <t>Інші надходження (розшифрувати) (амотризація)</t>
  </si>
  <si>
    <t>Дохід здержавного  та місцевого бюджету за цільовими програмами, у тому числі:</t>
  </si>
  <si>
    <t>придбання малоцінних необоротних матеріальних активів</t>
  </si>
  <si>
    <t>ФІНАНСОВИЙ ПЛАН ПІДПРИЄМСТВА НА _____2023 рік_______</t>
  </si>
  <si>
    <t>до рішення сесії Радехівської міської ради</t>
  </si>
  <si>
    <t>від ______________________________</t>
  </si>
  <si>
    <t>_____________     Леся ПРУС_</t>
  </si>
  <si>
    <t>Начальник   фінансового відділу</t>
  </si>
  <si>
    <t xml:space="preserve">                Леонід ЦИБУЛЯ</t>
  </si>
  <si>
    <t xml:space="preserve">Додаток </t>
  </si>
  <si>
    <t>господарські  товари та інвентар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</si>
</sst>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,##0.0"/>
    <numFmt numFmtId="169" formatCode="###\ ##0.000"/>
    <numFmt numFmtId="170" formatCode="_(&quot;$&quot;* #,##0.00_);_(&quot;$&quot;* \(#,##0.00\);_(&quot;$&quot;* &quot;-&quot;??_);_(@_)"/>
    <numFmt numFmtId="171" formatCode="_(* #,##0_);_(* \(#,##0\);_(* &quot;-&quot;_);_(@_)"/>
    <numFmt numFmtId="172" formatCode="_(* #,##0.00_);_(* \(#,##0.00\);_(* &quot;-&quot;??_);_(@_)"/>
    <numFmt numFmtId="173" formatCode="#,##0.0_ ;[Red]\-#,##0.0\ "/>
    <numFmt numFmtId="174" formatCode="0.0;\(0.0\);\ ;\-"/>
    <numFmt numFmtId="175" formatCode="_(* #,##0.0_);_(* \(#,##0.0\);_(* &quot;-&quot;_);_(@_)"/>
    <numFmt numFmtId="176" formatCode="_(* #,##0.00_);_(* \(#,##0.0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7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69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0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60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4" fontId="62" fillId="22" borderId="12" applyFill="0" applyBorder="0">
      <alignment horizontal="center" vertical="center" wrapText="1"/>
      <protection locked="0"/>
    </xf>
    <xf numFmtId="169" fontId="63" fillId="0" borderId="0">
      <alignment wrapText="1"/>
    </xf>
    <xf numFmtId="169" fontId="30" fillId="0" borderId="0">
      <alignment wrapText="1"/>
    </xf>
  </cellStyleXfs>
  <cellXfs count="77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8" fontId="6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171" fontId="4" fillId="0" borderId="3" xfId="0" applyNumberFormat="1" applyFont="1" applyFill="1" applyBorder="1" applyAlignment="1">
      <alignment horizontal="center" vertical="center" wrapText="1"/>
    </xf>
    <xf numFmtId="175" fontId="4" fillId="0" borderId="3" xfId="0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1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1" fontId="4" fillId="28" borderId="3" xfId="0" applyNumberFormat="1" applyFont="1" applyFill="1" applyBorder="1" applyAlignment="1">
      <alignment horizontal="center" vertical="center" wrapText="1"/>
    </xf>
    <xf numFmtId="175" fontId="4" fillId="28" borderId="3" xfId="0" applyNumberFormat="1" applyFont="1" applyFill="1" applyBorder="1" applyAlignment="1">
      <alignment horizontal="center" vertical="center" wrapText="1"/>
    </xf>
    <xf numFmtId="175" fontId="3" fillId="28" borderId="3" xfId="0" applyNumberFormat="1" applyFont="1" applyFill="1" applyBorder="1" applyAlignment="1">
      <alignment horizontal="center" vertical="center" wrapText="1"/>
    </xf>
    <xf numFmtId="175" fontId="65" fillId="28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3"/>
  <sheetViews>
    <sheetView tabSelected="1" view="pageBreakPreview" topLeftCell="A37" zoomScale="80" zoomScaleNormal="75" zoomScaleSheetLayoutView="80" workbookViewId="0">
      <selection activeCell="A48" sqref="A48"/>
    </sheetView>
  </sheetViews>
  <sheetFormatPr defaultColWidth="9.109375" defaultRowHeight="18"/>
  <cols>
    <col min="1" max="1" width="93.109375" style="3" customWidth="1"/>
    <col min="2" max="2" width="14.88671875" style="15" customWidth="1"/>
    <col min="3" max="4" width="16.33203125" style="15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138</v>
      </c>
    </row>
    <row r="2" spans="1:9">
      <c r="F2" s="3" t="s">
        <v>133</v>
      </c>
    </row>
    <row r="3" spans="1:9">
      <c r="F3" s="3" t="s">
        <v>134</v>
      </c>
    </row>
    <row r="4" spans="1:9">
      <c r="A4" s="3" t="s">
        <v>88</v>
      </c>
      <c r="H4" s="54" t="s">
        <v>86</v>
      </c>
      <c r="I4" s="54"/>
    </row>
    <row r="5" spans="1:9">
      <c r="A5" s="53" t="s">
        <v>136</v>
      </c>
      <c r="H5" s="16" t="s">
        <v>127</v>
      </c>
      <c r="I5" s="16"/>
    </row>
    <row r="6" spans="1:9">
      <c r="A6" s="53"/>
      <c r="H6" s="22" t="s">
        <v>107</v>
      </c>
      <c r="I6" s="22"/>
    </row>
    <row r="7" spans="1:9">
      <c r="A7" s="53" t="s">
        <v>135</v>
      </c>
      <c r="H7" s="22" t="s">
        <v>137</v>
      </c>
      <c r="I7" s="22"/>
    </row>
    <row r="8" spans="1:9">
      <c r="A8" s="3" t="s">
        <v>87</v>
      </c>
      <c r="H8" s="3" t="s">
        <v>89</v>
      </c>
    </row>
    <row r="11" spans="1:9">
      <c r="H11" s="14" t="s">
        <v>54</v>
      </c>
      <c r="I11" s="5"/>
    </row>
    <row r="12" spans="1:9">
      <c r="H12" s="14" t="s">
        <v>55</v>
      </c>
      <c r="I12" s="5"/>
    </row>
    <row r="13" spans="1:9">
      <c r="H13" s="14" t="s">
        <v>56</v>
      </c>
      <c r="I13" s="5" t="s">
        <v>42</v>
      </c>
    </row>
    <row r="14" spans="1:9">
      <c r="H14" s="14" t="s">
        <v>57</v>
      </c>
      <c r="I14" s="5"/>
    </row>
    <row r="15" spans="1:9">
      <c r="H15" s="55" t="s">
        <v>58</v>
      </c>
      <c r="I15" s="56"/>
    </row>
    <row r="18" spans="1:9">
      <c r="B18" s="57"/>
      <c r="C18" s="57"/>
      <c r="D18" s="57"/>
      <c r="E18" s="57"/>
      <c r="H18" s="58" t="s">
        <v>35</v>
      </c>
      <c r="I18" s="58"/>
    </row>
    <row r="19" spans="1:9">
      <c r="A19" s="60" t="s">
        <v>121</v>
      </c>
      <c r="B19" s="61"/>
      <c r="C19" s="61"/>
      <c r="D19" s="61"/>
      <c r="E19" s="61"/>
      <c r="F19" s="61"/>
      <c r="G19" s="62"/>
      <c r="H19" s="14" t="s">
        <v>24</v>
      </c>
      <c r="I19" s="5">
        <v>1998101</v>
      </c>
    </row>
    <row r="20" spans="1:9">
      <c r="A20" s="26" t="s">
        <v>108</v>
      </c>
      <c r="B20" s="59"/>
      <c r="C20" s="59"/>
      <c r="D20" s="59"/>
      <c r="E20" s="59"/>
      <c r="F20" s="22"/>
      <c r="G20" s="28"/>
      <c r="H20" s="14" t="s">
        <v>23</v>
      </c>
      <c r="I20" s="5">
        <v>430</v>
      </c>
    </row>
    <row r="21" spans="1:9">
      <c r="A21" s="26" t="s">
        <v>118</v>
      </c>
      <c r="B21" s="59"/>
      <c r="C21" s="59"/>
      <c r="D21" s="59"/>
      <c r="E21" s="59"/>
      <c r="F21" s="22"/>
      <c r="G21" s="28"/>
      <c r="H21" s="14" t="s">
        <v>22</v>
      </c>
      <c r="I21" s="5">
        <v>4623900000</v>
      </c>
    </row>
    <row r="22" spans="1:9">
      <c r="A22" s="26" t="s">
        <v>109</v>
      </c>
      <c r="B22" s="59"/>
      <c r="C22" s="59"/>
      <c r="D22" s="59"/>
      <c r="E22" s="59"/>
      <c r="F22" s="23"/>
      <c r="G22" s="30"/>
      <c r="H22" s="14" t="s">
        <v>6</v>
      </c>
      <c r="I22" s="5">
        <v>7184</v>
      </c>
    </row>
    <row r="23" spans="1:9">
      <c r="A23" s="26" t="s">
        <v>110</v>
      </c>
      <c r="B23" s="59"/>
      <c r="C23" s="59"/>
      <c r="D23" s="59"/>
      <c r="E23" s="59"/>
      <c r="F23" s="23"/>
      <c r="G23" s="30"/>
      <c r="H23" s="14" t="s">
        <v>5</v>
      </c>
      <c r="I23" s="5"/>
    </row>
    <row r="24" spans="1:9">
      <c r="A24" s="26" t="s">
        <v>111</v>
      </c>
      <c r="B24" s="59"/>
      <c r="C24" s="59"/>
      <c r="D24" s="59"/>
      <c r="E24" s="59"/>
      <c r="F24" s="23"/>
      <c r="G24" s="31"/>
      <c r="H24" s="32" t="s">
        <v>7</v>
      </c>
      <c r="I24" s="5" t="s">
        <v>116</v>
      </c>
    </row>
    <row r="25" spans="1:9">
      <c r="A25" s="26" t="s">
        <v>112</v>
      </c>
      <c r="B25" s="59"/>
      <c r="C25" s="59"/>
      <c r="D25" s="59"/>
      <c r="E25" s="59"/>
      <c r="F25" s="59" t="s">
        <v>30</v>
      </c>
      <c r="G25" s="63"/>
      <c r="H25" s="64"/>
      <c r="I25" s="6" t="s">
        <v>42</v>
      </c>
    </row>
    <row r="26" spans="1:9">
      <c r="A26" s="26" t="s">
        <v>113</v>
      </c>
      <c r="B26" s="59"/>
      <c r="C26" s="59"/>
      <c r="D26" s="59"/>
      <c r="E26" s="59"/>
      <c r="F26" s="59" t="s">
        <v>31</v>
      </c>
      <c r="G26" s="63"/>
      <c r="H26" s="64"/>
      <c r="I26" s="11"/>
    </row>
    <row r="27" spans="1:9">
      <c r="A27" s="26" t="s">
        <v>20</v>
      </c>
      <c r="B27" s="65">
        <v>415</v>
      </c>
      <c r="C27" s="65"/>
      <c r="D27" s="65"/>
      <c r="E27" s="65"/>
      <c r="F27" s="23"/>
      <c r="G27" s="23"/>
      <c r="H27" s="23"/>
      <c r="I27" s="30"/>
    </row>
    <row r="28" spans="1:9">
      <c r="A28" s="26" t="s">
        <v>8</v>
      </c>
      <c r="B28" s="65" t="s">
        <v>115</v>
      </c>
      <c r="C28" s="65"/>
      <c r="D28" s="65"/>
      <c r="E28" s="65"/>
      <c r="F28" s="65"/>
      <c r="G28" s="22"/>
      <c r="H28" s="22"/>
      <c r="I28" s="28"/>
    </row>
    <row r="29" spans="1:9">
      <c r="A29" s="26" t="s">
        <v>9</v>
      </c>
      <c r="B29" s="65" t="s">
        <v>114</v>
      </c>
      <c r="C29" s="65"/>
      <c r="D29" s="65"/>
      <c r="E29" s="65"/>
      <c r="F29" s="23"/>
      <c r="G29" s="23"/>
      <c r="H29" s="23"/>
      <c r="I29" s="30"/>
    </row>
    <row r="30" spans="1:9">
      <c r="A30" s="26" t="s">
        <v>127</v>
      </c>
      <c r="B30" s="65" t="s">
        <v>119</v>
      </c>
      <c r="C30" s="65"/>
      <c r="D30" s="65"/>
      <c r="E30" s="65"/>
      <c r="F30" s="22"/>
      <c r="G30" s="22"/>
      <c r="H30" s="22"/>
      <c r="I30" s="28"/>
    </row>
    <row r="32" spans="1:9">
      <c r="A32" s="66" t="s">
        <v>132</v>
      </c>
      <c r="B32" s="66"/>
      <c r="C32" s="66"/>
      <c r="D32" s="66"/>
      <c r="E32" s="66"/>
      <c r="F32" s="66"/>
      <c r="G32" s="66"/>
      <c r="H32" s="66"/>
      <c r="I32" s="66"/>
    </row>
    <row r="33" spans="1:9">
      <c r="A33" s="67"/>
      <c r="B33" s="67"/>
      <c r="C33" s="67"/>
      <c r="D33" s="67"/>
      <c r="E33" s="67"/>
      <c r="F33" s="67"/>
      <c r="G33" s="67"/>
      <c r="H33" s="67"/>
      <c r="I33" s="67"/>
    </row>
    <row r="34" spans="1:9">
      <c r="A34" s="21"/>
      <c r="B34" s="25"/>
      <c r="C34" s="21"/>
      <c r="D34" s="21"/>
      <c r="E34" s="21"/>
      <c r="F34" s="21"/>
      <c r="G34" s="21"/>
      <c r="H34" s="21"/>
      <c r="I34" s="21"/>
    </row>
    <row r="35" spans="1:9" ht="36" customHeight="1">
      <c r="A35" s="58" t="s">
        <v>36</v>
      </c>
      <c r="B35" s="68" t="s">
        <v>10</v>
      </c>
      <c r="C35" s="68" t="s">
        <v>14</v>
      </c>
      <c r="D35" s="68" t="s">
        <v>15</v>
      </c>
      <c r="E35" s="68" t="s">
        <v>43</v>
      </c>
      <c r="F35" s="68" t="s">
        <v>26</v>
      </c>
      <c r="G35" s="68"/>
      <c r="H35" s="68"/>
      <c r="I35" s="68"/>
    </row>
    <row r="36" spans="1:9" ht="61.5" customHeight="1">
      <c r="A36" s="58"/>
      <c r="B36" s="68"/>
      <c r="C36" s="68"/>
      <c r="D36" s="68"/>
      <c r="E36" s="68"/>
      <c r="F36" s="13" t="s">
        <v>27</v>
      </c>
      <c r="G36" s="13" t="s">
        <v>28</v>
      </c>
      <c r="H36" s="13" t="s">
        <v>29</v>
      </c>
      <c r="I36" s="13" t="s">
        <v>18</v>
      </c>
    </row>
    <row r="37" spans="1:9" ht="18" customHeight="1">
      <c r="A37" s="5">
        <v>1</v>
      </c>
      <c r="B37" s="6">
        <v>2</v>
      </c>
      <c r="C37" s="6">
        <v>3</v>
      </c>
      <c r="D37" s="6">
        <v>4</v>
      </c>
      <c r="E37" s="6">
        <v>5</v>
      </c>
      <c r="F37" s="6">
        <v>6</v>
      </c>
      <c r="G37" s="6">
        <v>7</v>
      </c>
      <c r="H37" s="6">
        <v>8</v>
      </c>
      <c r="I37" s="6">
        <v>9</v>
      </c>
    </row>
    <row r="38" spans="1:9" ht="18" customHeight="1">
      <c r="A38" s="70" t="s">
        <v>53</v>
      </c>
      <c r="B38" s="70"/>
      <c r="C38" s="70"/>
      <c r="D38" s="70"/>
      <c r="E38" s="70"/>
      <c r="F38" s="70"/>
      <c r="G38" s="70"/>
      <c r="H38" s="70"/>
      <c r="I38" s="75"/>
    </row>
    <row r="39" spans="1:9" s="4" customFormat="1" ht="20.100000000000001" customHeight="1">
      <c r="A39" s="76" t="s">
        <v>70</v>
      </c>
      <c r="B39" s="76"/>
      <c r="C39" s="76"/>
      <c r="D39" s="76"/>
      <c r="E39" s="76"/>
      <c r="F39" s="76"/>
      <c r="G39" s="76"/>
      <c r="H39" s="76"/>
      <c r="I39" s="76"/>
    </row>
    <row r="40" spans="1:9" s="4" customFormat="1">
      <c r="A40" s="7" t="s">
        <v>59</v>
      </c>
      <c r="B40" s="8">
        <v>100</v>
      </c>
      <c r="C40" s="50">
        <v>52863.3</v>
      </c>
      <c r="D40" s="50">
        <v>88544.3</v>
      </c>
      <c r="E40" s="50">
        <f>SUM(F40:I40)</f>
        <v>57909</v>
      </c>
      <c r="F40" s="50">
        <v>13038.2</v>
      </c>
      <c r="G40" s="50">
        <v>16174.5</v>
      </c>
      <c r="H40" s="50">
        <v>14652.6</v>
      </c>
      <c r="I40" s="50">
        <v>14043.7</v>
      </c>
    </row>
    <row r="41" spans="1:9" s="4" customFormat="1" ht="36">
      <c r="A41" s="7" t="s">
        <v>120</v>
      </c>
      <c r="B41" s="8">
        <v>110</v>
      </c>
      <c r="C41" s="50">
        <v>5967.1</v>
      </c>
      <c r="D41" s="50">
        <v>8860.2999999999993</v>
      </c>
      <c r="E41" s="50">
        <f>SUM(F41:I41)</f>
        <v>13018.2</v>
      </c>
      <c r="F41" s="50">
        <v>5026.3</v>
      </c>
      <c r="G41" s="50">
        <f>1666.4+233.5</f>
        <v>1899.9</v>
      </c>
      <c r="H41" s="50">
        <f>1321.5+1572.2</f>
        <v>2893.7</v>
      </c>
      <c r="I41" s="50">
        <v>3198.3</v>
      </c>
    </row>
    <row r="42" spans="1:9" s="4" customFormat="1" ht="40.799999999999997" customHeight="1">
      <c r="A42" s="7" t="s">
        <v>130</v>
      </c>
      <c r="B42" s="8">
        <v>120</v>
      </c>
      <c r="C42" s="48"/>
      <c r="D42" s="50">
        <v>5000</v>
      </c>
      <c r="E42" s="50">
        <f>SUM(F42:I42)</f>
        <v>5000</v>
      </c>
      <c r="F42" s="49">
        <v>2000</v>
      </c>
      <c r="G42" s="49">
        <v>1000</v>
      </c>
      <c r="H42" s="49">
        <v>1000</v>
      </c>
      <c r="I42" s="49">
        <v>1000</v>
      </c>
    </row>
    <row r="43" spans="1:9" s="4" customFormat="1">
      <c r="A43" s="38" t="s">
        <v>44</v>
      </c>
      <c r="B43" s="39">
        <v>121</v>
      </c>
      <c r="C43" s="48"/>
      <c r="D43" s="49">
        <v>5000</v>
      </c>
      <c r="E43" s="49">
        <f>SUM(F43:I43)</f>
        <v>5000</v>
      </c>
      <c r="F43" s="49">
        <v>2000</v>
      </c>
      <c r="G43" s="49">
        <v>1000</v>
      </c>
      <c r="H43" s="49">
        <v>1000</v>
      </c>
      <c r="I43" s="49">
        <v>1000</v>
      </c>
    </row>
    <row r="44" spans="1:9" ht="18.75" customHeight="1">
      <c r="A44" s="7" t="s">
        <v>25</v>
      </c>
      <c r="B44" s="8">
        <v>130</v>
      </c>
      <c r="C44" s="50">
        <f t="shared" ref="C44:I44" si="0">C45+C49+C50+C56+C57+C58+C59+C60+C61</f>
        <v>65021.4</v>
      </c>
      <c r="D44" s="50">
        <f t="shared" si="0"/>
        <v>104151.2</v>
      </c>
      <c r="E44" s="50">
        <f t="shared" si="0"/>
        <v>77707.600000000006</v>
      </c>
      <c r="F44" s="50">
        <f t="shared" si="0"/>
        <v>20402.5</v>
      </c>
      <c r="G44" s="50">
        <f t="shared" si="0"/>
        <v>19693.400000000001</v>
      </c>
      <c r="H44" s="50">
        <f t="shared" si="0"/>
        <v>19185.7</v>
      </c>
      <c r="I44" s="50">
        <f t="shared" si="0"/>
        <v>18426</v>
      </c>
    </row>
    <row r="45" spans="1:9" s="2" customFormat="1" ht="20.100000000000001" customHeight="1">
      <c r="A45" s="7" t="s">
        <v>50</v>
      </c>
      <c r="B45" s="6">
        <v>140</v>
      </c>
      <c r="C45" s="50">
        <f t="shared" ref="C45:I45" si="1">SUM(C46:C48)</f>
        <v>3884.5</v>
      </c>
      <c r="D45" s="50">
        <f t="shared" si="1"/>
        <v>11107</v>
      </c>
      <c r="E45" s="50">
        <f t="shared" si="1"/>
        <v>4315.1000000000004</v>
      </c>
      <c r="F45" s="50">
        <f t="shared" si="1"/>
        <v>1077.5</v>
      </c>
      <c r="G45" s="50">
        <f t="shared" si="1"/>
        <v>1137.5</v>
      </c>
      <c r="H45" s="50">
        <f t="shared" si="1"/>
        <v>1077.5</v>
      </c>
      <c r="I45" s="50">
        <f t="shared" si="1"/>
        <v>1022.6</v>
      </c>
    </row>
    <row r="46" spans="1:9" s="2" customFormat="1" ht="20.100000000000001" customHeight="1">
      <c r="A46" s="38" t="s">
        <v>90</v>
      </c>
      <c r="B46" s="40">
        <v>141</v>
      </c>
      <c r="C46" s="49">
        <v>3465.9</v>
      </c>
      <c r="D46" s="49">
        <v>10607</v>
      </c>
      <c r="E46" s="50">
        <f>SUM(F46:I46)</f>
        <v>3945.1</v>
      </c>
      <c r="F46" s="49">
        <v>1000</v>
      </c>
      <c r="G46" s="49">
        <v>1000</v>
      </c>
      <c r="H46" s="49">
        <v>1000</v>
      </c>
      <c r="I46" s="49">
        <v>945.1</v>
      </c>
    </row>
    <row r="47" spans="1:9" s="2" customFormat="1" ht="20.100000000000001" customHeight="1">
      <c r="A47" s="38" t="s">
        <v>104</v>
      </c>
      <c r="B47" s="40">
        <v>142</v>
      </c>
      <c r="C47" s="49">
        <v>112.6</v>
      </c>
      <c r="D47" s="49">
        <v>120</v>
      </c>
      <c r="E47" s="50">
        <f>SUM(F47:I47)</f>
        <v>100</v>
      </c>
      <c r="F47" s="49">
        <v>25</v>
      </c>
      <c r="G47" s="49">
        <v>25</v>
      </c>
      <c r="H47" s="49">
        <v>25</v>
      </c>
      <c r="I47" s="49">
        <v>25</v>
      </c>
    </row>
    <row r="48" spans="1:9" s="2" customFormat="1" ht="20.100000000000001" customHeight="1">
      <c r="A48" s="38" t="s">
        <v>139</v>
      </c>
      <c r="B48" s="40">
        <v>143</v>
      </c>
      <c r="C48" s="49">
        <v>306</v>
      </c>
      <c r="D48" s="49">
        <v>380</v>
      </c>
      <c r="E48" s="50">
        <f>SUM(F48:I48)</f>
        <v>270</v>
      </c>
      <c r="F48" s="49">
        <v>52.5</v>
      </c>
      <c r="G48" s="49">
        <v>112.5</v>
      </c>
      <c r="H48" s="49">
        <v>52.5</v>
      </c>
      <c r="I48" s="49">
        <v>52.5</v>
      </c>
    </row>
    <row r="49" spans="1:9" s="2" customFormat="1" ht="20.100000000000001" customHeight="1">
      <c r="A49" s="7" t="s">
        <v>60</v>
      </c>
      <c r="B49" s="6">
        <v>150</v>
      </c>
      <c r="C49" s="50">
        <v>389.9</v>
      </c>
      <c r="D49" s="50">
        <v>500</v>
      </c>
      <c r="E49" s="50">
        <f>SUM(F49:I49)</f>
        <v>550</v>
      </c>
      <c r="F49" s="51">
        <v>230</v>
      </c>
      <c r="G49" s="49">
        <v>120</v>
      </c>
      <c r="H49" s="49">
        <v>100</v>
      </c>
      <c r="I49" s="49">
        <v>100</v>
      </c>
    </row>
    <row r="50" spans="1:9" s="2" customFormat="1" ht="20.100000000000001" customHeight="1">
      <c r="A50" s="7" t="s">
        <v>48</v>
      </c>
      <c r="B50" s="6">
        <v>160</v>
      </c>
      <c r="C50" s="50">
        <f t="shared" ref="C50:I50" si="2">SUM(C51:C55)</f>
        <v>4085.9</v>
      </c>
      <c r="D50" s="50">
        <f t="shared" si="2"/>
        <v>7387.5</v>
      </c>
      <c r="E50" s="50">
        <f t="shared" si="2"/>
        <v>8222.7000000000007</v>
      </c>
      <c r="F50" s="50">
        <f t="shared" si="2"/>
        <v>3019</v>
      </c>
      <c r="G50" s="50">
        <f t="shared" si="2"/>
        <v>1298.9000000000001</v>
      </c>
      <c r="H50" s="50">
        <f t="shared" si="2"/>
        <v>1014</v>
      </c>
      <c r="I50" s="50">
        <f t="shared" si="2"/>
        <v>2890.8</v>
      </c>
    </row>
    <row r="51" spans="1:9" s="2" customFormat="1" ht="20.100000000000001" customHeight="1">
      <c r="A51" s="38" t="s">
        <v>39</v>
      </c>
      <c r="B51" s="40">
        <v>161</v>
      </c>
      <c r="C51" s="49">
        <v>1192.5</v>
      </c>
      <c r="D51" s="49">
        <v>2454.6</v>
      </c>
      <c r="E51" s="49">
        <f t="shared" ref="E51:E58" si="3">SUM(F51:I51)</f>
        <v>3078</v>
      </c>
      <c r="F51" s="49">
        <v>918</v>
      </c>
      <c r="G51" s="49">
        <v>630</v>
      </c>
      <c r="H51" s="49">
        <v>630</v>
      </c>
      <c r="I51" s="49">
        <v>900</v>
      </c>
    </row>
    <row r="52" spans="1:9" s="2" customFormat="1" ht="20.100000000000001" customHeight="1">
      <c r="A52" s="38" t="s">
        <v>46</v>
      </c>
      <c r="B52" s="40">
        <v>162</v>
      </c>
      <c r="C52" s="49">
        <v>312.10000000000002</v>
      </c>
      <c r="D52" s="49">
        <v>527.5</v>
      </c>
      <c r="E52" s="49">
        <f t="shared" si="3"/>
        <v>536</v>
      </c>
      <c r="F52" s="49">
        <v>134</v>
      </c>
      <c r="G52" s="49">
        <v>134</v>
      </c>
      <c r="H52" s="49">
        <v>134</v>
      </c>
      <c r="I52" s="49">
        <v>134</v>
      </c>
    </row>
    <row r="53" spans="1:9" s="2" customFormat="1" ht="20.100000000000001" customHeight="1">
      <c r="A53" s="38" t="s">
        <v>47</v>
      </c>
      <c r="B53" s="40">
        <v>163</v>
      </c>
      <c r="C53" s="49">
        <v>166.2</v>
      </c>
      <c r="D53" s="49">
        <v>400</v>
      </c>
      <c r="E53" s="49">
        <f t="shared" si="3"/>
        <v>338</v>
      </c>
      <c r="F53" s="49">
        <v>160</v>
      </c>
      <c r="G53" s="49">
        <v>18</v>
      </c>
      <c r="H53" s="49">
        <v>10</v>
      </c>
      <c r="I53" s="49">
        <v>150</v>
      </c>
    </row>
    <row r="54" spans="1:9" s="2" customFormat="1" ht="20.100000000000001" customHeight="1">
      <c r="A54" s="38" t="s">
        <v>49</v>
      </c>
      <c r="B54" s="40">
        <v>164</v>
      </c>
      <c r="C54" s="49">
        <v>81.3</v>
      </c>
      <c r="D54" s="49">
        <v>185.1</v>
      </c>
      <c r="E54" s="49">
        <f t="shared" si="3"/>
        <v>258.8</v>
      </c>
      <c r="F54" s="49">
        <v>7</v>
      </c>
      <c r="G54" s="49">
        <v>5</v>
      </c>
      <c r="H54" s="49">
        <v>240</v>
      </c>
      <c r="I54" s="49">
        <v>6.8</v>
      </c>
    </row>
    <row r="55" spans="1:9" s="2" customFormat="1" ht="20.100000000000001" customHeight="1">
      <c r="A55" s="38" t="s">
        <v>106</v>
      </c>
      <c r="B55" s="40">
        <v>165</v>
      </c>
      <c r="C55" s="49">
        <v>2333.8000000000002</v>
      </c>
      <c r="D55" s="49">
        <v>3820.3</v>
      </c>
      <c r="E55" s="49">
        <f t="shared" si="3"/>
        <v>4011.9</v>
      </c>
      <c r="F55" s="49">
        <v>1800</v>
      </c>
      <c r="G55" s="49">
        <v>511.9</v>
      </c>
      <c r="H55" s="49"/>
      <c r="I55" s="49">
        <v>1700</v>
      </c>
    </row>
    <row r="56" spans="1:9" s="2" customFormat="1" ht="20.100000000000001" customHeight="1">
      <c r="A56" s="7" t="s">
        <v>3</v>
      </c>
      <c r="B56" s="6">
        <v>170</v>
      </c>
      <c r="C56" s="50">
        <v>41773.4</v>
      </c>
      <c r="D56" s="50">
        <v>64873.599999999999</v>
      </c>
      <c r="E56" s="50">
        <f t="shared" si="3"/>
        <v>43420.800000000003</v>
      </c>
      <c r="F56" s="49">
        <v>10000</v>
      </c>
      <c r="G56" s="49">
        <v>11832.1</v>
      </c>
      <c r="H56" s="49">
        <f>10300+1288.7</f>
        <v>11588.7</v>
      </c>
      <c r="I56" s="49">
        <v>10000</v>
      </c>
    </row>
    <row r="57" spans="1:9" s="2" customFormat="1" ht="20.100000000000001" customHeight="1">
      <c r="A57" s="7" t="s">
        <v>4</v>
      </c>
      <c r="B57" s="6">
        <v>180</v>
      </c>
      <c r="C57" s="50">
        <v>9317.7999999999993</v>
      </c>
      <c r="D57" s="50">
        <v>14324.2</v>
      </c>
      <c r="E57" s="50">
        <f t="shared" si="3"/>
        <v>9920.4</v>
      </c>
      <c r="F57" s="49">
        <v>2350</v>
      </c>
      <c r="G57" s="49">
        <v>2507.9</v>
      </c>
      <c r="H57" s="49">
        <f>2429+283.5</f>
        <v>2712.5</v>
      </c>
      <c r="I57" s="49">
        <v>2350</v>
      </c>
    </row>
    <row r="58" spans="1:9" s="2" customFormat="1" ht="20.100000000000001" customHeight="1">
      <c r="A58" s="7" t="s">
        <v>67</v>
      </c>
      <c r="B58" s="6">
        <v>190</v>
      </c>
      <c r="C58" s="48"/>
      <c r="D58" s="48"/>
      <c r="E58" s="49">
        <f t="shared" si="3"/>
        <v>5000</v>
      </c>
      <c r="F58" s="49">
        <v>2000</v>
      </c>
      <c r="G58" s="49">
        <v>1000</v>
      </c>
      <c r="H58" s="49">
        <v>1000</v>
      </c>
      <c r="I58" s="49">
        <v>1000</v>
      </c>
    </row>
    <row r="59" spans="1:9" s="2" customFormat="1" ht="39" customHeight="1">
      <c r="A59" s="7" t="s">
        <v>40</v>
      </c>
      <c r="B59" s="6">
        <v>200</v>
      </c>
      <c r="C59" s="50">
        <v>352.4</v>
      </c>
      <c r="D59" s="50">
        <v>390.9</v>
      </c>
      <c r="E59" s="50">
        <f t="shared" ref="E59:E67" si="4">SUM(F59:I59)</f>
        <v>583.5</v>
      </c>
      <c r="F59" s="49">
        <v>125</v>
      </c>
      <c r="G59" s="49">
        <f>75+233.5</f>
        <v>308.5</v>
      </c>
      <c r="H59" s="49">
        <v>75</v>
      </c>
      <c r="I59" s="49">
        <v>75</v>
      </c>
    </row>
    <row r="60" spans="1:9" s="2" customFormat="1" ht="20.100000000000001" customHeight="1">
      <c r="A60" s="7" t="s">
        <v>61</v>
      </c>
      <c r="B60" s="6">
        <v>210</v>
      </c>
      <c r="C60" s="49">
        <v>3333.6</v>
      </c>
      <c r="D60" s="49">
        <v>3500</v>
      </c>
      <c r="E60" s="49">
        <f t="shared" si="4"/>
        <v>3500</v>
      </c>
      <c r="F60" s="49">
        <v>1000</v>
      </c>
      <c r="G60" s="49">
        <v>1000</v>
      </c>
      <c r="H60" s="49">
        <v>1000</v>
      </c>
      <c r="I60" s="49">
        <v>500</v>
      </c>
    </row>
    <row r="61" spans="1:9" s="2" customFormat="1" ht="20.100000000000001" customHeight="1">
      <c r="A61" s="7" t="s">
        <v>41</v>
      </c>
      <c r="B61" s="6">
        <v>220</v>
      </c>
      <c r="C61" s="50">
        <v>1883.9</v>
      </c>
      <c r="D61" s="50">
        <v>2068</v>
      </c>
      <c r="E61" s="50">
        <f t="shared" si="4"/>
        <v>2195.1</v>
      </c>
      <c r="F61" s="49">
        <f>SUM(F62:F67)</f>
        <v>601</v>
      </c>
      <c r="G61" s="49">
        <f>SUM(G62:G67)</f>
        <v>488.5</v>
      </c>
      <c r="H61" s="49">
        <f>SUM(H62:H67)</f>
        <v>618</v>
      </c>
      <c r="I61" s="49">
        <f>SUM(I62:I67)</f>
        <v>487.6</v>
      </c>
    </row>
    <row r="62" spans="1:9" s="2" customFormat="1" ht="20.100000000000001" customHeight="1">
      <c r="A62" s="7" t="s">
        <v>122</v>
      </c>
      <c r="B62" s="6">
        <v>221</v>
      </c>
      <c r="C62" s="50">
        <v>606.1</v>
      </c>
      <c r="D62" s="50">
        <v>750</v>
      </c>
      <c r="E62" s="50">
        <f t="shared" si="4"/>
        <v>780</v>
      </c>
      <c r="F62" s="49">
        <v>187.5</v>
      </c>
      <c r="G62" s="49">
        <v>155</v>
      </c>
      <c r="H62" s="49">
        <v>285</v>
      </c>
      <c r="I62" s="49">
        <v>152.5</v>
      </c>
    </row>
    <row r="63" spans="1:9" s="2" customFormat="1" ht="20.100000000000001" customHeight="1">
      <c r="A63" s="7" t="s">
        <v>123</v>
      </c>
      <c r="B63" s="6">
        <v>222</v>
      </c>
      <c r="C63" s="50">
        <v>43.4</v>
      </c>
      <c r="D63" s="50">
        <v>50</v>
      </c>
      <c r="E63" s="50">
        <f t="shared" si="4"/>
        <v>50</v>
      </c>
      <c r="F63" s="49">
        <v>12.5</v>
      </c>
      <c r="G63" s="49">
        <v>12.5</v>
      </c>
      <c r="H63" s="49">
        <v>12.5</v>
      </c>
      <c r="I63" s="49">
        <v>12.5</v>
      </c>
    </row>
    <row r="64" spans="1:9" s="2" customFormat="1" ht="20.100000000000001" customHeight="1">
      <c r="A64" s="7" t="s">
        <v>124</v>
      </c>
      <c r="B64" s="6">
        <v>223</v>
      </c>
      <c r="C64" s="50">
        <v>1005.6</v>
      </c>
      <c r="D64" s="50">
        <v>1000</v>
      </c>
      <c r="E64" s="50">
        <f t="shared" si="4"/>
        <v>1000</v>
      </c>
      <c r="F64" s="49">
        <v>250</v>
      </c>
      <c r="G64" s="49">
        <v>250</v>
      </c>
      <c r="H64" s="49">
        <v>250</v>
      </c>
      <c r="I64" s="49">
        <v>250</v>
      </c>
    </row>
    <row r="65" spans="1:11" s="2" customFormat="1" ht="20.100000000000001" customHeight="1">
      <c r="A65" s="7" t="s">
        <v>125</v>
      </c>
      <c r="B65" s="6">
        <v>224</v>
      </c>
      <c r="C65" s="50">
        <v>4.5999999999999996</v>
      </c>
      <c r="D65" s="50">
        <v>20</v>
      </c>
      <c r="E65" s="50">
        <f t="shared" si="4"/>
        <v>3</v>
      </c>
      <c r="F65" s="49">
        <v>1</v>
      </c>
      <c r="G65" s="49">
        <v>1</v>
      </c>
      <c r="H65" s="49">
        <v>0.5</v>
      </c>
      <c r="I65" s="49">
        <v>0.5</v>
      </c>
    </row>
    <row r="66" spans="1:11" s="2" customFormat="1" ht="20.100000000000001" customHeight="1">
      <c r="A66" s="7" t="s">
        <v>131</v>
      </c>
      <c r="B66" s="6">
        <v>225</v>
      </c>
      <c r="C66" s="50"/>
      <c r="D66" s="50">
        <v>18</v>
      </c>
      <c r="E66" s="50">
        <f t="shared" si="4"/>
        <v>0</v>
      </c>
      <c r="F66" s="49"/>
      <c r="G66" s="49"/>
      <c r="H66" s="49"/>
      <c r="I66" s="49"/>
    </row>
    <row r="67" spans="1:11" s="2" customFormat="1" ht="40.200000000000003" customHeight="1">
      <c r="A67" s="7" t="s">
        <v>126</v>
      </c>
      <c r="B67" s="6">
        <v>226</v>
      </c>
      <c r="C67" s="50">
        <v>224.2</v>
      </c>
      <c r="D67" s="50">
        <v>230</v>
      </c>
      <c r="E67" s="50">
        <f t="shared" si="4"/>
        <v>362.1</v>
      </c>
      <c r="F67" s="49">
        <v>150</v>
      </c>
      <c r="G67" s="49">
        <v>70</v>
      </c>
      <c r="H67" s="49">
        <v>70</v>
      </c>
      <c r="I67" s="49">
        <v>72.099999999999994</v>
      </c>
    </row>
    <row r="68" spans="1:11" ht="20.100000000000001" customHeight="1">
      <c r="A68" s="7" t="s">
        <v>32</v>
      </c>
      <c r="B68" s="8">
        <v>230</v>
      </c>
      <c r="C68" s="50">
        <f t="shared" ref="C68:I68" si="5">C69+C70+C71+C72+C73+C74+C75+C76+C77+C78+C79+C80+C81</f>
        <v>3745.1000000000004</v>
      </c>
      <c r="D68" s="50">
        <f t="shared" si="5"/>
        <v>4704.1000000000004</v>
      </c>
      <c r="E68" s="50">
        <f t="shared" si="5"/>
        <v>4719.6000000000004</v>
      </c>
      <c r="F68" s="50">
        <f t="shared" si="5"/>
        <v>1412</v>
      </c>
      <c r="G68" s="50">
        <f t="shared" si="5"/>
        <v>1131</v>
      </c>
      <c r="H68" s="50">
        <f t="shared" si="5"/>
        <v>1110.5999999999999</v>
      </c>
      <c r="I68" s="50">
        <f t="shared" si="5"/>
        <v>1066</v>
      </c>
    </row>
    <row r="69" spans="1:11" ht="20.100000000000001" customHeight="1">
      <c r="A69" s="38" t="s">
        <v>102</v>
      </c>
      <c r="B69" s="39">
        <v>231</v>
      </c>
      <c r="C69" s="49">
        <v>95.7</v>
      </c>
      <c r="D69" s="49">
        <v>100</v>
      </c>
      <c r="E69" s="50">
        <f t="shared" ref="E69:E76" si="6">SUM(F69:I69)</f>
        <v>90</v>
      </c>
      <c r="F69" s="49">
        <v>20</v>
      </c>
      <c r="G69" s="49">
        <v>25</v>
      </c>
      <c r="H69" s="49">
        <v>25</v>
      </c>
      <c r="I69" s="49">
        <v>20</v>
      </c>
    </row>
    <row r="70" spans="1:11" ht="20.100000000000001" customHeight="1">
      <c r="A70" s="38" t="s">
        <v>101</v>
      </c>
      <c r="B70" s="39">
        <v>232</v>
      </c>
      <c r="C70" s="49">
        <v>36.200000000000003</v>
      </c>
      <c r="D70" s="49">
        <v>40</v>
      </c>
      <c r="E70" s="50">
        <f t="shared" si="6"/>
        <v>40</v>
      </c>
      <c r="F70" s="49">
        <v>10</v>
      </c>
      <c r="G70" s="49">
        <v>10</v>
      </c>
      <c r="H70" s="49">
        <v>10</v>
      </c>
      <c r="I70" s="49">
        <v>10</v>
      </c>
    </row>
    <row r="71" spans="1:11" ht="20.100000000000001" customHeight="1">
      <c r="A71" s="38" t="s">
        <v>98</v>
      </c>
      <c r="B71" s="39">
        <v>233</v>
      </c>
      <c r="C71" s="49">
        <v>581.5</v>
      </c>
      <c r="D71" s="49">
        <v>600</v>
      </c>
      <c r="E71" s="50">
        <f t="shared" si="6"/>
        <v>600</v>
      </c>
      <c r="F71" s="49">
        <v>400</v>
      </c>
      <c r="G71" s="49">
        <v>100</v>
      </c>
      <c r="H71" s="49">
        <v>50</v>
      </c>
      <c r="I71" s="49">
        <v>50</v>
      </c>
    </row>
    <row r="72" spans="1:11" s="2" customFormat="1" ht="20.100000000000001" customHeight="1">
      <c r="A72" s="38" t="s">
        <v>16</v>
      </c>
      <c r="B72" s="39">
        <v>234</v>
      </c>
      <c r="C72" s="48"/>
      <c r="D72" s="49"/>
      <c r="E72" s="50">
        <f t="shared" si="6"/>
        <v>0</v>
      </c>
      <c r="F72" s="49"/>
      <c r="G72" s="49"/>
      <c r="H72" s="49"/>
      <c r="I72" s="49"/>
      <c r="K72" s="36"/>
    </row>
    <row r="73" spans="1:11" s="2" customFormat="1" ht="20.100000000000001" customHeight="1">
      <c r="A73" s="38" t="s">
        <v>45</v>
      </c>
      <c r="B73" s="39">
        <v>235</v>
      </c>
      <c r="C73" s="49">
        <v>46.5</v>
      </c>
      <c r="D73" s="49">
        <v>54.9</v>
      </c>
      <c r="E73" s="50">
        <f t="shared" si="6"/>
        <v>69.599999999999994</v>
      </c>
      <c r="F73" s="49">
        <v>12.5</v>
      </c>
      <c r="G73" s="49">
        <v>20</v>
      </c>
      <c r="H73" s="49">
        <v>22.1</v>
      </c>
      <c r="I73" s="49">
        <v>15</v>
      </c>
    </row>
    <row r="74" spans="1:11" s="2" customFormat="1" ht="20.100000000000001" customHeight="1">
      <c r="A74" s="38" t="s">
        <v>63</v>
      </c>
      <c r="B74" s="39">
        <v>236</v>
      </c>
      <c r="C74" s="49">
        <v>2365.9</v>
      </c>
      <c r="D74" s="49">
        <v>3077.2</v>
      </c>
      <c r="E74" s="50">
        <f t="shared" si="6"/>
        <v>3080</v>
      </c>
      <c r="F74" s="49">
        <v>770</v>
      </c>
      <c r="G74" s="49">
        <v>770</v>
      </c>
      <c r="H74" s="49">
        <v>770</v>
      </c>
      <c r="I74" s="49">
        <v>770</v>
      </c>
    </row>
    <row r="75" spans="1:11" s="2" customFormat="1" ht="20.100000000000001" customHeight="1">
      <c r="A75" s="38" t="s">
        <v>64</v>
      </c>
      <c r="B75" s="39">
        <v>237</v>
      </c>
      <c r="C75" s="49">
        <v>500.7</v>
      </c>
      <c r="D75" s="49">
        <v>677</v>
      </c>
      <c r="E75" s="50">
        <f t="shared" si="6"/>
        <v>680</v>
      </c>
      <c r="F75" s="49">
        <v>170</v>
      </c>
      <c r="G75" s="49">
        <v>170</v>
      </c>
      <c r="H75" s="49">
        <v>170</v>
      </c>
      <c r="I75" s="49">
        <v>170</v>
      </c>
    </row>
    <row r="76" spans="1:11" s="2" customFormat="1" ht="20.100000000000001" customHeight="1">
      <c r="A76" s="38" t="s">
        <v>51</v>
      </c>
      <c r="B76" s="39">
        <v>238</v>
      </c>
      <c r="C76" s="49">
        <v>30.5</v>
      </c>
      <c r="D76" s="49">
        <v>30</v>
      </c>
      <c r="E76" s="50">
        <f t="shared" si="6"/>
        <v>45</v>
      </c>
      <c r="F76" s="49">
        <v>7.5</v>
      </c>
      <c r="G76" s="49">
        <v>15</v>
      </c>
      <c r="H76" s="49">
        <v>12.5</v>
      </c>
      <c r="I76" s="49">
        <v>10</v>
      </c>
    </row>
    <row r="77" spans="1:11" s="2" customFormat="1" ht="20.100000000000001" customHeight="1">
      <c r="A77" s="38" t="s">
        <v>105</v>
      </c>
      <c r="B77" s="39">
        <v>239</v>
      </c>
      <c r="C77" s="48"/>
      <c r="D77" s="48"/>
      <c r="E77" s="49"/>
      <c r="F77" s="49"/>
      <c r="G77" s="49"/>
      <c r="H77" s="49"/>
      <c r="I77" s="49"/>
    </row>
    <row r="78" spans="1:11" s="2" customFormat="1" ht="20.25" customHeight="1">
      <c r="A78" s="7" t="s">
        <v>62</v>
      </c>
      <c r="B78" s="8">
        <v>250</v>
      </c>
      <c r="C78" s="48"/>
      <c r="D78" s="48"/>
      <c r="E78" s="50">
        <f t="shared" ref="E78:E83" si="7">SUM(F78:I78)</f>
        <v>0</v>
      </c>
      <c r="F78" s="49"/>
      <c r="G78" s="49"/>
      <c r="H78" s="49"/>
      <c r="I78" s="49"/>
    </row>
    <row r="79" spans="1:11" s="2" customFormat="1" ht="20.100000000000001" customHeight="1">
      <c r="A79" s="7" t="s">
        <v>99</v>
      </c>
      <c r="B79" s="8">
        <v>260</v>
      </c>
      <c r="C79" s="49"/>
      <c r="D79" s="49">
        <v>5</v>
      </c>
      <c r="E79" s="50">
        <f t="shared" si="7"/>
        <v>5</v>
      </c>
      <c r="F79" s="49">
        <v>2</v>
      </c>
      <c r="G79" s="49">
        <v>1</v>
      </c>
      <c r="H79" s="49">
        <v>1</v>
      </c>
      <c r="I79" s="49">
        <v>1</v>
      </c>
    </row>
    <row r="80" spans="1:11" s="2" customFormat="1" ht="20.100000000000001" customHeight="1">
      <c r="A80" s="7" t="s">
        <v>73</v>
      </c>
      <c r="B80" s="8">
        <v>270</v>
      </c>
      <c r="C80" s="49">
        <v>73.8</v>
      </c>
      <c r="D80" s="49">
        <v>100</v>
      </c>
      <c r="E80" s="50">
        <f t="shared" si="7"/>
        <v>90</v>
      </c>
      <c r="F80" s="49">
        <v>15</v>
      </c>
      <c r="G80" s="49">
        <v>15</v>
      </c>
      <c r="H80" s="49">
        <v>45</v>
      </c>
      <c r="I80" s="49">
        <v>15</v>
      </c>
    </row>
    <row r="81" spans="1:9" s="2" customFormat="1" ht="20.100000000000001" customHeight="1">
      <c r="A81" s="7" t="s">
        <v>128</v>
      </c>
      <c r="B81" s="8">
        <v>280</v>
      </c>
      <c r="C81" s="49">
        <v>14.3</v>
      </c>
      <c r="D81" s="48">
        <v>20</v>
      </c>
      <c r="E81" s="50">
        <f t="shared" si="7"/>
        <v>20</v>
      </c>
      <c r="F81" s="49">
        <v>5</v>
      </c>
      <c r="G81" s="49">
        <v>5</v>
      </c>
      <c r="H81" s="49">
        <v>5</v>
      </c>
      <c r="I81" s="49">
        <v>5</v>
      </c>
    </row>
    <row r="82" spans="1:9" s="2" customFormat="1" ht="20.100000000000001" customHeight="1">
      <c r="A82" s="7" t="s">
        <v>52</v>
      </c>
      <c r="B82" s="8">
        <v>290</v>
      </c>
      <c r="C82" s="50">
        <v>2216.8000000000002</v>
      </c>
      <c r="D82" s="50">
        <v>3000</v>
      </c>
      <c r="E82" s="50">
        <f t="shared" si="7"/>
        <v>3000</v>
      </c>
      <c r="F82" s="49">
        <v>750</v>
      </c>
      <c r="G82" s="49">
        <v>750</v>
      </c>
      <c r="H82" s="49">
        <v>750</v>
      </c>
      <c r="I82" s="49">
        <v>750</v>
      </c>
    </row>
    <row r="83" spans="1:9" s="2" customFormat="1" ht="20.100000000000001" customHeight="1">
      <c r="A83" s="38" t="s">
        <v>65</v>
      </c>
      <c r="B83" s="41">
        <v>291</v>
      </c>
      <c r="C83" s="49">
        <v>89.2</v>
      </c>
      <c r="D83" s="49">
        <v>110</v>
      </c>
      <c r="E83" s="50">
        <f t="shared" si="7"/>
        <v>0</v>
      </c>
      <c r="F83" s="49"/>
      <c r="G83" s="49"/>
      <c r="H83" s="49"/>
      <c r="I83" s="49"/>
    </row>
    <row r="84" spans="1:9" s="2" customFormat="1" ht="20.100000000000001" customHeight="1">
      <c r="A84" s="38" t="s">
        <v>66</v>
      </c>
      <c r="B84" s="41">
        <v>292</v>
      </c>
      <c r="C84" s="48"/>
      <c r="D84" s="48"/>
      <c r="E84" s="49"/>
      <c r="F84" s="48"/>
      <c r="G84" s="48"/>
      <c r="H84" s="49"/>
      <c r="I84" s="49"/>
    </row>
    <row r="85" spans="1:9" s="2" customFormat="1" ht="20.100000000000001" customHeight="1">
      <c r="A85" s="7" t="s">
        <v>69</v>
      </c>
      <c r="B85" s="5">
        <v>300</v>
      </c>
      <c r="C85" s="48"/>
      <c r="D85" s="48"/>
      <c r="E85" s="49"/>
      <c r="F85" s="49"/>
      <c r="G85" s="49"/>
      <c r="H85" s="49"/>
      <c r="I85" s="49"/>
    </row>
    <row r="86" spans="1:9" s="2" customFormat="1" ht="20.100000000000001" customHeight="1">
      <c r="A86" s="69" t="s">
        <v>71</v>
      </c>
      <c r="B86" s="70"/>
      <c r="C86" s="70"/>
      <c r="D86" s="70"/>
      <c r="E86" s="70"/>
      <c r="F86" s="70"/>
      <c r="G86" s="70"/>
      <c r="H86" s="70"/>
      <c r="I86" s="75"/>
    </row>
    <row r="87" spans="1:9" s="2" customFormat="1" ht="20.100000000000001" customHeight="1">
      <c r="A87" s="7" t="s">
        <v>72</v>
      </c>
      <c r="B87" s="5">
        <v>400</v>
      </c>
      <c r="C87" s="49">
        <f>C45+C49+C50+C69</f>
        <v>8456</v>
      </c>
      <c r="D87" s="49">
        <f>D45+D49+D50+D69</f>
        <v>19094.5</v>
      </c>
      <c r="E87" s="49">
        <f>E45+E49+E50+E69+E58+E59+E62</f>
        <v>19541.300000000003</v>
      </c>
      <c r="F87" s="49">
        <f>F45+F49+F50+F69+F58+F59+F62</f>
        <v>6659</v>
      </c>
      <c r="G87" s="49">
        <f>G45+G49+G50+G69+G58+G59+G62</f>
        <v>4044.9</v>
      </c>
      <c r="H87" s="49">
        <f>H45+H49+H50+H69+H58+H59+H62</f>
        <v>3576.5</v>
      </c>
      <c r="I87" s="49">
        <f>I45+I49+I50+I69+I58+I59+I62</f>
        <v>5260.9</v>
      </c>
    </row>
    <row r="88" spans="1:9" s="2" customFormat="1" ht="20.100000000000001" customHeight="1">
      <c r="A88" s="7" t="s">
        <v>3</v>
      </c>
      <c r="B88" s="5">
        <v>410</v>
      </c>
      <c r="C88" s="49">
        <f t="shared" ref="C88:I89" si="8">C56+C74</f>
        <v>44139.3</v>
      </c>
      <c r="D88" s="49">
        <f t="shared" si="8"/>
        <v>67950.8</v>
      </c>
      <c r="E88" s="49">
        <f t="shared" si="8"/>
        <v>46500.800000000003</v>
      </c>
      <c r="F88" s="49">
        <f t="shared" si="8"/>
        <v>10770</v>
      </c>
      <c r="G88" s="49">
        <f t="shared" si="8"/>
        <v>12602.1</v>
      </c>
      <c r="H88" s="49">
        <f t="shared" si="8"/>
        <v>12358.7</v>
      </c>
      <c r="I88" s="49">
        <f t="shared" si="8"/>
        <v>10770</v>
      </c>
    </row>
    <row r="89" spans="1:9" s="2" customFormat="1" ht="20.100000000000001" customHeight="1">
      <c r="A89" s="7" t="s">
        <v>4</v>
      </c>
      <c r="B89" s="5">
        <v>420</v>
      </c>
      <c r="C89" s="49">
        <f t="shared" si="8"/>
        <v>9818.5</v>
      </c>
      <c r="D89" s="49">
        <f t="shared" si="8"/>
        <v>15001.2</v>
      </c>
      <c r="E89" s="49">
        <f t="shared" si="8"/>
        <v>10600.4</v>
      </c>
      <c r="F89" s="49">
        <f t="shared" si="8"/>
        <v>2520</v>
      </c>
      <c r="G89" s="49">
        <f t="shared" si="8"/>
        <v>2677.9</v>
      </c>
      <c r="H89" s="49">
        <f t="shared" si="8"/>
        <v>2882.5</v>
      </c>
      <c r="I89" s="49">
        <f t="shared" si="8"/>
        <v>2520</v>
      </c>
    </row>
    <row r="90" spans="1:9" s="2" customFormat="1" ht="20.100000000000001" customHeight="1">
      <c r="A90" s="7" t="s">
        <v>61</v>
      </c>
      <c r="B90" s="5">
        <v>430</v>
      </c>
      <c r="C90" s="49">
        <f t="shared" ref="C90:I90" si="9">C60+C78</f>
        <v>3333.6</v>
      </c>
      <c r="D90" s="49">
        <f t="shared" si="9"/>
        <v>3500</v>
      </c>
      <c r="E90" s="49">
        <f t="shared" si="9"/>
        <v>3500</v>
      </c>
      <c r="F90" s="49">
        <f t="shared" si="9"/>
        <v>1000</v>
      </c>
      <c r="G90" s="49">
        <f t="shared" si="9"/>
        <v>1000</v>
      </c>
      <c r="H90" s="49">
        <f t="shared" si="9"/>
        <v>1000</v>
      </c>
      <c r="I90" s="49">
        <f t="shared" si="9"/>
        <v>500</v>
      </c>
    </row>
    <row r="91" spans="1:9" s="2" customFormat="1" ht="20.100000000000001" customHeight="1">
      <c r="A91" s="7" t="s">
        <v>12</v>
      </c>
      <c r="B91" s="5">
        <v>440</v>
      </c>
      <c r="C91" s="49">
        <f>C59+C61+C71+C72+C73+C76+C79+C80+C70+C81</f>
        <v>3019.1000000000004</v>
      </c>
      <c r="D91" s="49">
        <f>D59+D61+D71+D72+D73+D76+D79+D80+D70+D81</f>
        <v>3308.8</v>
      </c>
      <c r="E91" s="49">
        <f>E61+E71+E72+E73+E76+E79+E80+E70+E81-E62</f>
        <v>2284.6999999999998</v>
      </c>
      <c r="F91" s="49">
        <f>F61+F71+F72+F73+F76+F79+F80+F70+F81-F62</f>
        <v>865.5</v>
      </c>
      <c r="G91" s="49">
        <f>G61+G71+G72+G73+G76+G79+G80+G70+G81-G62</f>
        <v>499.5</v>
      </c>
      <c r="H91" s="49">
        <f>H61+H71+H72+H73+H76+H79+H80+H70+H81-H62</f>
        <v>478.6</v>
      </c>
      <c r="I91" s="49">
        <f>I61+I71+I72+I73+I76+I79+I80+I70+I81-I62</f>
        <v>441.1</v>
      </c>
    </row>
    <row r="92" spans="1:9" s="2" customFormat="1" ht="20.100000000000001" customHeight="1">
      <c r="A92" s="7" t="s">
        <v>74</v>
      </c>
      <c r="B92" s="5">
        <v>450</v>
      </c>
      <c r="C92" s="50">
        <f>SUM(C87:C91)-C90</f>
        <v>65432.900000000016</v>
      </c>
      <c r="D92" s="50">
        <f t="shared" ref="D92:I92" si="10">SUM(D87:D91)</f>
        <v>108855.3</v>
      </c>
      <c r="E92" s="50">
        <f t="shared" si="10"/>
        <v>82427.199999999997</v>
      </c>
      <c r="F92" s="50">
        <f t="shared" si="10"/>
        <v>21814.5</v>
      </c>
      <c r="G92" s="50">
        <f t="shared" si="10"/>
        <v>20824.400000000001</v>
      </c>
      <c r="H92" s="50">
        <f t="shared" si="10"/>
        <v>20296.3</v>
      </c>
      <c r="I92" s="50">
        <f t="shared" si="10"/>
        <v>19492</v>
      </c>
    </row>
    <row r="93" spans="1:9" s="2" customFormat="1" ht="20.100000000000001" customHeight="1">
      <c r="A93" s="69" t="s">
        <v>76</v>
      </c>
      <c r="B93" s="70"/>
      <c r="C93" s="70"/>
      <c r="D93" s="70"/>
      <c r="E93" s="70"/>
      <c r="F93" s="70"/>
      <c r="G93" s="70"/>
      <c r="H93" s="70"/>
      <c r="I93" s="75"/>
    </row>
    <row r="94" spans="1:9" s="2" customFormat="1" ht="20.100000000000001" customHeight="1">
      <c r="A94" s="7" t="s">
        <v>92</v>
      </c>
      <c r="B94" s="5">
        <v>500</v>
      </c>
      <c r="C94" s="49">
        <v>963.3</v>
      </c>
      <c r="D94" s="49"/>
      <c r="E94" s="50">
        <f>SUM(F94:I94)</f>
        <v>1620</v>
      </c>
      <c r="F94" s="50"/>
      <c r="G94" s="50">
        <f>G96</f>
        <v>1620</v>
      </c>
      <c r="H94" s="50">
        <f>H96</f>
        <v>0</v>
      </c>
      <c r="I94" s="50"/>
    </row>
    <row r="95" spans="1:9" s="2" customFormat="1" ht="20.100000000000001" customHeight="1">
      <c r="A95" s="7" t="s">
        <v>75</v>
      </c>
      <c r="B95" s="41">
        <v>501</v>
      </c>
      <c r="C95" s="49">
        <v>963.3</v>
      </c>
      <c r="D95" s="49"/>
      <c r="E95" s="50">
        <f>SUM(F95:I95)</f>
        <v>1620</v>
      </c>
      <c r="F95" s="49"/>
      <c r="G95" s="49">
        <v>1620</v>
      </c>
      <c r="H95" s="49"/>
      <c r="I95" s="49"/>
    </row>
    <row r="96" spans="1:9" s="2" customFormat="1" ht="20.100000000000001" customHeight="1">
      <c r="A96" s="9" t="s">
        <v>68</v>
      </c>
      <c r="B96" s="33">
        <v>510</v>
      </c>
      <c r="C96" s="50">
        <v>1275.3</v>
      </c>
      <c r="D96" s="50">
        <v>49.3</v>
      </c>
      <c r="E96" s="50">
        <f>E98+E101+E102</f>
        <v>1620</v>
      </c>
      <c r="F96" s="50"/>
      <c r="G96" s="50">
        <f>G98+G101+G102</f>
        <v>1620</v>
      </c>
      <c r="H96" s="50">
        <f>H98+H101+H102</f>
        <v>0</v>
      </c>
      <c r="I96" s="50">
        <f>I98+I101+I102</f>
        <v>0</v>
      </c>
    </row>
    <row r="97" spans="1:9" s="2" customFormat="1" ht="20.100000000000001" customHeight="1">
      <c r="A97" s="7" t="s">
        <v>0</v>
      </c>
      <c r="B97" s="42">
        <v>511</v>
      </c>
      <c r="C97" s="48"/>
      <c r="D97" s="48"/>
      <c r="E97" s="50">
        <f>SUM(F97:I97)</f>
        <v>0</v>
      </c>
      <c r="F97" s="49"/>
      <c r="G97" s="49"/>
      <c r="H97" s="49"/>
      <c r="I97" s="49"/>
    </row>
    <row r="98" spans="1:9" s="2" customFormat="1" ht="20.100000000000001" customHeight="1">
      <c r="A98" s="7" t="s">
        <v>1</v>
      </c>
      <c r="B98" s="43">
        <v>512</v>
      </c>
      <c r="C98" s="49">
        <v>270</v>
      </c>
      <c r="D98" s="49"/>
      <c r="E98" s="50">
        <f>SUM(F98:I98)</f>
        <v>0</v>
      </c>
      <c r="F98" s="49"/>
      <c r="G98" s="49"/>
      <c r="H98" s="49"/>
      <c r="I98" s="49"/>
    </row>
    <row r="99" spans="1:9" s="2" customFormat="1" ht="20.100000000000001" customHeight="1">
      <c r="A99" s="7" t="s">
        <v>13</v>
      </c>
      <c r="B99" s="42">
        <v>513</v>
      </c>
      <c r="C99" s="48"/>
      <c r="D99" s="48"/>
      <c r="E99" s="49"/>
      <c r="F99" s="49"/>
      <c r="G99" s="49"/>
      <c r="H99" s="49"/>
      <c r="I99" s="49"/>
    </row>
    <row r="100" spans="1:9" s="2" customFormat="1" ht="20.100000000000001" customHeight="1">
      <c r="A100" s="7" t="s">
        <v>2</v>
      </c>
      <c r="B100" s="43">
        <v>514</v>
      </c>
      <c r="C100" s="48"/>
      <c r="D100" s="48"/>
      <c r="E100" s="49"/>
      <c r="F100" s="49"/>
      <c r="G100" s="49"/>
      <c r="H100" s="49"/>
      <c r="I100" s="49"/>
    </row>
    <row r="101" spans="1:9" s="2" customFormat="1" ht="37.5" customHeight="1">
      <c r="A101" s="7" t="s">
        <v>17</v>
      </c>
      <c r="B101" s="42">
        <v>515</v>
      </c>
      <c r="C101" s="49"/>
      <c r="D101" s="49"/>
      <c r="E101" s="50">
        <f>SUM(F101:I101)</f>
        <v>1620</v>
      </c>
      <c r="F101" s="49"/>
      <c r="G101" s="49">
        <v>1620</v>
      </c>
      <c r="H101" s="49"/>
      <c r="I101" s="49"/>
    </row>
    <row r="102" spans="1:9" s="2" customFormat="1" ht="20.100000000000001" customHeight="1">
      <c r="A102" s="7" t="s">
        <v>38</v>
      </c>
      <c r="B102" s="44">
        <v>516</v>
      </c>
      <c r="C102" s="49">
        <v>204.4</v>
      </c>
      <c r="D102" s="49">
        <v>49.3</v>
      </c>
      <c r="E102" s="50">
        <f>SUM(F102:I102)</f>
        <v>0</v>
      </c>
      <c r="F102" s="49"/>
      <c r="G102" s="49"/>
      <c r="H102" s="49"/>
      <c r="I102" s="49"/>
    </row>
    <row r="103" spans="1:9" s="2" customFormat="1" ht="20.100000000000001" customHeight="1">
      <c r="A103" s="69" t="s">
        <v>91</v>
      </c>
      <c r="B103" s="70"/>
      <c r="C103" s="70"/>
      <c r="D103" s="70"/>
      <c r="E103" s="70"/>
      <c r="F103" s="70"/>
      <c r="G103" s="70"/>
      <c r="H103" s="70"/>
      <c r="I103" s="75"/>
    </row>
    <row r="104" spans="1:9" s="2" customFormat="1" ht="20.100000000000001" customHeight="1">
      <c r="A104" s="7" t="s">
        <v>93</v>
      </c>
      <c r="B104" s="47">
        <v>600</v>
      </c>
      <c r="C104" s="50">
        <v>88.3</v>
      </c>
      <c r="D104" s="50"/>
      <c r="E104" s="50"/>
      <c r="F104" s="49"/>
      <c r="G104" s="49"/>
      <c r="H104" s="49"/>
      <c r="I104" s="49"/>
    </row>
    <row r="105" spans="1:9" s="2" customFormat="1" ht="20.100000000000001" customHeight="1">
      <c r="A105" s="38" t="s">
        <v>94</v>
      </c>
      <c r="B105" s="44">
        <v>601</v>
      </c>
      <c r="C105" s="48"/>
      <c r="D105" s="48"/>
      <c r="E105" s="49"/>
      <c r="F105" s="49"/>
      <c r="G105" s="49"/>
      <c r="H105" s="49"/>
      <c r="I105" s="49"/>
    </row>
    <row r="106" spans="1:9" s="2" customFormat="1" ht="20.100000000000001" customHeight="1">
      <c r="A106" s="38" t="s">
        <v>95</v>
      </c>
      <c r="B106" s="44">
        <v>602</v>
      </c>
      <c r="C106" s="48"/>
      <c r="D106" s="48"/>
      <c r="E106" s="49"/>
      <c r="F106" s="49"/>
      <c r="G106" s="49"/>
      <c r="H106" s="49"/>
      <c r="I106" s="49"/>
    </row>
    <row r="107" spans="1:9" s="2" customFormat="1" ht="20.100000000000001" customHeight="1">
      <c r="A107" s="38" t="s">
        <v>96</v>
      </c>
      <c r="B107" s="44">
        <v>603</v>
      </c>
      <c r="C107" s="49">
        <v>88.3</v>
      </c>
      <c r="D107" s="48"/>
      <c r="E107" s="49"/>
      <c r="F107" s="49"/>
      <c r="G107" s="49"/>
      <c r="H107" s="49"/>
      <c r="I107" s="49"/>
    </row>
    <row r="108" spans="1:9" s="2" customFormat="1" ht="20.100000000000001" customHeight="1">
      <c r="A108" s="7" t="s">
        <v>129</v>
      </c>
      <c r="B108" s="47">
        <v>610</v>
      </c>
      <c r="C108" s="48"/>
      <c r="D108" s="50">
        <v>3500</v>
      </c>
      <c r="E108" s="50">
        <f>SUM(F108:I108)</f>
        <v>3500</v>
      </c>
      <c r="F108" s="49">
        <v>1000</v>
      </c>
      <c r="G108" s="49">
        <v>1000</v>
      </c>
      <c r="H108" s="49">
        <v>1000</v>
      </c>
      <c r="I108" s="49">
        <v>500</v>
      </c>
    </row>
    <row r="109" spans="1:9" s="2" customFormat="1" ht="20.100000000000001" customHeight="1">
      <c r="A109" s="7" t="s">
        <v>97</v>
      </c>
      <c r="B109" s="47">
        <v>620</v>
      </c>
      <c r="C109" s="48"/>
      <c r="D109" s="48"/>
      <c r="E109" s="49"/>
      <c r="F109" s="49"/>
      <c r="G109" s="49"/>
      <c r="H109" s="49"/>
      <c r="I109" s="49"/>
    </row>
    <row r="110" spans="1:9" s="2" customFormat="1" ht="20.100000000000001" customHeight="1">
      <c r="A110" s="38" t="s">
        <v>94</v>
      </c>
      <c r="B110" s="44">
        <v>621</v>
      </c>
      <c r="C110" s="48"/>
      <c r="D110" s="48"/>
      <c r="E110" s="49"/>
      <c r="F110" s="49"/>
      <c r="G110" s="49"/>
      <c r="H110" s="49"/>
      <c r="I110" s="49"/>
    </row>
    <row r="111" spans="1:9" s="2" customFormat="1" ht="20.100000000000001" customHeight="1">
      <c r="A111" s="38" t="s">
        <v>95</v>
      </c>
      <c r="B111" s="44">
        <v>622</v>
      </c>
      <c r="C111" s="48"/>
      <c r="D111" s="48"/>
      <c r="E111" s="49"/>
      <c r="F111" s="49"/>
      <c r="G111" s="49"/>
      <c r="H111" s="49"/>
      <c r="I111" s="49"/>
    </row>
    <row r="112" spans="1:9" s="2" customFormat="1" ht="20.100000000000001" customHeight="1">
      <c r="A112" s="38" t="s">
        <v>96</v>
      </c>
      <c r="B112" s="44">
        <v>623</v>
      </c>
      <c r="C112" s="48"/>
      <c r="D112" s="48"/>
      <c r="E112" s="49"/>
      <c r="F112" s="49"/>
      <c r="G112" s="49"/>
      <c r="H112" s="49"/>
      <c r="I112" s="49"/>
    </row>
    <row r="113" spans="1:9" s="2" customFormat="1" ht="20.100000000000001" customHeight="1">
      <c r="A113" s="7" t="s">
        <v>41</v>
      </c>
      <c r="B113" s="47">
        <v>630</v>
      </c>
      <c r="C113" s="48"/>
      <c r="D113" s="48"/>
      <c r="E113" s="49"/>
      <c r="F113" s="49"/>
      <c r="G113" s="49"/>
      <c r="H113" s="49"/>
      <c r="I113" s="49"/>
    </row>
    <row r="114" spans="1:9" ht="20.100000000000001" customHeight="1">
      <c r="A114" s="9" t="s">
        <v>11</v>
      </c>
      <c r="B114" s="10">
        <v>700</v>
      </c>
      <c r="C114" s="50">
        <f>C40+C41+C42+C82+C94+C108+C104</f>
        <v>62098.80000000001</v>
      </c>
      <c r="D114" s="50">
        <f t="shared" ref="D114:I114" si="11">D40+D41+D42+D82+D94+D108</f>
        <v>108904.6</v>
      </c>
      <c r="E114" s="50">
        <f t="shared" si="11"/>
        <v>84047.2</v>
      </c>
      <c r="F114" s="50">
        <f t="shared" si="11"/>
        <v>21814.5</v>
      </c>
      <c r="G114" s="50">
        <f t="shared" si="11"/>
        <v>22444.400000000001</v>
      </c>
      <c r="H114" s="50">
        <f t="shared" si="11"/>
        <v>20296.3</v>
      </c>
      <c r="I114" s="50">
        <f t="shared" si="11"/>
        <v>19492</v>
      </c>
    </row>
    <row r="115" spans="1:9" ht="20.100000000000001" customHeight="1">
      <c r="A115" s="9" t="s">
        <v>21</v>
      </c>
      <c r="B115" s="10">
        <v>800</v>
      </c>
      <c r="C115" s="50">
        <f t="shared" ref="C115:I115" si="12">C92+C96</f>
        <v>66708.200000000012</v>
      </c>
      <c r="D115" s="50">
        <f t="shared" si="12"/>
        <v>108904.6</v>
      </c>
      <c r="E115" s="50">
        <f t="shared" si="12"/>
        <v>84047.2</v>
      </c>
      <c r="F115" s="50">
        <f t="shared" si="12"/>
        <v>21814.5</v>
      </c>
      <c r="G115" s="50">
        <f t="shared" si="12"/>
        <v>22444.400000000001</v>
      </c>
      <c r="H115" s="50">
        <f t="shared" si="12"/>
        <v>20296.3</v>
      </c>
      <c r="I115" s="50">
        <f t="shared" si="12"/>
        <v>19492</v>
      </c>
    </row>
    <row r="116" spans="1:9" ht="19.5" customHeight="1">
      <c r="A116" s="7" t="s">
        <v>77</v>
      </c>
      <c r="B116" s="8">
        <v>850</v>
      </c>
      <c r="C116" s="49">
        <v>2792.3</v>
      </c>
      <c r="D116" s="49">
        <f t="shared" ref="D116:I116" si="13">D114-D115</f>
        <v>0</v>
      </c>
      <c r="E116" s="49">
        <f t="shared" si="13"/>
        <v>0</v>
      </c>
      <c r="F116" s="49">
        <f t="shared" si="13"/>
        <v>0</v>
      </c>
      <c r="G116" s="49">
        <f t="shared" si="13"/>
        <v>0</v>
      </c>
      <c r="H116" s="49">
        <f t="shared" si="13"/>
        <v>0</v>
      </c>
      <c r="I116" s="49">
        <f t="shared" si="13"/>
        <v>0</v>
      </c>
    </row>
    <row r="117" spans="1:9" ht="19.5" customHeight="1">
      <c r="A117" s="69" t="s">
        <v>78</v>
      </c>
      <c r="B117" s="70"/>
      <c r="C117" s="46"/>
      <c r="D117" s="46"/>
      <c r="E117" s="37" t="s">
        <v>82</v>
      </c>
      <c r="F117" s="37" t="s">
        <v>83</v>
      </c>
      <c r="G117" s="37" t="s">
        <v>79</v>
      </c>
      <c r="H117" s="37" t="s">
        <v>80</v>
      </c>
      <c r="I117" s="37" t="s">
        <v>81</v>
      </c>
    </row>
    <row r="118" spans="1:9" ht="19.5" customHeight="1">
      <c r="A118" s="7" t="s">
        <v>100</v>
      </c>
      <c r="B118" s="8">
        <v>900</v>
      </c>
      <c r="C118" s="52">
        <v>429.5</v>
      </c>
      <c r="D118" s="52">
        <v>431</v>
      </c>
      <c r="E118" s="52">
        <v>429.5</v>
      </c>
      <c r="F118" s="52">
        <v>423.5</v>
      </c>
      <c r="G118" s="35">
        <v>423.5</v>
      </c>
      <c r="H118" s="52">
        <v>355</v>
      </c>
      <c r="I118" s="52">
        <v>355</v>
      </c>
    </row>
    <row r="119" spans="1:9" ht="19.5" customHeight="1">
      <c r="A119" s="7" t="s">
        <v>84</v>
      </c>
      <c r="B119" s="8">
        <v>910</v>
      </c>
      <c r="C119" s="35">
        <v>47230.9</v>
      </c>
      <c r="D119" s="35">
        <v>47411</v>
      </c>
      <c r="E119" s="35">
        <v>48000</v>
      </c>
      <c r="F119" s="35">
        <v>48154.9</v>
      </c>
      <c r="G119" s="35">
        <v>48154.9</v>
      </c>
      <c r="H119" s="35">
        <v>48154.9</v>
      </c>
      <c r="I119" s="35">
        <v>48154.9</v>
      </c>
    </row>
    <row r="120" spans="1:9" ht="19.5" customHeight="1">
      <c r="A120" s="7" t="s">
        <v>85</v>
      </c>
      <c r="B120" s="8">
        <v>920</v>
      </c>
      <c r="C120" s="34"/>
      <c r="D120" s="34"/>
      <c r="E120" s="34"/>
      <c r="F120" s="34"/>
      <c r="G120" s="34"/>
      <c r="H120" s="34"/>
      <c r="I120" s="34"/>
    </row>
    <row r="121" spans="1:9" ht="19.5" customHeight="1">
      <c r="A121" s="7" t="s">
        <v>103</v>
      </c>
      <c r="B121" s="8">
        <v>930</v>
      </c>
      <c r="C121" s="34"/>
      <c r="D121" s="34"/>
      <c r="E121" s="34"/>
      <c r="F121" s="34"/>
      <c r="G121" s="34"/>
      <c r="H121" s="34"/>
      <c r="I121" s="34"/>
    </row>
    <row r="122" spans="1:9" ht="19.5" customHeight="1">
      <c r="A122" s="18"/>
      <c r="B122" s="1"/>
      <c r="C122" s="45"/>
      <c r="D122" s="45"/>
      <c r="E122" s="45"/>
      <c r="F122" s="45"/>
      <c r="G122" s="45"/>
      <c r="H122" s="45"/>
      <c r="I122" s="45"/>
    </row>
    <row r="123" spans="1:9" ht="16.5" customHeight="1">
      <c r="A123" s="18"/>
      <c r="C123" s="20"/>
      <c r="D123" s="19"/>
      <c r="E123" s="19"/>
      <c r="F123" s="19"/>
      <c r="G123" s="19"/>
      <c r="H123" s="19"/>
      <c r="I123" s="19"/>
    </row>
    <row r="124" spans="1:9" ht="20.100000000000001" customHeight="1">
      <c r="A124" s="27" t="s">
        <v>127</v>
      </c>
      <c r="B124" s="1"/>
      <c r="C124" s="71" t="s">
        <v>34</v>
      </c>
      <c r="D124" s="71"/>
      <c r="E124" s="71"/>
      <c r="F124" s="12"/>
      <c r="G124" s="72" t="s">
        <v>117</v>
      </c>
      <c r="H124" s="72"/>
      <c r="I124" s="72"/>
    </row>
    <row r="125" spans="1:9" s="2" customFormat="1" ht="20.100000000000001" customHeight="1">
      <c r="A125" s="29" t="s">
        <v>33</v>
      </c>
      <c r="B125" s="3"/>
      <c r="C125" s="73" t="s">
        <v>37</v>
      </c>
      <c r="D125" s="73"/>
      <c r="E125" s="73"/>
      <c r="F125" s="17"/>
      <c r="G125" s="74" t="s">
        <v>19</v>
      </c>
      <c r="H125" s="74"/>
      <c r="I125" s="74"/>
    </row>
    <row r="126" spans="1:9" ht="20.100000000000001" customHeight="1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18"/>
      <c r="C157" s="20"/>
      <c r="D157" s="19"/>
      <c r="E157" s="19"/>
      <c r="F157" s="19"/>
      <c r="G157" s="19"/>
      <c r="H157" s="19"/>
      <c r="I157" s="19"/>
    </row>
    <row r="158" spans="1:9">
      <c r="A158" s="18"/>
      <c r="C158" s="20"/>
      <c r="D158" s="19"/>
      <c r="E158" s="19"/>
      <c r="F158" s="19"/>
      <c r="G158" s="19"/>
      <c r="H158" s="19"/>
      <c r="I158" s="19"/>
    </row>
    <row r="159" spans="1:9">
      <c r="A159" s="18"/>
      <c r="C159" s="20"/>
      <c r="D159" s="19"/>
      <c r="E159" s="19"/>
      <c r="F159" s="19"/>
      <c r="G159" s="19"/>
      <c r="H159" s="19"/>
      <c r="I159" s="19"/>
    </row>
    <row r="160" spans="1:9">
      <c r="A160" s="18"/>
      <c r="C160" s="20"/>
      <c r="D160" s="19"/>
      <c r="E160" s="19"/>
      <c r="F160" s="19"/>
      <c r="G160" s="19"/>
      <c r="H160" s="19"/>
      <c r="I160" s="19"/>
    </row>
    <row r="161" spans="1:9">
      <c r="A161" s="18"/>
      <c r="C161" s="20"/>
      <c r="D161" s="19"/>
      <c r="E161" s="19"/>
      <c r="F161" s="19"/>
      <c r="G161" s="19"/>
      <c r="H161" s="19"/>
      <c r="I161" s="19"/>
    </row>
    <row r="162" spans="1:9">
      <c r="A162" s="18"/>
      <c r="C162" s="20"/>
      <c r="D162" s="19"/>
      <c r="E162" s="19"/>
      <c r="F162" s="19"/>
      <c r="G162" s="19"/>
      <c r="H162" s="19"/>
      <c r="I162" s="19"/>
    </row>
    <row r="163" spans="1:9">
      <c r="A163" s="18"/>
      <c r="C163" s="20"/>
      <c r="D163" s="19"/>
      <c r="E163" s="19"/>
      <c r="F163" s="19"/>
      <c r="G163" s="19"/>
      <c r="H163" s="19"/>
      <c r="I163" s="19"/>
    </row>
    <row r="164" spans="1:9">
      <c r="A164" s="18"/>
      <c r="C164" s="20"/>
      <c r="D164" s="19"/>
      <c r="E164" s="19"/>
      <c r="F164" s="19"/>
      <c r="G164" s="19"/>
      <c r="H164" s="19"/>
      <c r="I164" s="19"/>
    </row>
    <row r="165" spans="1:9">
      <c r="A165" s="18"/>
      <c r="C165" s="20"/>
      <c r="D165" s="19"/>
      <c r="E165" s="19"/>
      <c r="F165" s="19"/>
      <c r="G165" s="19"/>
      <c r="H165" s="19"/>
      <c r="I165" s="19"/>
    </row>
    <row r="166" spans="1:9">
      <c r="A166" s="18"/>
      <c r="C166" s="20"/>
      <c r="D166" s="19"/>
      <c r="E166" s="19"/>
      <c r="F166" s="19"/>
      <c r="G166" s="19"/>
      <c r="H166" s="19"/>
      <c r="I166" s="19"/>
    </row>
    <row r="167" spans="1:9">
      <c r="A167" s="24"/>
    </row>
    <row r="168" spans="1:9">
      <c r="A168" s="24"/>
    </row>
    <row r="169" spans="1:9">
      <c r="A169" s="24"/>
    </row>
    <row r="170" spans="1:9">
      <c r="A170" s="24"/>
    </row>
    <row r="171" spans="1:9">
      <c r="A171" s="24"/>
    </row>
    <row r="172" spans="1:9">
      <c r="A172" s="24"/>
    </row>
    <row r="173" spans="1:9">
      <c r="A173" s="24"/>
    </row>
    <row r="174" spans="1:9">
      <c r="A174" s="24"/>
    </row>
    <row r="175" spans="1:9">
      <c r="A175" s="24"/>
    </row>
    <row r="176" spans="1:9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</sheetData>
  <mergeCells count="36">
    <mergeCell ref="A38:I38"/>
    <mergeCell ref="A39:I39"/>
    <mergeCell ref="A86:I86"/>
    <mergeCell ref="A93:I93"/>
    <mergeCell ref="A103:I103"/>
    <mergeCell ref="A117:B117"/>
    <mergeCell ref="C124:E124"/>
    <mergeCell ref="G124:I124"/>
    <mergeCell ref="C125:E125"/>
    <mergeCell ref="G125:I125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F25:H25"/>
    <mergeCell ref="B26:E26"/>
    <mergeCell ref="F26:H26"/>
    <mergeCell ref="B27:E27"/>
    <mergeCell ref="B28:F28"/>
    <mergeCell ref="B21:E21"/>
    <mergeCell ref="B22:E22"/>
    <mergeCell ref="B23:E23"/>
    <mergeCell ref="B24:E24"/>
    <mergeCell ref="B25:E25"/>
    <mergeCell ref="H4:I4"/>
    <mergeCell ref="H15:I15"/>
    <mergeCell ref="B18:E18"/>
    <mergeCell ref="H18:I18"/>
    <mergeCell ref="B20:E20"/>
    <mergeCell ref="A19:G19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2023-06-20T12:00:14Z</cp:lastPrinted>
  <dcterms:created xsi:type="dcterms:W3CDTF">2003-03-13T16:00:22Z</dcterms:created>
  <dcterms:modified xsi:type="dcterms:W3CDTF">2023-06-20T12:14:31Z</dcterms:modified>
</cp:coreProperties>
</file>