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8" windowWidth="12000" windowHeight="6420" tabRatio="837"/>
  </bookViews>
  <sheets>
    <sheet name="I. Фін план (дод 1)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'I. Фін план (дод 1)'!$35:$37</definedName>
    <definedName name="Заголовки_для_печати_МИ">'[28]1993'!$A$1:$IV$3,'[28]1993'!$A$1:$A$65536</definedName>
    <definedName name="і">[29]Inform!$F$2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'I. Фін план (дод 1)'!$A$1:$I$126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'[30]7  Інші витрати'!#REF!</definedName>
    <definedName name="фіваіф">'[30]7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25725"/>
</workbook>
</file>

<file path=xl/calcChain.xml><?xml version="1.0" encoding="utf-8"?>
<calcChain xmlns="http://schemas.openxmlformats.org/spreadsheetml/2006/main">
  <c r="I114" i="22"/>
  <c r="F114"/>
  <c r="D114"/>
  <c r="C114"/>
  <c r="E108"/>
  <c r="E102"/>
  <c r="E101"/>
  <c r="E96" s="1"/>
  <c r="E98"/>
  <c r="E97"/>
  <c r="I96"/>
  <c r="H96"/>
  <c r="H94" s="1"/>
  <c r="G96"/>
  <c r="E95"/>
  <c r="G94"/>
  <c r="G114" s="1"/>
  <c r="G116" s="1"/>
  <c r="H91"/>
  <c r="G91"/>
  <c r="D91"/>
  <c r="C91"/>
  <c r="I90"/>
  <c r="H90"/>
  <c r="G90"/>
  <c r="F90"/>
  <c r="D90"/>
  <c r="C90"/>
  <c r="I89"/>
  <c r="H89"/>
  <c r="G89"/>
  <c r="F89"/>
  <c r="D89"/>
  <c r="C89"/>
  <c r="I88"/>
  <c r="H88"/>
  <c r="G88"/>
  <c r="F88"/>
  <c r="E88"/>
  <c r="D88"/>
  <c r="C88"/>
  <c r="E83"/>
  <c r="E82"/>
  <c r="E81"/>
  <c r="E80"/>
  <c r="E79"/>
  <c r="E78"/>
  <c r="E76"/>
  <c r="E75"/>
  <c r="E74"/>
  <c r="E73"/>
  <c r="E72"/>
  <c r="E71"/>
  <c r="E70"/>
  <c r="E69"/>
  <c r="I68"/>
  <c r="H68"/>
  <c r="G68"/>
  <c r="F68"/>
  <c r="E68"/>
  <c r="D68"/>
  <c r="C68"/>
  <c r="E67"/>
  <c r="E66"/>
  <c r="E65"/>
  <c r="E64"/>
  <c r="E63"/>
  <c r="E62"/>
  <c r="I61"/>
  <c r="I91" s="1"/>
  <c r="H61"/>
  <c r="G61"/>
  <c r="F61"/>
  <c r="F91" s="1"/>
  <c r="E60"/>
  <c r="E90" s="1"/>
  <c r="E59"/>
  <c r="E58"/>
  <c r="E57"/>
  <c r="E89" s="1"/>
  <c r="E56"/>
  <c r="E55"/>
  <c r="E54"/>
  <c r="E53"/>
  <c r="E52"/>
  <c r="E51"/>
  <c r="I50"/>
  <c r="I44" s="1"/>
  <c r="H50"/>
  <c r="G50"/>
  <c r="F50"/>
  <c r="E50"/>
  <c r="D50"/>
  <c r="C50"/>
  <c r="E49"/>
  <c r="E48"/>
  <c r="E47"/>
  <c r="E46"/>
  <c r="E45" s="1"/>
  <c r="I45"/>
  <c r="I87" s="1"/>
  <c r="I92" s="1"/>
  <c r="I115" s="1"/>
  <c r="H45"/>
  <c r="H87" s="1"/>
  <c r="H92" s="1"/>
  <c r="H115" s="1"/>
  <c r="G45"/>
  <c r="G87" s="1"/>
  <c r="G92" s="1"/>
  <c r="G115" s="1"/>
  <c r="F45"/>
  <c r="F87" s="1"/>
  <c r="D45"/>
  <c r="D44" s="1"/>
  <c r="C45"/>
  <c r="C87" s="1"/>
  <c r="G44"/>
  <c r="C44"/>
  <c r="E43"/>
  <c r="E42"/>
  <c r="E41"/>
  <c r="E40"/>
  <c r="H114" l="1"/>
  <c r="H116" s="1"/>
  <c r="E94"/>
  <c r="E114" s="1"/>
  <c r="E116" s="1"/>
  <c r="E44"/>
  <c r="E87"/>
  <c r="E92" s="1"/>
  <c r="E115" s="1"/>
  <c r="C92"/>
  <c r="C115" s="1"/>
  <c r="F92"/>
  <c r="F115" s="1"/>
  <c r="F116" s="1"/>
  <c r="I116"/>
  <c r="D87"/>
  <c r="D92" s="1"/>
  <c r="D115" s="1"/>
  <c r="D116" s="1"/>
  <c r="H44"/>
  <c r="F44"/>
  <c r="E61"/>
  <c r="E91" s="1"/>
</calcChain>
</file>

<file path=xl/sharedStrings.xml><?xml version="1.0" encoding="utf-8"?>
<sst xmlns="http://schemas.openxmlformats.org/spreadsheetml/2006/main" count="150" uniqueCount="140">
  <si>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</si>
  <si>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</si>
  <si>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</si>
  <si>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</si>
  <si>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</si>
  <si>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</si>
  <si>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</si>
  <si>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</si>
  <si>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</si>
  <si>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</si>
  <si>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Код рядка </t>
  </si>
  <si>
    <t>Усього доходів</t>
  </si>
  <si>
    <t>Додаток 1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</si>
  <si>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</si>
  <si>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</si>
  <si>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</si>
  <si>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Фінансовий план поточного року</t>
  </si>
  <si>
    <t>витрати на службові відрядження</t>
  </si>
  <si>
    <t>модернізація, модифікація (добудова, дообладнання, реконструкція) основних засобів</t>
  </si>
  <si>
    <t xml:space="preserve">ІV 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</si>
  <si>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</si>
  <si>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</si>
  <si>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</si>
  <si>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</si>
  <si>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</si>
  <si>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</si>
  <si>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>Собівартість реалізованої продукції (товарів, робіт, послуг)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</si>
  <si>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</si>
  <si>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</si>
  <si>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</si>
  <si>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</si>
  <si>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</si>
  <si>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</si>
  <si>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Адміністративні витрати, у тому числі:</t>
  </si>
  <si>
    <t xml:space="preserve">                                (посада)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</si>
  <si>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</si>
  <si>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</si>
  <si>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</si>
  <si>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</si>
  <si>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</si>
  <si>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</si>
  <si>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</si>
  <si>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витрати (розшифрувати)</t>
  </si>
  <si>
    <t>Х</t>
  </si>
  <si>
    <t>Плановий рік  (усього)</t>
  </si>
  <si>
    <t>Інші програми та заходи у сфері охорони здоров’я</t>
  </si>
  <si>
    <t>витрати на зв’язок та інтернет</t>
  </si>
  <si>
    <t>Витрати на водопостачання та водовідведення</t>
  </si>
  <si>
    <t>Витрати на природній газ</t>
  </si>
  <si>
    <t>Витрати на комунальні послуги та енергоносії, в т.ч.:</t>
  </si>
  <si>
    <t>Витрати на тверде паливо</t>
  </si>
  <si>
    <t>господарчі товари та інвентар</t>
  </si>
  <si>
    <t>Витрати на послуги, матеріали та сировину, в т. ч.:</t>
  </si>
  <si>
    <t>витрати на обслуговування оргтехніки</t>
  </si>
  <si>
    <t>Інші доходи від операційної діяльності, в т.ч.: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</si>
  <si>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</si>
  <si>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</si>
  <si>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</si>
  <si>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</si>
  <si>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</si>
  <si>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</si>
  <si>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Дохід (виручка) від реалізації продукції (товарів, робіт, послуг)</t>
  </si>
  <si>
    <t>Витрати на паливо-мастильні матеріали</t>
  </si>
  <si>
    <t>Амортизація</t>
  </si>
  <si>
    <t xml:space="preserve">амортизація </t>
  </si>
  <si>
    <t>витрати на оплату праці</t>
  </si>
  <si>
    <t>відрахування на соціальні заходи</t>
  </si>
  <si>
    <t>дохід від операційної оренди активів</t>
  </si>
  <si>
    <t>дохід від реалізації необоротних активів</t>
  </si>
  <si>
    <t>Витрати по виконанню цільових програм</t>
  </si>
  <si>
    <t>Капітальні інвестиції, усього, у тому числі:</t>
  </si>
  <si>
    <t>Інші витрати від операційної діяльності (розшифрувати)</t>
  </si>
  <si>
    <t>Доходи і витрати від операційної діяльності (деталізація)</t>
  </si>
  <si>
    <t>ІІ. Елементи операційних витрат</t>
  </si>
  <si>
    <t>Матеріальні затрати</t>
  </si>
  <si>
    <t>витрати на охорону праці та навчання працівників</t>
  </si>
  <si>
    <t>Разом (сума рядків 400 - 440)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</si>
  <si>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</si>
  <si>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</si>
  <si>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</si>
  <si>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IV. Додаткова інформація</t>
  </si>
  <si>
    <t>на 1.07</t>
  </si>
  <si>
    <t>на 1.10</t>
  </si>
  <si>
    <t>на 31.12</t>
  </si>
  <si>
    <t>на 1.01</t>
  </si>
  <si>
    <t>на 1.04</t>
  </si>
  <si>
    <t>Первісна вартість основних засобів</t>
  </si>
  <si>
    <t>Податкова заборгованість</t>
  </si>
  <si>
    <t>"ЗАТВЕРДЖЕНО"</t>
  </si>
  <si>
    <t>"____" _______________ 20___ р.</t>
  </si>
  <si>
    <t>"ПОГОДЖЕНО"</t>
  </si>
  <si>
    <t>"____" ___________ 20___ р.</t>
  </si>
  <si>
    <t>медикаменти та перев’язувальні матеріали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</si>
  <si>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</si>
  <si>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</si>
  <si>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</si>
  <si>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</si>
  <si>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</si>
  <si>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</si>
  <si>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Витрати від фінансової діяльності за зобов’язаннями, у т. ч.:</t>
  </si>
  <si>
    <t>витрати на придбання та супровід програмного забезпечення</t>
  </si>
  <si>
    <t>юридичні та нотаріальні послуги</t>
  </si>
  <si>
    <t>Штатна чисельність працівників</t>
  </si>
  <si>
    <t xml:space="preserve">витрати на страхові послуги </t>
  </si>
  <si>
    <t>витрати на канцтовари, офісне приладдя та устаткування</t>
  </si>
  <si>
    <t>Заборгованість перед працівниками за заробітною платою</t>
  </si>
  <si>
    <t>ремонт та запасні частини до транспортних засобів</t>
  </si>
  <si>
    <t>витрати на культурно-масові заходи</t>
  </si>
  <si>
    <t>Витрати на оплату теплової енергії</t>
  </si>
  <si>
    <t>КНП "Радехівська ЦРЛ"</t>
  </si>
  <si>
    <r>
      <t xml:space="preserve">Організаційно-правова форма  </t>
    </r>
    <r>
      <rPr>
        <b/>
        <sz val="14"/>
        <rFont val="Times New Roman"/>
        <family val="1"/>
        <charset val="204"/>
      </rPr>
      <t>Комунальне некомерційне підприємство</t>
    </r>
  </si>
  <si>
    <r>
      <t xml:space="preserve">Орган державного управління  </t>
    </r>
    <r>
      <rPr>
        <b/>
        <sz val="14"/>
        <rFont val="Times New Roman"/>
        <family val="1"/>
        <charset val="204"/>
      </rPr>
      <t xml:space="preserve"> Міністерство охорони здоров*я</t>
    </r>
  </si>
  <si>
    <r>
      <t xml:space="preserve">Галузь     </t>
    </r>
    <r>
      <rPr>
        <b/>
        <sz val="14"/>
        <rFont val="Times New Roman"/>
        <family val="1"/>
        <charset val="204"/>
      </rPr>
      <t>Охорона здоров*я</t>
    </r>
  </si>
  <si>
    <r>
      <t xml:space="preserve">Вид економічної діяльності    </t>
    </r>
    <r>
      <rPr>
        <b/>
        <sz val="14"/>
        <rFont val="Times New Roman"/>
        <family val="1"/>
        <charset val="204"/>
      </rPr>
      <t>Загальна медична практика</t>
    </r>
  </si>
  <si>
    <r>
      <t xml:space="preserve">Одиниця виміру, </t>
    </r>
    <r>
      <rPr>
        <b/>
        <sz val="14"/>
        <rFont val="Times New Roman"/>
        <family val="1"/>
        <charset val="204"/>
      </rPr>
      <t xml:space="preserve"> Тис.грн.</t>
    </r>
  </si>
  <si>
    <r>
      <t xml:space="preserve">Форма власності </t>
    </r>
    <r>
      <rPr>
        <b/>
        <sz val="14"/>
        <rFont val="Times New Roman"/>
        <family val="1"/>
        <charset val="204"/>
      </rPr>
      <t>Комунальна</t>
    </r>
  </si>
  <si>
    <t>03255(22971)</t>
  </si>
  <si>
    <t>м.Радехів, вул.Львівська,8</t>
  </si>
  <si>
    <t>86.10</t>
  </si>
  <si>
    <t>Л.Й.Цибуля</t>
  </si>
  <si>
    <r>
      <t xml:space="preserve">Територія </t>
    </r>
    <r>
      <rPr>
        <b/>
        <sz val="14"/>
        <rFont val="Times New Roman"/>
        <family val="1"/>
        <charset val="204"/>
      </rPr>
      <t>Радехівська ОТГ</t>
    </r>
  </si>
  <si>
    <t>Цибуля Леонід Йосифович</t>
  </si>
  <si>
    <t>Дохід з місцевого бюджету цільового фінансування на оплату комунальних послуг та енергоносіїв, товарів, робіт та послуг, соціальне забезпечення</t>
  </si>
  <si>
    <r>
      <t xml:space="preserve">Підприємство  </t>
    </r>
    <r>
      <rPr>
        <b/>
        <sz val="14"/>
        <rFont val="Times New Roman"/>
        <family val="1"/>
        <charset val="204"/>
      </rPr>
      <t>Комунальне некомерційне підприємство "Радехівська центральна районна лікарня" Радехівської міської ради Львівської області</t>
    </r>
  </si>
  <si>
    <t>продукти харчування</t>
  </si>
  <si>
    <t>виплата пенсії</t>
  </si>
  <si>
    <t>пільгові медикаменти та зубопротезування</t>
  </si>
  <si>
    <t>інші поточні видатки ( податки)</t>
  </si>
  <si>
    <t>інші послуги ( техобслуговування та ремонт ліфта, метрологія, повірка опору та заземлення)</t>
  </si>
  <si>
    <t>Директор</t>
  </si>
  <si>
    <t>інші адміністративні витрати (банківські послуги)</t>
  </si>
  <si>
    <t>Інші надходження (розшифрувати) (амотризація)</t>
  </si>
  <si>
    <t>Дохід здержавного  та місцевого бюджету за цільовими програмами, у тому числі:</t>
  </si>
  <si>
    <t>придбання малоцінних необоротних матеріальних активів</t>
  </si>
  <si>
    <t>ФІНАНСОВИЙ ПЛАН ПІДПРИЄМСТВА НА _____2023 рік_______</t>
  </si>
  <si>
    <t>до рішення сесії Радехівської міської ради</t>
  </si>
  <si>
    <t>від ______________________________</t>
  </si>
  <si>
    <t>_____________     Леся ПРУС_</t>
  </si>
  <si>
    <t>Начальник   фінансового відділу</t>
  </si>
  <si>
    <t xml:space="preserve">                Леонід ЦИБУЛЯ</t>
  </si>
</sst>
</file>

<file path=xl/styles.xml><?xml version="1.0" encoding="utf-8"?>
<styleSheet xmlns="http://schemas.openxmlformats.org/spreadsheetml/2006/main">
  <numFmts count="14">
    <numFmt numFmtId="43" formatCode="_-* #,##0.00_₴_-;\-* #,##0.00_₴_-;_-* &quot;-&quot;??_₴_-;_-@_-"/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#,##0.0"/>
    <numFmt numFmtId="169" formatCode="###\ ##0.000"/>
    <numFmt numFmtId="170" formatCode="_(&quot;$&quot;* #,##0.00_);_(&quot;$&quot;* \(#,##0.00\);_(&quot;$&quot;* &quot;-&quot;??_);_(@_)"/>
    <numFmt numFmtId="171" formatCode="_(* #,##0_);_(* \(#,##0\);_(* &quot;-&quot;_);_(@_)"/>
    <numFmt numFmtId="172" formatCode="_(* #,##0.00_);_(* \(#,##0.00\);_(* &quot;-&quot;??_);_(@_)"/>
    <numFmt numFmtId="173" formatCode="#,##0.0_ ;[Red]\-#,##0.0\ "/>
    <numFmt numFmtId="174" formatCode="0.0;\(0.0\);\ ;\-"/>
    <numFmt numFmtId="175" formatCode="_(* #,##0.0_);_(* \(#,##0.0\);_(* &quot;-&quot;_);_(@_)"/>
    <numFmt numFmtId="176" formatCode="_(* #,##0.00_);_(* \(#,##0.00\);_(* &quot;-&quot;_);_(@_)"/>
  </numFmts>
  <fonts count="6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2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7" fontId="8" fillId="0" borderId="0" applyFont="0" applyFill="0" applyBorder="0" applyAlignment="0" applyProtection="0"/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69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8" fillId="0" borderId="0"/>
    <xf numFmtId="0" fontId="8" fillId="0" borderId="0"/>
    <xf numFmtId="0" fontId="2" fillId="24" borderId="9" applyNumberFormat="0" applyFont="0" applyAlignment="0" applyProtection="0"/>
    <xf numFmtId="4" fontId="44" fillId="25" borderId="3">
      <alignment horizontal="right" vertical="center"/>
      <protection locked="0"/>
    </xf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0" fontId="8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64" fillId="0" borderId="0"/>
    <xf numFmtId="0" fontId="8" fillId="0" borderId="0"/>
    <xf numFmtId="0" fontId="2" fillId="0" borderId="0"/>
    <xf numFmtId="0" fontId="8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4" borderId="9" applyNumberFormat="0" applyFont="0" applyAlignment="0" applyProtection="0"/>
    <xf numFmtId="0" fontId="8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60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4" fontId="62" fillId="22" borderId="12" applyFill="0" applyBorder="0">
      <alignment horizontal="center" vertical="center" wrapText="1"/>
      <protection locked="0"/>
    </xf>
    <xf numFmtId="169" fontId="63" fillId="0" borderId="0">
      <alignment wrapText="1"/>
    </xf>
    <xf numFmtId="169" fontId="30" fillId="0" borderId="0">
      <alignment wrapText="1"/>
    </xf>
  </cellStyleXfs>
  <cellXfs count="77">
    <xf numFmtId="0" fontId="0" fillId="0" borderId="0" xfId="0"/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68" fontId="6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68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4" fillId="0" borderId="3" xfId="0" quotePrefix="1" applyNumberFormat="1" applyFont="1" applyFill="1" applyBorder="1" applyAlignment="1">
      <alignment horizontal="center" vertical="center" wrapText="1"/>
    </xf>
    <xf numFmtId="171" fontId="4" fillId="0" borderId="3" xfId="0" applyNumberFormat="1" applyFont="1" applyFill="1" applyBorder="1" applyAlignment="1">
      <alignment horizontal="center" vertical="center" wrapText="1"/>
    </xf>
    <xf numFmtId="175" fontId="4" fillId="0" borderId="3" xfId="0" applyNumberFormat="1" applyFont="1" applyFill="1" applyBorder="1" applyAlignment="1">
      <alignment horizontal="center" vertical="center" wrapText="1"/>
    </xf>
    <xf numFmtId="171" fontId="4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171" fontId="4" fillId="0" borderId="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171" fontId="4" fillId="28" borderId="3" xfId="0" applyNumberFormat="1" applyFont="1" applyFill="1" applyBorder="1" applyAlignment="1">
      <alignment horizontal="center" vertical="center" wrapText="1"/>
    </xf>
    <xf numFmtId="175" fontId="4" fillId="28" borderId="3" xfId="0" applyNumberFormat="1" applyFont="1" applyFill="1" applyBorder="1" applyAlignment="1">
      <alignment horizontal="center" vertical="center" wrapText="1"/>
    </xf>
    <xf numFmtId="175" fontId="3" fillId="28" borderId="3" xfId="0" applyNumberFormat="1" applyFont="1" applyFill="1" applyBorder="1" applyAlignment="1">
      <alignment horizontal="center" vertical="center" wrapText="1"/>
    </xf>
    <xf numFmtId="175" fontId="65" fillId="28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K333"/>
  <sheetViews>
    <sheetView tabSelected="1" view="pageBreakPreview" zoomScale="80" zoomScaleNormal="75" zoomScaleSheetLayoutView="80" workbookViewId="0">
      <selection activeCell="A21" sqref="A21"/>
    </sheetView>
  </sheetViews>
  <sheetFormatPr defaultColWidth="9.109375" defaultRowHeight="18"/>
  <cols>
    <col min="1" max="1" width="93.109375" style="3" customWidth="1"/>
    <col min="2" max="2" width="14.88671875" style="46" customWidth="1"/>
    <col min="3" max="4" width="16.33203125" style="46" customWidth="1"/>
    <col min="5" max="5" width="16.5546875" style="3" customWidth="1"/>
    <col min="6" max="9" width="16.33203125" style="3" customWidth="1"/>
    <col min="10" max="10" width="9.109375" style="3"/>
    <col min="11" max="11" width="9.6640625" style="3" bestFit="1" customWidth="1"/>
    <col min="12" max="256" width="9.109375" style="3"/>
    <col min="257" max="257" width="93.109375" style="3" customWidth="1"/>
    <col min="258" max="258" width="14.88671875" style="3" customWidth="1"/>
    <col min="259" max="260" width="16.33203125" style="3" customWidth="1"/>
    <col min="261" max="261" width="16.5546875" style="3" customWidth="1"/>
    <col min="262" max="265" width="16.33203125" style="3" customWidth="1"/>
    <col min="266" max="266" width="9.109375" style="3"/>
    <col min="267" max="267" width="9.6640625" style="3" bestFit="1" customWidth="1"/>
    <col min="268" max="512" width="9.109375" style="3"/>
    <col min="513" max="513" width="93.109375" style="3" customWidth="1"/>
    <col min="514" max="514" width="14.88671875" style="3" customWidth="1"/>
    <col min="515" max="516" width="16.33203125" style="3" customWidth="1"/>
    <col min="517" max="517" width="16.5546875" style="3" customWidth="1"/>
    <col min="518" max="521" width="16.33203125" style="3" customWidth="1"/>
    <col min="522" max="522" width="9.109375" style="3"/>
    <col min="523" max="523" width="9.6640625" style="3" bestFit="1" customWidth="1"/>
    <col min="524" max="768" width="9.109375" style="3"/>
    <col min="769" max="769" width="93.109375" style="3" customWidth="1"/>
    <col min="770" max="770" width="14.88671875" style="3" customWidth="1"/>
    <col min="771" max="772" width="16.33203125" style="3" customWidth="1"/>
    <col min="773" max="773" width="16.5546875" style="3" customWidth="1"/>
    <col min="774" max="777" width="16.33203125" style="3" customWidth="1"/>
    <col min="778" max="778" width="9.109375" style="3"/>
    <col min="779" max="779" width="9.6640625" style="3" bestFit="1" customWidth="1"/>
    <col min="780" max="1024" width="9.109375" style="3"/>
    <col min="1025" max="1025" width="93.109375" style="3" customWidth="1"/>
    <col min="1026" max="1026" width="14.88671875" style="3" customWidth="1"/>
    <col min="1027" max="1028" width="16.33203125" style="3" customWidth="1"/>
    <col min="1029" max="1029" width="16.5546875" style="3" customWidth="1"/>
    <col min="1030" max="1033" width="16.33203125" style="3" customWidth="1"/>
    <col min="1034" max="1034" width="9.109375" style="3"/>
    <col min="1035" max="1035" width="9.6640625" style="3" bestFit="1" customWidth="1"/>
    <col min="1036" max="1280" width="9.109375" style="3"/>
    <col min="1281" max="1281" width="93.109375" style="3" customWidth="1"/>
    <col min="1282" max="1282" width="14.88671875" style="3" customWidth="1"/>
    <col min="1283" max="1284" width="16.33203125" style="3" customWidth="1"/>
    <col min="1285" max="1285" width="16.5546875" style="3" customWidth="1"/>
    <col min="1286" max="1289" width="16.33203125" style="3" customWidth="1"/>
    <col min="1290" max="1290" width="9.109375" style="3"/>
    <col min="1291" max="1291" width="9.6640625" style="3" bestFit="1" customWidth="1"/>
    <col min="1292" max="1536" width="9.109375" style="3"/>
    <col min="1537" max="1537" width="93.109375" style="3" customWidth="1"/>
    <col min="1538" max="1538" width="14.88671875" style="3" customWidth="1"/>
    <col min="1539" max="1540" width="16.33203125" style="3" customWidth="1"/>
    <col min="1541" max="1541" width="16.5546875" style="3" customWidth="1"/>
    <col min="1542" max="1545" width="16.33203125" style="3" customWidth="1"/>
    <col min="1546" max="1546" width="9.109375" style="3"/>
    <col min="1547" max="1547" width="9.6640625" style="3" bestFit="1" customWidth="1"/>
    <col min="1548" max="1792" width="9.109375" style="3"/>
    <col min="1793" max="1793" width="93.109375" style="3" customWidth="1"/>
    <col min="1794" max="1794" width="14.88671875" style="3" customWidth="1"/>
    <col min="1795" max="1796" width="16.33203125" style="3" customWidth="1"/>
    <col min="1797" max="1797" width="16.5546875" style="3" customWidth="1"/>
    <col min="1798" max="1801" width="16.33203125" style="3" customWidth="1"/>
    <col min="1802" max="1802" width="9.109375" style="3"/>
    <col min="1803" max="1803" width="9.6640625" style="3" bestFit="1" customWidth="1"/>
    <col min="1804" max="2048" width="9.109375" style="3"/>
    <col min="2049" max="2049" width="93.109375" style="3" customWidth="1"/>
    <col min="2050" max="2050" width="14.88671875" style="3" customWidth="1"/>
    <col min="2051" max="2052" width="16.33203125" style="3" customWidth="1"/>
    <col min="2053" max="2053" width="16.5546875" style="3" customWidth="1"/>
    <col min="2054" max="2057" width="16.33203125" style="3" customWidth="1"/>
    <col min="2058" max="2058" width="9.109375" style="3"/>
    <col min="2059" max="2059" width="9.6640625" style="3" bestFit="1" customWidth="1"/>
    <col min="2060" max="2304" width="9.109375" style="3"/>
    <col min="2305" max="2305" width="93.109375" style="3" customWidth="1"/>
    <col min="2306" max="2306" width="14.88671875" style="3" customWidth="1"/>
    <col min="2307" max="2308" width="16.33203125" style="3" customWidth="1"/>
    <col min="2309" max="2309" width="16.5546875" style="3" customWidth="1"/>
    <col min="2310" max="2313" width="16.33203125" style="3" customWidth="1"/>
    <col min="2314" max="2314" width="9.109375" style="3"/>
    <col min="2315" max="2315" width="9.6640625" style="3" bestFit="1" customWidth="1"/>
    <col min="2316" max="2560" width="9.109375" style="3"/>
    <col min="2561" max="2561" width="93.109375" style="3" customWidth="1"/>
    <col min="2562" max="2562" width="14.88671875" style="3" customWidth="1"/>
    <col min="2563" max="2564" width="16.33203125" style="3" customWidth="1"/>
    <col min="2565" max="2565" width="16.5546875" style="3" customWidth="1"/>
    <col min="2566" max="2569" width="16.33203125" style="3" customWidth="1"/>
    <col min="2570" max="2570" width="9.109375" style="3"/>
    <col min="2571" max="2571" width="9.6640625" style="3" bestFit="1" customWidth="1"/>
    <col min="2572" max="2816" width="9.109375" style="3"/>
    <col min="2817" max="2817" width="93.109375" style="3" customWidth="1"/>
    <col min="2818" max="2818" width="14.88671875" style="3" customWidth="1"/>
    <col min="2819" max="2820" width="16.33203125" style="3" customWidth="1"/>
    <col min="2821" max="2821" width="16.5546875" style="3" customWidth="1"/>
    <col min="2822" max="2825" width="16.33203125" style="3" customWidth="1"/>
    <col min="2826" max="2826" width="9.109375" style="3"/>
    <col min="2827" max="2827" width="9.6640625" style="3" bestFit="1" customWidth="1"/>
    <col min="2828" max="3072" width="9.109375" style="3"/>
    <col min="3073" max="3073" width="93.109375" style="3" customWidth="1"/>
    <col min="3074" max="3074" width="14.88671875" style="3" customWidth="1"/>
    <col min="3075" max="3076" width="16.33203125" style="3" customWidth="1"/>
    <col min="3077" max="3077" width="16.5546875" style="3" customWidth="1"/>
    <col min="3078" max="3081" width="16.33203125" style="3" customWidth="1"/>
    <col min="3082" max="3082" width="9.109375" style="3"/>
    <col min="3083" max="3083" width="9.6640625" style="3" bestFit="1" customWidth="1"/>
    <col min="3084" max="3328" width="9.109375" style="3"/>
    <col min="3329" max="3329" width="93.109375" style="3" customWidth="1"/>
    <col min="3330" max="3330" width="14.88671875" style="3" customWidth="1"/>
    <col min="3331" max="3332" width="16.33203125" style="3" customWidth="1"/>
    <col min="3333" max="3333" width="16.5546875" style="3" customWidth="1"/>
    <col min="3334" max="3337" width="16.33203125" style="3" customWidth="1"/>
    <col min="3338" max="3338" width="9.109375" style="3"/>
    <col min="3339" max="3339" width="9.6640625" style="3" bestFit="1" customWidth="1"/>
    <col min="3340" max="3584" width="9.109375" style="3"/>
    <col min="3585" max="3585" width="93.109375" style="3" customWidth="1"/>
    <col min="3586" max="3586" width="14.88671875" style="3" customWidth="1"/>
    <col min="3587" max="3588" width="16.33203125" style="3" customWidth="1"/>
    <col min="3589" max="3589" width="16.5546875" style="3" customWidth="1"/>
    <col min="3590" max="3593" width="16.33203125" style="3" customWidth="1"/>
    <col min="3594" max="3594" width="9.109375" style="3"/>
    <col min="3595" max="3595" width="9.6640625" style="3" bestFit="1" customWidth="1"/>
    <col min="3596" max="3840" width="9.109375" style="3"/>
    <col min="3841" max="3841" width="93.109375" style="3" customWidth="1"/>
    <col min="3842" max="3842" width="14.88671875" style="3" customWidth="1"/>
    <col min="3843" max="3844" width="16.33203125" style="3" customWidth="1"/>
    <col min="3845" max="3845" width="16.5546875" style="3" customWidth="1"/>
    <col min="3846" max="3849" width="16.33203125" style="3" customWidth="1"/>
    <col min="3850" max="3850" width="9.109375" style="3"/>
    <col min="3851" max="3851" width="9.6640625" style="3" bestFit="1" customWidth="1"/>
    <col min="3852" max="4096" width="9.109375" style="3"/>
    <col min="4097" max="4097" width="93.109375" style="3" customWidth="1"/>
    <col min="4098" max="4098" width="14.88671875" style="3" customWidth="1"/>
    <col min="4099" max="4100" width="16.33203125" style="3" customWidth="1"/>
    <col min="4101" max="4101" width="16.5546875" style="3" customWidth="1"/>
    <col min="4102" max="4105" width="16.33203125" style="3" customWidth="1"/>
    <col min="4106" max="4106" width="9.109375" style="3"/>
    <col min="4107" max="4107" width="9.6640625" style="3" bestFit="1" customWidth="1"/>
    <col min="4108" max="4352" width="9.109375" style="3"/>
    <col min="4353" max="4353" width="93.109375" style="3" customWidth="1"/>
    <col min="4354" max="4354" width="14.88671875" style="3" customWidth="1"/>
    <col min="4355" max="4356" width="16.33203125" style="3" customWidth="1"/>
    <col min="4357" max="4357" width="16.5546875" style="3" customWidth="1"/>
    <col min="4358" max="4361" width="16.33203125" style="3" customWidth="1"/>
    <col min="4362" max="4362" width="9.109375" style="3"/>
    <col min="4363" max="4363" width="9.6640625" style="3" bestFit="1" customWidth="1"/>
    <col min="4364" max="4608" width="9.109375" style="3"/>
    <col min="4609" max="4609" width="93.109375" style="3" customWidth="1"/>
    <col min="4610" max="4610" width="14.88671875" style="3" customWidth="1"/>
    <col min="4611" max="4612" width="16.33203125" style="3" customWidth="1"/>
    <col min="4613" max="4613" width="16.5546875" style="3" customWidth="1"/>
    <col min="4614" max="4617" width="16.33203125" style="3" customWidth="1"/>
    <col min="4618" max="4618" width="9.109375" style="3"/>
    <col min="4619" max="4619" width="9.6640625" style="3" bestFit="1" customWidth="1"/>
    <col min="4620" max="4864" width="9.109375" style="3"/>
    <col min="4865" max="4865" width="93.109375" style="3" customWidth="1"/>
    <col min="4866" max="4866" width="14.88671875" style="3" customWidth="1"/>
    <col min="4867" max="4868" width="16.33203125" style="3" customWidth="1"/>
    <col min="4869" max="4869" width="16.5546875" style="3" customWidth="1"/>
    <col min="4870" max="4873" width="16.33203125" style="3" customWidth="1"/>
    <col min="4874" max="4874" width="9.109375" style="3"/>
    <col min="4875" max="4875" width="9.6640625" style="3" bestFit="1" customWidth="1"/>
    <col min="4876" max="5120" width="9.109375" style="3"/>
    <col min="5121" max="5121" width="93.109375" style="3" customWidth="1"/>
    <col min="5122" max="5122" width="14.88671875" style="3" customWidth="1"/>
    <col min="5123" max="5124" width="16.33203125" style="3" customWidth="1"/>
    <col min="5125" max="5125" width="16.5546875" style="3" customWidth="1"/>
    <col min="5126" max="5129" width="16.33203125" style="3" customWidth="1"/>
    <col min="5130" max="5130" width="9.109375" style="3"/>
    <col min="5131" max="5131" width="9.6640625" style="3" bestFit="1" customWidth="1"/>
    <col min="5132" max="5376" width="9.109375" style="3"/>
    <col min="5377" max="5377" width="93.109375" style="3" customWidth="1"/>
    <col min="5378" max="5378" width="14.88671875" style="3" customWidth="1"/>
    <col min="5379" max="5380" width="16.33203125" style="3" customWidth="1"/>
    <col min="5381" max="5381" width="16.5546875" style="3" customWidth="1"/>
    <col min="5382" max="5385" width="16.33203125" style="3" customWidth="1"/>
    <col min="5386" max="5386" width="9.109375" style="3"/>
    <col min="5387" max="5387" width="9.6640625" style="3" bestFit="1" customWidth="1"/>
    <col min="5388" max="5632" width="9.109375" style="3"/>
    <col min="5633" max="5633" width="93.109375" style="3" customWidth="1"/>
    <col min="5634" max="5634" width="14.88671875" style="3" customWidth="1"/>
    <col min="5635" max="5636" width="16.33203125" style="3" customWidth="1"/>
    <col min="5637" max="5637" width="16.5546875" style="3" customWidth="1"/>
    <col min="5638" max="5641" width="16.33203125" style="3" customWidth="1"/>
    <col min="5642" max="5642" width="9.109375" style="3"/>
    <col min="5643" max="5643" width="9.6640625" style="3" bestFit="1" customWidth="1"/>
    <col min="5644" max="5888" width="9.109375" style="3"/>
    <col min="5889" max="5889" width="93.109375" style="3" customWidth="1"/>
    <col min="5890" max="5890" width="14.88671875" style="3" customWidth="1"/>
    <col min="5891" max="5892" width="16.33203125" style="3" customWidth="1"/>
    <col min="5893" max="5893" width="16.5546875" style="3" customWidth="1"/>
    <col min="5894" max="5897" width="16.33203125" style="3" customWidth="1"/>
    <col min="5898" max="5898" width="9.109375" style="3"/>
    <col min="5899" max="5899" width="9.6640625" style="3" bestFit="1" customWidth="1"/>
    <col min="5900" max="6144" width="9.109375" style="3"/>
    <col min="6145" max="6145" width="93.109375" style="3" customWidth="1"/>
    <col min="6146" max="6146" width="14.88671875" style="3" customWidth="1"/>
    <col min="6147" max="6148" width="16.33203125" style="3" customWidth="1"/>
    <col min="6149" max="6149" width="16.5546875" style="3" customWidth="1"/>
    <col min="6150" max="6153" width="16.33203125" style="3" customWidth="1"/>
    <col min="6154" max="6154" width="9.109375" style="3"/>
    <col min="6155" max="6155" width="9.6640625" style="3" bestFit="1" customWidth="1"/>
    <col min="6156" max="6400" width="9.109375" style="3"/>
    <col min="6401" max="6401" width="93.109375" style="3" customWidth="1"/>
    <col min="6402" max="6402" width="14.88671875" style="3" customWidth="1"/>
    <col min="6403" max="6404" width="16.33203125" style="3" customWidth="1"/>
    <col min="6405" max="6405" width="16.5546875" style="3" customWidth="1"/>
    <col min="6406" max="6409" width="16.33203125" style="3" customWidth="1"/>
    <col min="6410" max="6410" width="9.109375" style="3"/>
    <col min="6411" max="6411" width="9.6640625" style="3" bestFit="1" customWidth="1"/>
    <col min="6412" max="6656" width="9.109375" style="3"/>
    <col min="6657" max="6657" width="93.109375" style="3" customWidth="1"/>
    <col min="6658" max="6658" width="14.88671875" style="3" customWidth="1"/>
    <col min="6659" max="6660" width="16.33203125" style="3" customWidth="1"/>
    <col min="6661" max="6661" width="16.5546875" style="3" customWidth="1"/>
    <col min="6662" max="6665" width="16.33203125" style="3" customWidth="1"/>
    <col min="6666" max="6666" width="9.109375" style="3"/>
    <col min="6667" max="6667" width="9.6640625" style="3" bestFit="1" customWidth="1"/>
    <col min="6668" max="6912" width="9.109375" style="3"/>
    <col min="6913" max="6913" width="93.109375" style="3" customWidth="1"/>
    <col min="6914" max="6914" width="14.88671875" style="3" customWidth="1"/>
    <col min="6915" max="6916" width="16.33203125" style="3" customWidth="1"/>
    <col min="6917" max="6917" width="16.5546875" style="3" customWidth="1"/>
    <col min="6918" max="6921" width="16.33203125" style="3" customWidth="1"/>
    <col min="6922" max="6922" width="9.109375" style="3"/>
    <col min="6923" max="6923" width="9.6640625" style="3" bestFit="1" customWidth="1"/>
    <col min="6924" max="7168" width="9.109375" style="3"/>
    <col min="7169" max="7169" width="93.109375" style="3" customWidth="1"/>
    <col min="7170" max="7170" width="14.88671875" style="3" customWidth="1"/>
    <col min="7171" max="7172" width="16.33203125" style="3" customWidth="1"/>
    <col min="7173" max="7173" width="16.5546875" style="3" customWidth="1"/>
    <col min="7174" max="7177" width="16.33203125" style="3" customWidth="1"/>
    <col min="7178" max="7178" width="9.109375" style="3"/>
    <col min="7179" max="7179" width="9.6640625" style="3" bestFit="1" customWidth="1"/>
    <col min="7180" max="7424" width="9.109375" style="3"/>
    <col min="7425" max="7425" width="93.109375" style="3" customWidth="1"/>
    <col min="7426" max="7426" width="14.88671875" style="3" customWidth="1"/>
    <col min="7427" max="7428" width="16.33203125" style="3" customWidth="1"/>
    <col min="7429" max="7429" width="16.5546875" style="3" customWidth="1"/>
    <col min="7430" max="7433" width="16.33203125" style="3" customWidth="1"/>
    <col min="7434" max="7434" width="9.109375" style="3"/>
    <col min="7435" max="7435" width="9.6640625" style="3" bestFit="1" customWidth="1"/>
    <col min="7436" max="7680" width="9.109375" style="3"/>
    <col min="7681" max="7681" width="93.109375" style="3" customWidth="1"/>
    <col min="7682" max="7682" width="14.88671875" style="3" customWidth="1"/>
    <col min="7683" max="7684" width="16.33203125" style="3" customWidth="1"/>
    <col min="7685" max="7685" width="16.5546875" style="3" customWidth="1"/>
    <col min="7686" max="7689" width="16.33203125" style="3" customWidth="1"/>
    <col min="7690" max="7690" width="9.109375" style="3"/>
    <col min="7691" max="7691" width="9.6640625" style="3" bestFit="1" customWidth="1"/>
    <col min="7692" max="7936" width="9.109375" style="3"/>
    <col min="7937" max="7937" width="93.109375" style="3" customWidth="1"/>
    <col min="7938" max="7938" width="14.88671875" style="3" customWidth="1"/>
    <col min="7939" max="7940" width="16.33203125" style="3" customWidth="1"/>
    <col min="7941" max="7941" width="16.5546875" style="3" customWidth="1"/>
    <col min="7942" max="7945" width="16.33203125" style="3" customWidth="1"/>
    <col min="7946" max="7946" width="9.109375" style="3"/>
    <col min="7947" max="7947" width="9.6640625" style="3" bestFit="1" customWidth="1"/>
    <col min="7948" max="8192" width="9.109375" style="3"/>
    <col min="8193" max="8193" width="93.109375" style="3" customWidth="1"/>
    <col min="8194" max="8194" width="14.88671875" style="3" customWidth="1"/>
    <col min="8195" max="8196" width="16.33203125" style="3" customWidth="1"/>
    <col min="8197" max="8197" width="16.5546875" style="3" customWidth="1"/>
    <col min="8198" max="8201" width="16.33203125" style="3" customWidth="1"/>
    <col min="8202" max="8202" width="9.109375" style="3"/>
    <col min="8203" max="8203" width="9.6640625" style="3" bestFit="1" customWidth="1"/>
    <col min="8204" max="8448" width="9.109375" style="3"/>
    <col min="8449" max="8449" width="93.109375" style="3" customWidth="1"/>
    <col min="8450" max="8450" width="14.88671875" style="3" customWidth="1"/>
    <col min="8451" max="8452" width="16.33203125" style="3" customWidth="1"/>
    <col min="8453" max="8453" width="16.5546875" style="3" customWidth="1"/>
    <col min="8454" max="8457" width="16.33203125" style="3" customWidth="1"/>
    <col min="8458" max="8458" width="9.109375" style="3"/>
    <col min="8459" max="8459" width="9.6640625" style="3" bestFit="1" customWidth="1"/>
    <col min="8460" max="8704" width="9.109375" style="3"/>
    <col min="8705" max="8705" width="93.109375" style="3" customWidth="1"/>
    <col min="8706" max="8706" width="14.88671875" style="3" customWidth="1"/>
    <col min="8707" max="8708" width="16.33203125" style="3" customWidth="1"/>
    <col min="8709" max="8709" width="16.5546875" style="3" customWidth="1"/>
    <col min="8710" max="8713" width="16.33203125" style="3" customWidth="1"/>
    <col min="8714" max="8714" width="9.109375" style="3"/>
    <col min="8715" max="8715" width="9.6640625" style="3" bestFit="1" customWidth="1"/>
    <col min="8716" max="8960" width="9.109375" style="3"/>
    <col min="8961" max="8961" width="93.109375" style="3" customWidth="1"/>
    <col min="8962" max="8962" width="14.88671875" style="3" customWidth="1"/>
    <col min="8963" max="8964" width="16.33203125" style="3" customWidth="1"/>
    <col min="8965" max="8965" width="16.5546875" style="3" customWidth="1"/>
    <col min="8966" max="8969" width="16.33203125" style="3" customWidth="1"/>
    <col min="8970" max="8970" width="9.109375" style="3"/>
    <col min="8971" max="8971" width="9.6640625" style="3" bestFit="1" customWidth="1"/>
    <col min="8972" max="9216" width="9.109375" style="3"/>
    <col min="9217" max="9217" width="93.109375" style="3" customWidth="1"/>
    <col min="9218" max="9218" width="14.88671875" style="3" customWidth="1"/>
    <col min="9219" max="9220" width="16.33203125" style="3" customWidth="1"/>
    <col min="9221" max="9221" width="16.5546875" style="3" customWidth="1"/>
    <col min="9222" max="9225" width="16.33203125" style="3" customWidth="1"/>
    <col min="9226" max="9226" width="9.109375" style="3"/>
    <col min="9227" max="9227" width="9.6640625" style="3" bestFit="1" customWidth="1"/>
    <col min="9228" max="9472" width="9.109375" style="3"/>
    <col min="9473" max="9473" width="93.109375" style="3" customWidth="1"/>
    <col min="9474" max="9474" width="14.88671875" style="3" customWidth="1"/>
    <col min="9475" max="9476" width="16.33203125" style="3" customWidth="1"/>
    <col min="9477" max="9477" width="16.5546875" style="3" customWidth="1"/>
    <col min="9478" max="9481" width="16.33203125" style="3" customWidth="1"/>
    <col min="9482" max="9482" width="9.109375" style="3"/>
    <col min="9483" max="9483" width="9.6640625" style="3" bestFit="1" customWidth="1"/>
    <col min="9484" max="9728" width="9.109375" style="3"/>
    <col min="9729" max="9729" width="93.109375" style="3" customWidth="1"/>
    <col min="9730" max="9730" width="14.88671875" style="3" customWidth="1"/>
    <col min="9731" max="9732" width="16.33203125" style="3" customWidth="1"/>
    <col min="9733" max="9733" width="16.5546875" style="3" customWidth="1"/>
    <col min="9734" max="9737" width="16.33203125" style="3" customWidth="1"/>
    <col min="9738" max="9738" width="9.109375" style="3"/>
    <col min="9739" max="9739" width="9.6640625" style="3" bestFit="1" customWidth="1"/>
    <col min="9740" max="9984" width="9.109375" style="3"/>
    <col min="9985" max="9985" width="93.109375" style="3" customWidth="1"/>
    <col min="9986" max="9986" width="14.88671875" style="3" customWidth="1"/>
    <col min="9987" max="9988" width="16.33203125" style="3" customWidth="1"/>
    <col min="9989" max="9989" width="16.5546875" style="3" customWidth="1"/>
    <col min="9990" max="9993" width="16.33203125" style="3" customWidth="1"/>
    <col min="9994" max="9994" width="9.109375" style="3"/>
    <col min="9995" max="9995" width="9.6640625" style="3" bestFit="1" customWidth="1"/>
    <col min="9996" max="10240" width="9.109375" style="3"/>
    <col min="10241" max="10241" width="93.109375" style="3" customWidth="1"/>
    <col min="10242" max="10242" width="14.88671875" style="3" customWidth="1"/>
    <col min="10243" max="10244" width="16.33203125" style="3" customWidth="1"/>
    <col min="10245" max="10245" width="16.5546875" style="3" customWidth="1"/>
    <col min="10246" max="10249" width="16.33203125" style="3" customWidth="1"/>
    <col min="10250" max="10250" width="9.109375" style="3"/>
    <col min="10251" max="10251" width="9.6640625" style="3" bestFit="1" customWidth="1"/>
    <col min="10252" max="10496" width="9.109375" style="3"/>
    <col min="10497" max="10497" width="93.109375" style="3" customWidth="1"/>
    <col min="10498" max="10498" width="14.88671875" style="3" customWidth="1"/>
    <col min="10499" max="10500" width="16.33203125" style="3" customWidth="1"/>
    <col min="10501" max="10501" width="16.5546875" style="3" customWidth="1"/>
    <col min="10502" max="10505" width="16.33203125" style="3" customWidth="1"/>
    <col min="10506" max="10506" width="9.109375" style="3"/>
    <col min="10507" max="10507" width="9.6640625" style="3" bestFit="1" customWidth="1"/>
    <col min="10508" max="10752" width="9.109375" style="3"/>
    <col min="10753" max="10753" width="93.109375" style="3" customWidth="1"/>
    <col min="10754" max="10754" width="14.88671875" style="3" customWidth="1"/>
    <col min="10755" max="10756" width="16.33203125" style="3" customWidth="1"/>
    <col min="10757" max="10757" width="16.5546875" style="3" customWidth="1"/>
    <col min="10758" max="10761" width="16.33203125" style="3" customWidth="1"/>
    <col min="10762" max="10762" width="9.109375" style="3"/>
    <col min="10763" max="10763" width="9.6640625" style="3" bestFit="1" customWidth="1"/>
    <col min="10764" max="11008" width="9.109375" style="3"/>
    <col min="11009" max="11009" width="93.109375" style="3" customWidth="1"/>
    <col min="11010" max="11010" width="14.88671875" style="3" customWidth="1"/>
    <col min="11011" max="11012" width="16.33203125" style="3" customWidth="1"/>
    <col min="11013" max="11013" width="16.5546875" style="3" customWidth="1"/>
    <col min="11014" max="11017" width="16.33203125" style="3" customWidth="1"/>
    <col min="11018" max="11018" width="9.109375" style="3"/>
    <col min="11019" max="11019" width="9.6640625" style="3" bestFit="1" customWidth="1"/>
    <col min="11020" max="11264" width="9.109375" style="3"/>
    <col min="11265" max="11265" width="93.109375" style="3" customWidth="1"/>
    <col min="11266" max="11266" width="14.88671875" style="3" customWidth="1"/>
    <col min="11267" max="11268" width="16.33203125" style="3" customWidth="1"/>
    <col min="11269" max="11269" width="16.5546875" style="3" customWidth="1"/>
    <col min="11270" max="11273" width="16.33203125" style="3" customWidth="1"/>
    <col min="11274" max="11274" width="9.109375" style="3"/>
    <col min="11275" max="11275" width="9.6640625" style="3" bestFit="1" customWidth="1"/>
    <col min="11276" max="11520" width="9.109375" style="3"/>
    <col min="11521" max="11521" width="93.109375" style="3" customWidth="1"/>
    <col min="11522" max="11522" width="14.88671875" style="3" customWidth="1"/>
    <col min="11523" max="11524" width="16.33203125" style="3" customWidth="1"/>
    <col min="11525" max="11525" width="16.5546875" style="3" customWidth="1"/>
    <col min="11526" max="11529" width="16.33203125" style="3" customWidth="1"/>
    <col min="11530" max="11530" width="9.109375" style="3"/>
    <col min="11531" max="11531" width="9.6640625" style="3" bestFit="1" customWidth="1"/>
    <col min="11532" max="11776" width="9.109375" style="3"/>
    <col min="11777" max="11777" width="93.109375" style="3" customWidth="1"/>
    <col min="11778" max="11778" width="14.88671875" style="3" customWidth="1"/>
    <col min="11779" max="11780" width="16.33203125" style="3" customWidth="1"/>
    <col min="11781" max="11781" width="16.5546875" style="3" customWidth="1"/>
    <col min="11782" max="11785" width="16.33203125" style="3" customWidth="1"/>
    <col min="11786" max="11786" width="9.109375" style="3"/>
    <col min="11787" max="11787" width="9.6640625" style="3" bestFit="1" customWidth="1"/>
    <col min="11788" max="12032" width="9.109375" style="3"/>
    <col min="12033" max="12033" width="93.109375" style="3" customWidth="1"/>
    <col min="12034" max="12034" width="14.88671875" style="3" customWidth="1"/>
    <col min="12035" max="12036" width="16.33203125" style="3" customWidth="1"/>
    <col min="12037" max="12037" width="16.5546875" style="3" customWidth="1"/>
    <col min="12038" max="12041" width="16.33203125" style="3" customWidth="1"/>
    <col min="12042" max="12042" width="9.109375" style="3"/>
    <col min="12043" max="12043" width="9.6640625" style="3" bestFit="1" customWidth="1"/>
    <col min="12044" max="12288" width="9.109375" style="3"/>
    <col min="12289" max="12289" width="93.109375" style="3" customWidth="1"/>
    <col min="12290" max="12290" width="14.88671875" style="3" customWidth="1"/>
    <col min="12291" max="12292" width="16.33203125" style="3" customWidth="1"/>
    <col min="12293" max="12293" width="16.5546875" style="3" customWidth="1"/>
    <col min="12294" max="12297" width="16.33203125" style="3" customWidth="1"/>
    <col min="12298" max="12298" width="9.109375" style="3"/>
    <col min="12299" max="12299" width="9.6640625" style="3" bestFit="1" customWidth="1"/>
    <col min="12300" max="12544" width="9.109375" style="3"/>
    <col min="12545" max="12545" width="93.109375" style="3" customWidth="1"/>
    <col min="12546" max="12546" width="14.88671875" style="3" customWidth="1"/>
    <col min="12547" max="12548" width="16.33203125" style="3" customWidth="1"/>
    <col min="12549" max="12549" width="16.5546875" style="3" customWidth="1"/>
    <col min="12550" max="12553" width="16.33203125" style="3" customWidth="1"/>
    <col min="12554" max="12554" width="9.109375" style="3"/>
    <col min="12555" max="12555" width="9.6640625" style="3" bestFit="1" customWidth="1"/>
    <col min="12556" max="12800" width="9.109375" style="3"/>
    <col min="12801" max="12801" width="93.109375" style="3" customWidth="1"/>
    <col min="12802" max="12802" width="14.88671875" style="3" customWidth="1"/>
    <col min="12803" max="12804" width="16.33203125" style="3" customWidth="1"/>
    <col min="12805" max="12805" width="16.5546875" style="3" customWidth="1"/>
    <col min="12806" max="12809" width="16.33203125" style="3" customWidth="1"/>
    <col min="12810" max="12810" width="9.109375" style="3"/>
    <col min="12811" max="12811" width="9.6640625" style="3" bestFit="1" customWidth="1"/>
    <col min="12812" max="13056" width="9.109375" style="3"/>
    <col min="13057" max="13057" width="93.109375" style="3" customWidth="1"/>
    <col min="13058" max="13058" width="14.88671875" style="3" customWidth="1"/>
    <col min="13059" max="13060" width="16.33203125" style="3" customWidth="1"/>
    <col min="13061" max="13061" width="16.5546875" style="3" customWidth="1"/>
    <col min="13062" max="13065" width="16.33203125" style="3" customWidth="1"/>
    <col min="13066" max="13066" width="9.109375" style="3"/>
    <col min="13067" max="13067" width="9.6640625" style="3" bestFit="1" customWidth="1"/>
    <col min="13068" max="13312" width="9.109375" style="3"/>
    <col min="13313" max="13313" width="93.109375" style="3" customWidth="1"/>
    <col min="13314" max="13314" width="14.88671875" style="3" customWidth="1"/>
    <col min="13315" max="13316" width="16.33203125" style="3" customWidth="1"/>
    <col min="13317" max="13317" width="16.5546875" style="3" customWidth="1"/>
    <col min="13318" max="13321" width="16.33203125" style="3" customWidth="1"/>
    <col min="13322" max="13322" width="9.109375" style="3"/>
    <col min="13323" max="13323" width="9.6640625" style="3" bestFit="1" customWidth="1"/>
    <col min="13324" max="13568" width="9.109375" style="3"/>
    <col min="13569" max="13569" width="93.109375" style="3" customWidth="1"/>
    <col min="13570" max="13570" width="14.88671875" style="3" customWidth="1"/>
    <col min="13571" max="13572" width="16.33203125" style="3" customWidth="1"/>
    <col min="13573" max="13573" width="16.5546875" style="3" customWidth="1"/>
    <col min="13574" max="13577" width="16.33203125" style="3" customWidth="1"/>
    <col min="13578" max="13578" width="9.109375" style="3"/>
    <col min="13579" max="13579" width="9.6640625" style="3" bestFit="1" customWidth="1"/>
    <col min="13580" max="13824" width="9.109375" style="3"/>
    <col min="13825" max="13825" width="93.109375" style="3" customWidth="1"/>
    <col min="13826" max="13826" width="14.88671875" style="3" customWidth="1"/>
    <col min="13827" max="13828" width="16.33203125" style="3" customWidth="1"/>
    <col min="13829" max="13829" width="16.5546875" style="3" customWidth="1"/>
    <col min="13830" max="13833" width="16.33203125" style="3" customWidth="1"/>
    <col min="13834" max="13834" width="9.109375" style="3"/>
    <col min="13835" max="13835" width="9.6640625" style="3" bestFit="1" customWidth="1"/>
    <col min="13836" max="14080" width="9.109375" style="3"/>
    <col min="14081" max="14081" width="93.109375" style="3" customWidth="1"/>
    <col min="14082" max="14082" width="14.88671875" style="3" customWidth="1"/>
    <col min="14083" max="14084" width="16.33203125" style="3" customWidth="1"/>
    <col min="14085" max="14085" width="16.5546875" style="3" customWidth="1"/>
    <col min="14086" max="14089" width="16.33203125" style="3" customWidth="1"/>
    <col min="14090" max="14090" width="9.109375" style="3"/>
    <col min="14091" max="14091" width="9.6640625" style="3" bestFit="1" customWidth="1"/>
    <col min="14092" max="14336" width="9.109375" style="3"/>
    <col min="14337" max="14337" width="93.109375" style="3" customWidth="1"/>
    <col min="14338" max="14338" width="14.88671875" style="3" customWidth="1"/>
    <col min="14339" max="14340" width="16.33203125" style="3" customWidth="1"/>
    <col min="14341" max="14341" width="16.5546875" style="3" customWidth="1"/>
    <col min="14342" max="14345" width="16.33203125" style="3" customWidth="1"/>
    <col min="14346" max="14346" width="9.109375" style="3"/>
    <col min="14347" max="14347" width="9.6640625" style="3" bestFit="1" customWidth="1"/>
    <col min="14348" max="14592" width="9.109375" style="3"/>
    <col min="14593" max="14593" width="93.109375" style="3" customWidth="1"/>
    <col min="14594" max="14594" width="14.88671875" style="3" customWidth="1"/>
    <col min="14595" max="14596" width="16.33203125" style="3" customWidth="1"/>
    <col min="14597" max="14597" width="16.5546875" style="3" customWidth="1"/>
    <col min="14598" max="14601" width="16.33203125" style="3" customWidth="1"/>
    <col min="14602" max="14602" width="9.109375" style="3"/>
    <col min="14603" max="14603" width="9.6640625" style="3" bestFit="1" customWidth="1"/>
    <col min="14604" max="14848" width="9.109375" style="3"/>
    <col min="14849" max="14849" width="93.109375" style="3" customWidth="1"/>
    <col min="14850" max="14850" width="14.88671875" style="3" customWidth="1"/>
    <col min="14851" max="14852" width="16.33203125" style="3" customWidth="1"/>
    <col min="14853" max="14853" width="16.5546875" style="3" customWidth="1"/>
    <col min="14854" max="14857" width="16.33203125" style="3" customWidth="1"/>
    <col min="14858" max="14858" width="9.109375" style="3"/>
    <col min="14859" max="14859" width="9.6640625" style="3" bestFit="1" customWidth="1"/>
    <col min="14860" max="15104" width="9.109375" style="3"/>
    <col min="15105" max="15105" width="93.109375" style="3" customWidth="1"/>
    <col min="15106" max="15106" width="14.88671875" style="3" customWidth="1"/>
    <col min="15107" max="15108" width="16.33203125" style="3" customWidth="1"/>
    <col min="15109" max="15109" width="16.5546875" style="3" customWidth="1"/>
    <col min="15110" max="15113" width="16.33203125" style="3" customWidth="1"/>
    <col min="15114" max="15114" width="9.109375" style="3"/>
    <col min="15115" max="15115" width="9.6640625" style="3" bestFit="1" customWidth="1"/>
    <col min="15116" max="15360" width="9.109375" style="3"/>
    <col min="15361" max="15361" width="93.109375" style="3" customWidth="1"/>
    <col min="15362" max="15362" width="14.88671875" style="3" customWidth="1"/>
    <col min="15363" max="15364" width="16.33203125" style="3" customWidth="1"/>
    <col min="15365" max="15365" width="16.5546875" style="3" customWidth="1"/>
    <col min="15366" max="15369" width="16.33203125" style="3" customWidth="1"/>
    <col min="15370" max="15370" width="9.109375" style="3"/>
    <col min="15371" max="15371" width="9.6640625" style="3" bestFit="1" customWidth="1"/>
    <col min="15372" max="15616" width="9.109375" style="3"/>
    <col min="15617" max="15617" width="93.109375" style="3" customWidth="1"/>
    <col min="15618" max="15618" width="14.88671875" style="3" customWidth="1"/>
    <col min="15619" max="15620" width="16.33203125" style="3" customWidth="1"/>
    <col min="15621" max="15621" width="16.5546875" style="3" customWidth="1"/>
    <col min="15622" max="15625" width="16.33203125" style="3" customWidth="1"/>
    <col min="15626" max="15626" width="9.109375" style="3"/>
    <col min="15627" max="15627" width="9.6640625" style="3" bestFit="1" customWidth="1"/>
    <col min="15628" max="15872" width="9.109375" style="3"/>
    <col min="15873" max="15873" width="93.109375" style="3" customWidth="1"/>
    <col min="15874" max="15874" width="14.88671875" style="3" customWidth="1"/>
    <col min="15875" max="15876" width="16.33203125" style="3" customWidth="1"/>
    <col min="15877" max="15877" width="16.5546875" style="3" customWidth="1"/>
    <col min="15878" max="15881" width="16.33203125" style="3" customWidth="1"/>
    <col min="15882" max="15882" width="9.109375" style="3"/>
    <col min="15883" max="15883" width="9.6640625" style="3" bestFit="1" customWidth="1"/>
    <col min="15884" max="16128" width="9.109375" style="3"/>
    <col min="16129" max="16129" width="93.109375" style="3" customWidth="1"/>
    <col min="16130" max="16130" width="14.88671875" style="3" customWidth="1"/>
    <col min="16131" max="16132" width="16.33203125" style="3" customWidth="1"/>
    <col min="16133" max="16133" width="16.5546875" style="3" customWidth="1"/>
    <col min="16134" max="16137" width="16.33203125" style="3" customWidth="1"/>
    <col min="16138" max="16138" width="9.109375" style="3"/>
    <col min="16139" max="16139" width="9.6640625" style="3" bestFit="1" customWidth="1"/>
    <col min="16140" max="16384" width="9.109375" style="3"/>
  </cols>
  <sheetData>
    <row r="1" spans="1:9">
      <c r="G1" s="3" t="s">
        <v>12</v>
      </c>
    </row>
    <row r="2" spans="1:9">
      <c r="F2" s="3" t="s">
        <v>135</v>
      </c>
    </row>
    <row r="3" spans="1:9">
      <c r="F3" s="3" t="s">
        <v>136</v>
      </c>
    </row>
    <row r="4" spans="1:9">
      <c r="A4" s="3" t="s">
        <v>90</v>
      </c>
      <c r="H4" s="70" t="s">
        <v>88</v>
      </c>
      <c r="I4" s="70"/>
    </row>
    <row r="5" spans="1:9">
      <c r="A5" s="45" t="s">
        <v>138</v>
      </c>
      <c r="H5" s="12" t="s">
        <v>129</v>
      </c>
      <c r="I5" s="12"/>
    </row>
    <row r="6" spans="1:9">
      <c r="A6" s="45"/>
      <c r="H6" s="16" t="s">
        <v>109</v>
      </c>
      <c r="I6" s="16"/>
    </row>
    <row r="7" spans="1:9">
      <c r="A7" s="45" t="s">
        <v>137</v>
      </c>
      <c r="H7" s="16" t="s">
        <v>139</v>
      </c>
      <c r="I7" s="16"/>
    </row>
    <row r="8" spans="1:9">
      <c r="A8" s="3" t="s">
        <v>89</v>
      </c>
      <c r="H8" s="3" t="s">
        <v>91</v>
      </c>
    </row>
    <row r="11" spans="1:9">
      <c r="H11" s="11" t="s">
        <v>56</v>
      </c>
      <c r="I11" s="48"/>
    </row>
    <row r="12" spans="1:9">
      <c r="H12" s="11" t="s">
        <v>57</v>
      </c>
      <c r="I12" s="48"/>
    </row>
    <row r="13" spans="1:9">
      <c r="H13" s="11" t="s">
        <v>58</v>
      </c>
      <c r="I13" s="48" t="s">
        <v>43</v>
      </c>
    </row>
    <row r="14" spans="1:9">
      <c r="H14" s="11" t="s">
        <v>59</v>
      </c>
      <c r="I14" s="48"/>
    </row>
    <row r="15" spans="1:9">
      <c r="H15" s="71" t="s">
        <v>60</v>
      </c>
      <c r="I15" s="72"/>
    </row>
    <row r="18" spans="1:9">
      <c r="B18" s="73"/>
      <c r="C18" s="73"/>
      <c r="D18" s="73"/>
      <c r="E18" s="73"/>
      <c r="H18" s="64" t="s">
        <v>36</v>
      </c>
      <c r="I18" s="64"/>
    </row>
    <row r="19" spans="1:9">
      <c r="A19" s="74" t="s">
        <v>123</v>
      </c>
      <c r="B19" s="75"/>
      <c r="C19" s="75"/>
      <c r="D19" s="75"/>
      <c r="E19" s="75"/>
      <c r="F19" s="75"/>
      <c r="G19" s="76"/>
      <c r="H19" s="11" t="s">
        <v>25</v>
      </c>
      <c r="I19" s="48">
        <v>1998101</v>
      </c>
    </row>
    <row r="20" spans="1:9">
      <c r="A20" s="49" t="s">
        <v>110</v>
      </c>
      <c r="B20" s="66"/>
      <c r="C20" s="66"/>
      <c r="D20" s="66"/>
      <c r="E20" s="66"/>
      <c r="F20" s="16"/>
      <c r="G20" s="21"/>
      <c r="H20" s="11" t="s">
        <v>24</v>
      </c>
      <c r="I20" s="48">
        <v>430</v>
      </c>
    </row>
    <row r="21" spans="1:9">
      <c r="A21" s="49" t="s">
        <v>120</v>
      </c>
      <c r="B21" s="66"/>
      <c r="C21" s="66"/>
      <c r="D21" s="66"/>
      <c r="E21" s="66"/>
      <c r="F21" s="16"/>
      <c r="G21" s="21"/>
      <c r="H21" s="11" t="s">
        <v>23</v>
      </c>
      <c r="I21" s="48">
        <v>4623900000</v>
      </c>
    </row>
    <row r="22" spans="1:9">
      <c r="A22" s="49" t="s">
        <v>111</v>
      </c>
      <c r="B22" s="66"/>
      <c r="C22" s="66"/>
      <c r="D22" s="66"/>
      <c r="E22" s="66"/>
      <c r="F22" s="17"/>
      <c r="G22" s="22"/>
      <c r="H22" s="11" t="s">
        <v>6</v>
      </c>
      <c r="I22" s="48">
        <v>7184</v>
      </c>
    </row>
    <row r="23" spans="1:9">
      <c r="A23" s="49" t="s">
        <v>112</v>
      </c>
      <c r="B23" s="66"/>
      <c r="C23" s="66"/>
      <c r="D23" s="66"/>
      <c r="E23" s="66"/>
      <c r="F23" s="17"/>
      <c r="G23" s="22"/>
      <c r="H23" s="11" t="s">
        <v>5</v>
      </c>
      <c r="I23" s="48"/>
    </row>
    <row r="24" spans="1:9">
      <c r="A24" s="49" t="s">
        <v>113</v>
      </c>
      <c r="B24" s="66"/>
      <c r="C24" s="66"/>
      <c r="D24" s="66"/>
      <c r="E24" s="66"/>
      <c r="F24" s="17"/>
      <c r="G24" s="23"/>
      <c r="H24" s="24" t="s">
        <v>7</v>
      </c>
      <c r="I24" s="48" t="s">
        <v>118</v>
      </c>
    </row>
    <row r="25" spans="1:9">
      <c r="A25" s="49" t="s">
        <v>114</v>
      </c>
      <c r="B25" s="66"/>
      <c r="C25" s="66"/>
      <c r="D25" s="66"/>
      <c r="E25" s="66"/>
      <c r="F25" s="66" t="s">
        <v>31</v>
      </c>
      <c r="G25" s="67"/>
      <c r="H25" s="68"/>
      <c r="I25" s="51" t="s">
        <v>43</v>
      </c>
    </row>
    <row r="26" spans="1:9">
      <c r="A26" s="49" t="s">
        <v>115</v>
      </c>
      <c r="B26" s="66"/>
      <c r="C26" s="66"/>
      <c r="D26" s="66"/>
      <c r="E26" s="66"/>
      <c r="F26" s="66" t="s">
        <v>32</v>
      </c>
      <c r="G26" s="67"/>
      <c r="H26" s="68"/>
      <c r="I26" s="8"/>
    </row>
    <row r="27" spans="1:9">
      <c r="A27" s="49" t="s">
        <v>21</v>
      </c>
      <c r="B27" s="69">
        <v>406</v>
      </c>
      <c r="C27" s="69"/>
      <c r="D27" s="69"/>
      <c r="E27" s="69"/>
      <c r="F27" s="17"/>
      <c r="G27" s="17"/>
      <c r="H27" s="17"/>
      <c r="I27" s="22"/>
    </row>
    <row r="28" spans="1:9">
      <c r="A28" s="49" t="s">
        <v>8</v>
      </c>
      <c r="B28" s="69" t="s">
        <v>117</v>
      </c>
      <c r="C28" s="69"/>
      <c r="D28" s="69"/>
      <c r="E28" s="69"/>
      <c r="F28" s="69"/>
      <c r="G28" s="16"/>
      <c r="H28" s="16"/>
      <c r="I28" s="21"/>
    </row>
    <row r="29" spans="1:9">
      <c r="A29" s="49" t="s">
        <v>9</v>
      </c>
      <c r="B29" s="69" t="s">
        <v>116</v>
      </c>
      <c r="C29" s="69"/>
      <c r="D29" s="69"/>
      <c r="E29" s="69"/>
      <c r="F29" s="17"/>
      <c r="G29" s="17"/>
      <c r="H29" s="17"/>
      <c r="I29" s="22"/>
    </row>
    <row r="30" spans="1:9">
      <c r="A30" s="49" t="s">
        <v>129</v>
      </c>
      <c r="B30" s="69" t="s">
        <v>121</v>
      </c>
      <c r="C30" s="69"/>
      <c r="D30" s="69"/>
      <c r="E30" s="69"/>
      <c r="F30" s="16"/>
      <c r="G30" s="16"/>
      <c r="H30" s="16"/>
      <c r="I30" s="21"/>
    </row>
    <row r="32" spans="1:9">
      <c r="A32" s="62" t="s">
        <v>134</v>
      </c>
      <c r="B32" s="62"/>
      <c r="C32" s="62"/>
      <c r="D32" s="62"/>
      <c r="E32" s="62"/>
      <c r="F32" s="62"/>
      <c r="G32" s="62"/>
      <c r="H32" s="62"/>
      <c r="I32" s="62"/>
    </row>
    <row r="33" spans="1:9">
      <c r="A33" s="63"/>
      <c r="B33" s="63"/>
      <c r="C33" s="63"/>
      <c r="D33" s="63"/>
      <c r="E33" s="63"/>
      <c r="F33" s="63"/>
      <c r="G33" s="63"/>
      <c r="H33" s="63"/>
      <c r="I33" s="63"/>
    </row>
    <row r="34" spans="1:9">
      <c r="A34" s="50"/>
      <c r="B34" s="19"/>
      <c r="C34" s="50"/>
      <c r="D34" s="50"/>
      <c r="E34" s="50"/>
      <c r="F34" s="50"/>
      <c r="G34" s="50"/>
      <c r="H34" s="50"/>
      <c r="I34" s="50"/>
    </row>
    <row r="35" spans="1:9" ht="36" customHeight="1">
      <c r="A35" s="64" t="s">
        <v>37</v>
      </c>
      <c r="B35" s="65" t="s">
        <v>10</v>
      </c>
      <c r="C35" s="65" t="s">
        <v>15</v>
      </c>
      <c r="D35" s="65" t="s">
        <v>16</v>
      </c>
      <c r="E35" s="65" t="s">
        <v>44</v>
      </c>
      <c r="F35" s="65" t="s">
        <v>27</v>
      </c>
      <c r="G35" s="65"/>
      <c r="H35" s="65"/>
      <c r="I35" s="65"/>
    </row>
    <row r="36" spans="1:9" ht="61.5" customHeight="1">
      <c r="A36" s="64"/>
      <c r="B36" s="65"/>
      <c r="C36" s="65"/>
      <c r="D36" s="65"/>
      <c r="E36" s="65"/>
      <c r="F36" s="10" t="s">
        <v>28</v>
      </c>
      <c r="G36" s="10" t="s">
        <v>29</v>
      </c>
      <c r="H36" s="10" t="s">
        <v>30</v>
      </c>
      <c r="I36" s="10" t="s">
        <v>19</v>
      </c>
    </row>
    <row r="37" spans="1:9" ht="18" customHeight="1">
      <c r="A37" s="48">
        <v>1</v>
      </c>
      <c r="B37" s="51">
        <v>2</v>
      </c>
      <c r="C37" s="51">
        <v>3</v>
      </c>
      <c r="D37" s="51">
        <v>4</v>
      </c>
      <c r="E37" s="51">
        <v>5</v>
      </c>
      <c r="F37" s="51">
        <v>6</v>
      </c>
      <c r="G37" s="51">
        <v>7</v>
      </c>
      <c r="H37" s="51">
        <v>8</v>
      </c>
      <c r="I37" s="51">
        <v>9</v>
      </c>
    </row>
    <row r="38" spans="1:9" ht="18" customHeight="1">
      <c r="A38" s="55" t="s">
        <v>55</v>
      </c>
      <c r="B38" s="55"/>
      <c r="C38" s="55"/>
      <c r="D38" s="55"/>
      <c r="E38" s="55"/>
      <c r="F38" s="55"/>
      <c r="G38" s="55"/>
      <c r="H38" s="55"/>
      <c r="I38" s="60"/>
    </row>
    <row r="39" spans="1:9" s="4" customFormat="1" ht="20.100000000000001" customHeight="1">
      <c r="A39" s="61" t="s">
        <v>72</v>
      </c>
      <c r="B39" s="61"/>
      <c r="C39" s="61"/>
      <c r="D39" s="61"/>
      <c r="E39" s="61"/>
      <c r="F39" s="61"/>
      <c r="G39" s="61"/>
      <c r="H39" s="61"/>
      <c r="I39" s="61"/>
    </row>
    <row r="40" spans="1:9" s="4" customFormat="1">
      <c r="A40" s="5" t="s">
        <v>61</v>
      </c>
      <c r="B40" s="6">
        <v>100</v>
      </c>
      <c r="C40" s="42">
        <v>52863.3</v>
      </c>
      <c r="D40" s="42">
        <v>88544.3</v>
      </c>
      <c r="E40" s="42">
        <f>SUM(F40:I40)</f>
        <v>64240</v>
      </c>
      <c r="F40" s="42">
        <v>13038.2</v>
      </c>
      <c r="G40" s="42">
        <v>16174.5</v>
      </c>
      <c r="H40" s="42">
        <v>16992.8</v>
      </c>
      <c r="I40" s="42">
        <v>18034.5</v>
      </c>
    </row>
    <row r="41" spans="1:9" s="4" customFormat="1" ht="36">
      <c r="A41" s="5" t="s">
        <v>122</v>
      </c>
      <c r="B41" s="6">
        <v>110</v>
      </c>
      <c r="C41" s="42">
        <v>5967.1</v>
      </c>
      <c r="D41" s="42">
        <v>8860.2999999999993</v>
      </c>
      <c r="E41" s="42">
        <f>SUM(F41:I41)</f>
        <v>13113.3</v>
      </c>
      <c r="F41" s="42">
        <v>5026.3</v>
      </c>
      <c r="G41" s="42">
        <v>1666.4</v>
      </c>
      <c r="H41" s="42">
        <v>3222.3</v>
      </c>
      <c r="I41" s="42">
        <v>3198.3</v>
      </c>
    </row>
    <row r="42" spans="1:9" s="4" customFormat="1" ht="30" customHeight="1">
      <c r="A42" s="5" t="s">
        <v>132</v>
      </c>
      <c r="B42" s="6">
        <v>120</v>
      </c>
      <c r="C42" s="40"/>
      <c r="D42" s="42">
        <v>5000</v>
      </c>
      <c r="E42" s="42">
        <f>SUM(F42:I42)</f>
        <v>5000</v>
      </c>
      <c r="F42" s="41">
        <v>2000</v>
      </c>
      <c r="G42" s="41">
        <v>1000</v>
      </c>
      <c r="H42" s="41">
        <v>1000</v>
      </c>
      <c r="I42" s="41">
        <v>1000</v>
      </c>
    </row>
    <row r="43" spans="1:9" s="4" customFormat="1">
      <c r="A43" s="30" t="s">
        <v>45</v>
      </c>
      <c r="B43" s="31">
        <v>121</v>
      </c>
      <c r="C43" s="40"/>
      <c r="D43" s="41">
        <v>5000</v>
      </c>
      <c r="E43" s="41">
        <f>SUM(F43:I43)</f>
        <v>5000</v>
      </c>
      <c r="F43" s="41">
        <v>2000</v>
      </c>
      <c r="G43" s="41">
        <v>1000</v>
      </c>
      <c r="H43" s="41">
        <v>1000</v>
      </c>
      <c r="I43" s="41">
        <v>1000</v>
      </c>
    </row>
    <row r="44" spans="1:9" ht="18.75" customHeight="1">
      <c r="A44" s="5" t="s">
        <v>26</v>
      </c>
      <c r="B44" s="6">
        <v>130</v>
      </c>
      <c r="C44" s="42">
        <f t="shared" ref="C44:I44" si="0">C45+C49+C50+C56+C57+C58+C59+C60+C61</f>
        <v>65021.4</v>
      </c>
      <c r="D44" s="42">
        <f t="shared" si="0"/>
        <v>104151.2</v>
      </c>
      <c r="E44" s="42">
        <f t="shared" si="0"/>
        <v>83913.299999999988</v>
      </c>
      <c r="F44" s="42">
        <f t="shared" si="0"/>
        <v>20402.5</v>
      </c>
      <c r="G44" s="42">
        <f t="shared" si="0"/>
        <v>19459.900000000001</v>
      </c>
      <c r="H44" s="42">
        <f t="shared" si="0"/>
        <v>21689.1</v>
      </c>
      <c r="I44" s="42">
        <f t="shared" si="0"/>
        <v>22361.800000000003</v>
      </c>
    </row>
    <row r="45" spans="1:9" s="2" customFormat="1" ht="20.100000000000001" customHeight="1">
      <c r="A45" s="5" t="s">
        <v>52</v>
      </c>
      <c r="B45" s="51">
        <v>140</v>
      </c>
      <c r="C45" s="42">
        <f t="shared" ref="C45:I45" si="1">SUM(C46:C48)</f>
        <v>3884.5</v>
      </c>
      <c r="D45" s="42">
        <f t="shared" si="1"/>
        <v>11107</v>
      </c>
      <c r="E45" s="42">
        <f t="shared" si="1"/>
        <v>6002.9</v>
      </c>
      <c r="F45" s="42">
        <f t="shared" si="1"/>
        <v>1077.5</v>
      </c>
      <c r="G45" s="42">
        <f t="shared" si="1"/>
        <v>1137.5</v>
      </c>
      <c r="H45" s="42">
        <f t="shared" si="1"/>
        <v>1877.5</v>
      </c>
      <c r="I45" s="42">
        <f t="shared" si="1"/>
        <v>1910.4</v>
      </c>
    </row>
    <row r="46" spans="1:9" s="2" customFormat="1" ht="20.100000000000001" customHeight="1">
      <c r="A46" s="30" t="s">
        <v>92</v>
      </c>
      <c r="B46" s="32">
        <v>141</v>
      </c>
      <c r="C46" s="41">
        <v>3465.9</v>
      </c>
      <c r="D46" s="41">
        <v>10607</v>
      </c>
      <c r="E46" s="42">
        <f>SUM(F46:I46)</f>
        <v>5204.8999999999996</v>
      </c>
      <c r="F46" s="41">
        <v>1000</v>
      </c>
      <c r="G46" s="41">
        <v>1000</v>
      </c>
      <c r="H46" s="41">
        <v>1600</v>
      </c>
      <c r="I46" s="41">
        <v>1604.9</v>
      </c>
    </row>
    <row r="47" spans="1:9" s="2" customFormat="1" ht="20.100000000000001" customHeight="1">
      <c r="A47" s="30" t="s">
        <v>106</v>
      </c>
      <c r="B47" s="32">
        <v>142</v>
      </c>
      <c r="C47" s="41">
        <v>112.6</v>
      </c>
      <c r="D47" s="41">
        <v>120</v>
      </c>
      <c r="E47" s="42">
        <f>SUM(F47:I47)</f>
        <v>200</v>
      </c>
      <c r="F47" s="41">
        <v>25</v>
      </c>
      <c r="G47" s="41">
        <v>25</v>
      </c>
      <c r="H47" s="41">
        <v>75</v>
      </c>
      <c r="I47" s="41">
        <v>75</v>
      </c>
    </row>
    <row r="48" spans="1:9" s="2" customFormat="1" ht="20.100000000000001" customHeight="1">
      <c r="A48" s="30" t="s">
        <v>51</v>
      </c>
      <c r="B48" s="32">
        <v>143</v>
      </c>
      <c r="C48" s="41">
        <v>306</v>
      </c>
      <c r="D48" s="41">
        <v>380</v>
      </c>
      <c r="E48" s="42">
        <f>SUM(F48:I48)</f>
        <v>598</v>
      </c>
      <c r="F48" s="41">
        <v>52.5</v>
      </c>
      <c r="G48" s="41">
        <v>112.5</v>
      </c>
      <c r="H48" s="41">
        <v>202.5</v>
      </c>
      <c r="I48" s="41">
        <v>230.5</v>
      </c>
    </row>
    <row r="49" spans="1:9" s="2" customFormat="1" ht="20.100000000000001" customHeight="1">
      <c r="A49" s="5" t="s">
        <v>62</v>
      </c>
      <c r="B49" s="51">
        <v>150</v>
      </c>
      <c r="C49" s="42">
        <v>389.9</v>
      </c>
      <c r="D49" s="42">
        <v>500</v>
      </c>
      <c r="E49" s="42">
        <f>SUM(F49:I49)</f>
        <v>800</v>
      </c>
      <c r="F49" s="43">
        <v>230</v>
      </c>
      <c r="G49" s="41">
        <v>120</v>
      </c>
      <c r="H49" s="41">
        <v>225</v>
      </c>
      <c r="I49" s="41">
        <v>225</v>
      </c>
    </row>
    <row r="50" spans="1:9" s="2" customFormat="1" ht="20.100000000000001" customHeight="1">
      <c r="A50" s="5" t="s">
        <v>49</v>
      </c>
      <c r="B50" s="51">
        <v>160</v>
      </c>
      <c r="C50" s="42">
        <f t="shared" ref="C50:I50" si="2">SUM(C51:C55)</f>
        <v>4085.9</v>
      </c>
      <c r="D50" s="42">
        <f t="shared" si="2"/>
        <v>7387.5</v>
      </c>
      <c r="E50" s="42">
        <f t="shared" si="2"/>
        <v>8222.7000000000007</v>
      </c>
      <c r="F50" s="42">
        <f t="shared" si="2"/>
        <v>3019</v>
      </c>
      <c r="G50" s="42">
        <f t="shared" si="2"/>
        <v>1298.9000000000001</v>
      </c>
      <c r="H50" s="42">
        <f t="shared" si="2"/>
        <v>1014</v>
      </c>
      <c r="I50" s="42">
        <f t="shared" si="2"/>
        <v>2890.8</v>
      </c>
    </row>
    <row r="51" spans="1:9" s="2" customFormat="1" ht="20.100000000000001" customHeight="1">
      <c r="A51" s="30" t="s">
        <v>40</v>
      </c>
      <c r="B51" s="32">
        <v>161</v>
      </c>
      <c r="C51" s="41">
        <v>1192.5</v>
      </c>
      <c r="D51" s="41">
        <v>2454.6</v>
      </c>
      <c r="E51" s="41">
        <f t="shared" ref="E51:E67" si="3">SUM(F51:I51)</f>
        <v>3078</v>
      </c>
      <c r="F51" s="41">
        <v>918</v>
      </c>
      <c r="G51" s="41">
        <v>630</v>
      </c>
      <c r="H51" s="41">
        <v>630</v>
      </c>
      <c r="I51" s="41">
        <v>900</v>
      </c>
    </row>
    <row r="52" spans="1:9" s="2" customFormat="1" ht="20.100000000000001" customHeight="1">
      <c r="A52" s="30" t="s">
        <v>47</v>
      </c>
      <c r="B52" s="32">
        <v>162</v>
      </c>
      <c r="C52" s="41">
        <v>312.10000000000002</v>
      </c>
      <c r="D52" s="41">
        <v>527.5</v>
      </c>
      <c r="E52" s="41">
        <f t="shared" si="3"/>
        <v>536</v>
      </c>
      <c r="F52" s="41">
        <v>134</v>
      </c>
      <c r="G52" s="41">
        <v>134</v>
      </c>
      <c r="H52" s="41">
        <v>134</v>
      </c>
      <c r="I52" s="41">
        <v>134</v>
      </c>
    </row>
    <row r="53" spans="1:9" s="2" customFormat="1" ht="20.100000000000001" customHeight="1">
      <c r="A53" s="30" t="s">
        <v>48</v>
      </c>
      <c r="B53" s="32">
        <v>163</v>
      </c>
      <c r="C53" s="41">
        <v>166.2</v>
      </c>
      <c r="D53" s="41">
        <v>400</v>
      </c>
      <c r="E53" s="41">
        <f t="shared" si="3"/>
        <v>338</v>
      </c>
      <c r="F53" s="41">
        <v>160</v>
      </c>
      <c r="G53" s="41">
        <v>18</v>
      </c>
      <c r="H53" s="41">
        <v>10</v>
      </c>
      <c r="I53" s="41">
        <v>150</v>
      </c>
    </row>
    <row r="54" spans="1:9" s="2" customFormat="1" ht="20.100000000000001" customHeight="1">
      <c r="A54" s="30" t="s">
        <v>50</v>
      </c>
      <c r="B54" s="32">
        <v>164</v>
      </c>
      <c r="C54" s="41">
        <v>81.3</v>
      </c>
      <c r="D54" s="41">
        <v>185.1</v>
      </c>
      <c r="E54" s="41">
        <f t="shared" si="3"/>
        <v>258.8</v>
      </c>
      <c r="F54" s="41">
        <v>7</v>
      </c>
      <c r="G54" s="41">
        <v>5</v>
      </c>
      <c r="H54" s="41">
        <v>240</v>
      </c>
      <c r="I54" s="41">
        <v>6.8</v>
      </c>
    </row>
    <row r="55" spans="1:9" s="2" customFormat="1" ht="20.100000000000001" customHeight="1">
      <c r="A55" s="30" t="s">
        <v>108</v>
      </c>
      <c r="B55" s="32">
        <v>165</v>
      </c>
      <c r="C55" s="41">
        <v>2333.8000000000002</v>
      </c>
      <c r="D55" s="41">
        <v>3820.3</v>
      </c>
      <c r="E55" s="41">
        <f t="shared" si="3"/>
        <v>4011.9</v>
      </c>
      <c r="F55" s="41">
        <v>1800</v>
      </c>
      <c r="G55" s="41">
        <v>511.9</v>
      </c>
      <c r="H55" s="41"/>
      <c r="I55" s="41">
        <v>1700</v>
      </c>
    </row>
    <row r="56" spans="1:9" s="2" customFormat="1" ht="20.100000000000001" customHeight="1">
      <c r="A56" s="5" t="s">
        <v>3</v>
      </c>
      <c r="B56" s="51">
        <v>170</v>
      </c>
      <c r="C56" s="42">
        <v>41773.4</v>
      </c>
      <c r="D56" s="42">
        <v>64873.599999999999</v>
      </c>
      <c r="E56" s="42">
        <f t="shared" si="3"/>
        <v>46604.1</v>
      </c>
      <c r="F56" s="41">
        <v>10000</v>
      </c>
      <c r="G56" s="41">
        <v>11832.1</v>
      </c>
      <c r="H56" s="41">
        <v>12572</v>
      </c>
      <c r="I56" s="41">
        <v>12200</v>
      </c>
    </row>
    <row r="57" spans="1:9" s="2" customFormat="1" ht="20.100000000000001" customHeight="1">
      <c r="A57" s="5" t="s">
        <v>4</v>
      </c>
      <c r="B57" s="51">
        <v>180</v>
      </c>
      <c r="C57" s="42">
        <v>9317.7999999999993</v>
      </c>
      <c r="D57" s="42">
        <v>14324.2</v>
      </c>
      <c r="E57" s="42">
        <f t="shared" si="3"/>
        <v>10557.099999999999</v>
      </c>
      <c r="F57" s="41">
        <v>2350</v>
      </c>
      <c r="G57" s="41">
        <v>2507.9</v>
      </c>
      <c r="H57" s="41">
        <v>2929</v>
      </c>
      <c r="I57" s="41">
        <v>2770.2</v>
      </c>
    </row>
    <row r="58" spans="1:9" s="2" customFormat="1" ht="20.100000000000001" customHeight="1">
      <c r="A58" s="5" t="s">
        <v>69</v>
      </c>
      <c r="B58" s="51">
        <v>190</v>
      </c>
      <c r="C58" s="40"/>
      <c r="D58" s="40"/>
      <c r="E58" s="41">
        <f t="shared" si="3"/>
        <v>5000</v>
      </c>
      <c r="F58" s="41">
        <v>2000</v>
      </c>
      <c r="G58" s="41">
        <v>1000</v>
      </c>
      <c r="H58" s="41">
        <v>1000</v>
      </c>
      <c r="I58" s="41">
        <v>1000</v>
      </c>
    </row>
    <row r="59" spans="1:9" s="2" customFormat="1" ht="39" customHeight="1">
      <c r="A59" s="5" t="s">
        <v>41</v>
      </c>
      <c r="B59" s="51">
        <v>200</v>
      </c>
      <c r="C59" s="42">
        <v>352.4</v>
      </c>
      <c r="D59" s="42">
        <v>390.9</v>
      </c>
      <c r="E59" s="42">
        <f t="shared" si="3"/>
        <v>678.6</v>
      </c>
      <c r="F59" s="41">
        <v>125</v>
      </c>
      <c r="G59" s="41">
        <v>75</v>
      </c>
      <c r="H59" s="41">
        <v>303.60000000000002</v>
      </c>
      <c r="I59" s="41">
        <v>175</v>
      </c>
    </row>
    <row r="60" spans="1:9" s="2" customFormat="1" ht="20.100000000000001" customHeight="1">
      <c r="A60" s="5" t="s">
        <v>63</v>
      </c>
      <c r="B60" s="51">
        <v>210</v>
      </c>
      <c r="C60" s="41">
        <v>3333.6</v>
      </c>
      <c r="D60" s="41">
        <v>3500</v>
      </c>
      <c r="E60" s="41">
        <f t="shared" si="3"/>
        <v>3500</v>
      </c>
      <c r="F60" s="41">
        <v>1000</v>
      </c>
      <c r="G60" s="41">
        <v>1000</v>
      </c>
      <c r="H60" s="41">
        <v>1000</v>
      </c>
      <c r="I60" s="41">
        <v>500</v>
      </c>
    </row>
    <row r="61" spans="1:9" s="2" customFormat="1" ht="20.100000000000001" customHeight="1">
      <c r="A61" s="5" t="s">
        <v>42</v>
      </c>
      <c r="B61" s="51">
        <v>220</v>
      </c>
      <c r="C61" s="42">
        <v>1883.9</v>
      </c>
      <c r="D61" s="42">
        <v>2068</v>
      </c>
      <c r="E61" s="42">
        <f t="shared" si="3"/>
        <v>2547.9</v>
      </c>
      <c r="F61" s="41">
        <f>SUM(F62:F67)</f>
        <v>601</v>
      </c>
      <c r="G61" s="41">
        <f>SUM(G62:G67)</f>
        <v>488.5</v>
      </c>
      <c r="H61" s="41">
        <f>SUM(H62:H67)</f>
        <v>768</v>
      </c>
      <c r="I61" s="41">
        <f>SUM(I62:I67)</f>
        <v>690.4</v>
      </c>
    </row>
    <row r="62" spans="1:9" s="2" customFormat="1" ht="20.100000000000001" customHeight="1">
      <c r="A62" s="5" t="s">
        <v>124</v>
      </c>
      <c r="B62" s="51">
        <v>221</v>
      </c>
      <c r="C62" s="42">
        <v>606.1</v>
      </c>
      <c r="D62" s="42">
        <v>750</v>
      </c>
      <c r="E62" s="42">
        <f t="shared" si="3"/>
        <v>930</v>
      </c>
      <c r="F62" s="41">
        <v>187.5</v>
      </c>
      <c r="G62" s="41">
        <v>155</v>
      </c>
      <c r="H62" s="41">
        <v>335</v>
      </c>
      <c r="I62" s="41">
        <v>252.5</v>
      </c>
    </row>
    <row r="63" spans="1:9" s="2" customFormat="1" ht="20.100000000000001" customHeight="1">
      <c r="A63" s="5" t="s">
        <v>125</v>
      </c>
      <c r="B63" s="51">
        <v>222</v>
      </c>
      <c r="C63" s="42">
        <v>43.4</v>
      </c>
      <c r="D63" s="42">
        <v>50</v>
      </c>
      <c r="E63" s="42">
        <f t="shared" si="3"/>
        <v>50</v>
      </c>
      <c r="F63" s="41">
        <v>12.5</v>
      </c>
      <c r="G63" s="41">
        <v>12.5</v>
      </c>
      <c r="H63" s="41">
        <v>12.5</v>
      </c>
      <c r="I63" s="41">
        <v>12.5</v>
      </c>
    </row>
    <row r="64" spans="1:9" s="2" customFormat="1" ht="20.100000000000001" customHeight="1">
      <c r="A64" s="5" t="s">
        <v>126</v>
      </c>
      <c r="B64" s="51">
        <v>223</v>
      </c>
      <c r="C64" s="42">
        <v>1005.6</v>
      </c>
      <c r="D64" s="42">
        <v>1000</v>
      </c>
      <c r="E64" s="42">
        <f t="shared" si="3"/>
        <v>1000</v>
      </c>
      <c r="F64" s="41">
        <v>250</v>
      </c>
      <c r="G64" s="41">
        <v>250</v>
      </c>
      <c r="H64" s="41">
        <v>250</v>
      </c>
      <c r="I64" s="41">
        <v>250</v>
      </c>
    </row>
    <row r="65" spans="1:11" s="2" customFormat="1" ht="20.100000000000001" customHeight="1">
      <c r="A65" s="5" t="s">
        <v>127</v>
      </c>
      <c r="B65" s="51">
        <v>224</v>
      </c>
      <c r="C65" s="42">
        <v>4.5999999999999996</v>
      </c>
      <c r="D65" s="42">
        <v>20</v>
      </c>
      <c r="E65" s="42">
        <f t="shared" si="3"/>
        <v>3</v>
      </c>
      <c r="F65" s="41">
        <v>1</v>
      </c>
      <c r="G65" s="41">
        <v>1</v>
      </c>
      <c r="H65" s="41">
        <v>0.5</v>
      </c>
      <c r="I65" s="41">
        <v>0.5</v>
      </c>
    </row>
    <row r="66" spans="1:11" s="2" customFormat="1" ht="20.100000000000001" customHeight="1">
      <c r="A66" s="5" t="s">
        <v>133</v>
      </c>
      <c r="B66" s="51">
        <v>225</v>
      </c>
      <c r="C66" s="42"/>
      <c r="D66" s="42">
        <v>18</v>
      </c>
      <c r="E66" s="42">
        <f t="shared" si="3"/>
        <v>0</v>
      </c>
      <c r="F66" s="41"/>
      <c r="G66" s="41"/>
      <c r="H66" s="41"/>
      <c r="I66" s="41"/>
    </row>
    <row r="67" spans="1:11" s="2" customFormat="1" ht="20.100000000000001" customHeight="1">
      <c r="A67" s="5" t="s">
        <v>128</v>
      </c>
      <c r="B67" s="51">
        <v>226</v>
      </c>
      <c r="C67" s="42">
        <v>224.2</v>
      </c>
      <c r="D67" s="42">
        <v>230</v>
      </c>
      <c r="E67" s="42">
        <f t="shared" si="3"/>
        <v>564.9</v>
      </c>
      <c r="F67" s="41">
        <v>150</v>
      </c>
      <c r="G67" s="41">
        <v>70</v>
      </c>
      <c r="H67" s="41">
        <v>170</v>
      </c>
      <c r="I67" s="41">
        <v>174.9</v>
      </c>
    </row>
    <row r="68" spans="1:11" ht="20.100000000000001" customHeight="1">
      <c r="A68" s="5" t="s">
        <v>33</v>
      </c>
      <c r="B68" s="6">
        <v>230</v>
      </c>
      <c r="C68" s="42">
        <f t="shared" ref="C68:I68" si="4">C69+C70+C71+C72+C73+C74+C75+C76+C77+C78+C79+C80+C81</f>
        <v>3745.1000000000004</v>
      </c>
      <c r="D68" s="42">
        <f t="shared" si="4"/>
        <v>4704.1000000000004</v>
      </c>
      <c r="E68" s="42">
        <f t="shared" si="4"/>
        <v>4940</v>
      </c>
      <c r="F68" s="42">
        <f t="shared" si="4"/>
        <v>1412</v>
      </c>
      <c r="G68" s="42">
        <f t="shared" si="4"/>
        <v>1131</v>
      </c>
      <c r="H68" s="42">
        <f t="shared" si="4"/>
        <v>1276</v>
      </c>
      <c r="I68" s="42">
        <f t="shared" si="4"/>
        <v>1121</v>
      </c>
    </row>
    <row r="69" spans="1:11" ht="20.100000000000001" customHeight="1">
      <c r="A69" s="30" t="s">
        <v>104</v>
      </c>
      <c r="B69" s="31">
        <v>231</v>
      </c>
      <c r="C69" s="41">
        <v>95.7</v>
      </c>
      <c r="D69" s="41">
        <v>100</v>
      </c>
      <c r="E69" s="42">
        <f t="shared" ref="E69:E76" si="5">SUM(F69:I69)</f>
        <v>200</v>
      </c>
      <c r="F69" s="41">
        <v>20</v>
      </c>
      <c r="G69" s="41">
        <v>25</v>
      </c>
      <c r="H69" s="41">
        <v>85</v>
      </c>
      <c r="I69" s="41">
        <v>70</v>
      </c>
    </row>
    <row r="70" spans="1:11" ht="20.100000000000001" customHeight="1">
      <c r="A70" s="30" t="s">
        <v>103</v>
      </c>
      <c r="B70" s="31">
        <v>232</v>
      </c>
      <c r="C70" s="41">
        <v>36.200000000000003</v>
      </c>
      <c r="D70" s="41">
        <v>40</v>
      </c>
      <c r="E70" s="42">
        <f t="shared" si="5"/>
        <v>40</v>
      </c>
      <c r="F70" s="41">
        <v>10</v>
      </c>
      <c r="G70" s="41">
        <v>10</v>
      </c>
      <c r="H70" s="41">
        <v>10</v>
      </c>
      <c r="I70" s="41">
        <v>10</v>
      </c>
    </row>
    <row r="71" spans="1:11" ht="20.100000000000001" customHeight="1">
      <c r="A71" s="30" t="s">
        <v>100</v>
      </c>
      <c r="B71" s="31">
        <v>233</v>
      </c>
      <c r="C71" s="41">
        <v>581.5</v>
      </c>
      <c r="D71" s="41">
        <v>600</v>
      </c>
      <c r="E71" s="42">
        <f t="shared" si="5"/>
        <v>700</v>
      </c>
      <c r="F71" s="41">
        <v>400</v>
      </c>
      <c r="G71" s="41">
        <v>100</v>
      </c>
      <c r="H71" s="41">
        <v>150</v>
      </c>
      <c r="I71" s="41">
        <v>50</v>
      </c>
    </row>
    <row r="72" spans="1:11" s="2" customFormat="1" ht="20.100000000000001" customHeight="1">
      <c r="A72" s="30" t="s">
        <v>17</v>
      </c>
      <c r="B72" s="31">
        <v>234</v>
      </c>
      <c r="C72" s="40"/>
      <c r="D72" s="41"/>
      <c r="E72" s="42">
        <f t="shared" si="5"/>
        <v>0</v>
      </c>
      <c r="F72" s="41"/>
      <c r="G72" s="41"/>
      <c r="H72" s="41"/>
      <c r="I72" s="41"/>
      <c r="K72" s="28"/>
    </row>
    <row r="73" spans="1:11" s="2" customFormat="1" ht="20.100000000000001" customHeight="1">
      <c r="A73" s="30" t="s">
        <v>46</v>
      </c>
      <c r="B73" s="31">
        <v>235</v>
      </c>
      <c r="C73" s="41">
        <v>46.5</v>
      </c>
      <c r="D73" s="41">
        <v>54.9</v>
      </c>
      <c r="E73" s="42">
        <f t="shared" si="5"/>
        <v>75</v>
      </c>
      <c r="F73" s="41">
        <v>12.5</v>
      </c>
      <c r="G73" s="41">
        <v>20</v>
      </c>
      <c r="H73" s="41">
        <v>22.5</v>
      </c>
      <c r="I73" s="41">
        <v>20</v>
      </c>
    </row>
    <row r="74" spans="1:11" s="2" customFormat="1" ht="20.100000000000001" customHeight="1">
      <c r="A74" s="30" t="s">
        <v>65</v>
      </c>
      <c r="B74" s="31">
        <v>236</v>
      </c>
      <c r="C74" s="41">
        <v>2365.9</v>
      </c>
      <c r="D74" s="41">
        <v>3077.2</v>
      </c>
      <c r="E74" s="42">
        <f t="shared" si="5"/>
        <v>3080</v>
      </c>
      <c r="F74" s="41">
        <v>770</v>
      </c>
      <c r="G74" s="41">
        <v>770</v>
      </c>
      <c r="H74" s="41">
        <v>770</v>
      </c>
      <c r="I74" s="41">
        <v>770</v>
      </c>
    </row>
    <row r="75" spans="1:11" s="2" customFormat="1" ht="20.100000000000001" customHeight="1">
      <c r="A75" s="30" t="s">
        <v>66</v>
      </c>
      <c r="B75" s="31">
        <v>237</v>
      </c>
      <c r="C75" s="41">
        <v>500.7</v>
      </c>
      <c r="D75" s="41">
        <v>677</v>
      </c>
      <c r="E75" s="42">
        <f t="shared" si="5"/>
        <v>680</v>
      </c>
      <c r="F75" s="41">
        <v>170</v>
      </c>
      <c r="G75" s="41">
        <v>170</v>
      </c>
      <c r="H75" s="41">
        <v>170</v>
      </c>
      <c r="I75" s="41">
        <v>170</v>
      </c>
    </row>
    <row r="76" spans="1:11" s="2" customFormat="1" ht="20.100000000000001" customHeight="1">
      <c r="A76" s="30" t="s">
        <v>53</v>
      </c>
      <c r="B76" s="31">
        <v>238</v>
      </c>
      <c r="C76" s="41">
        <v>30.5</v>
      </c>
      <c r="D76" s="41">
        <v>30</v>
      </c>
      <c r="E76" s="42">
        <f t="shared" si="5"/>
        <v>50</v>
      </c>
      <c r="F76" s="41">
        <v>7.5</v>
      </c>
      <c r="G76" s="41">
        <v>15</v>
      </c>
      <c r="H76" s="41">
        <v>17.5</v>
      </c>
      <c r="I76" s="41">
        <v>10</v>
      </c>
    </row>
    <row r="77" spans="1:11" s="2" customFormat="1" ht="20.100000000000001" customHeight="1">
      <c r="A77" s="30" t="s">
        <v>107</v>
      </c>
      <c r="B77" s="31">
        <v>239</v>
      </c>
      <c r="C77" s="40"/>
      <c r="D77" s="40"/>
      <c r="E77" s="41"/>
      <c r="F77" s="41"/>
      <c r="G77" s="41"/>
      <c r="H77" s="41"/>
      <c r="I77" s="41"/>
    </row>
    <row r="78" spans="1:11" s="2" customFormat="1" ht="20.25" customHeight="1">
      <c r="A78" s="5" t="s">
        <v>64</v>
      </c>
      <c r="B78" s="6">
        <v>250</v>
      </c>
      <c r="C78" s="40"/>
      <c r="D78" s="40"/>
      <c r="E78" s="42">
        <f t="shared" ref="E78:E83" si="6">SUM(F78:I78)</f>
        <v>0</v>
      </c>
      <c r="F78" s="41"/>
      <c r="G78" s="41"/>
      <c r="H78" s="41"/>
      <c r="I78" s="41"/>
    </row>
    <row r="79" spans="1:11" s="2" customFormat="1" ht="20.100000000000001" customHeight="1">
      <c r="A79" s="5" t="s">
        <v>101</v>
      </c>
      <c r="B79" s="6">
        <v>260</v>
      </c>
      <c r="C79" s="41"/>
      <c r="D79" s="41">
        <v>5</v>
      </c>
      <c r="E79" s="42">
        <f t="shared" si="6"/>
        <v>5</v>
      </c>
      <c r="F79" s="41">
        <v>2</v>
      </c>
      <c r="G79" s="41">
        <v>1</v>
      </c>
      <c r="H79" s="41">
        <v>1</v>
      </c>
      <c r="I79" s="41">
        <v>1</v>
      </c>
    </row>
    <row r="80" spans="1:11" s="2" customFormat="1" ht="20.100000000000001" customHeight="1">
      <c r="A80" s="5" t="s">
        <v>75</v>
      </c>
      <c r="B80" s="6">
        <v>270</v>
      </c>
      <c r="C80" s="41">
        <v>73.8</v>
      </c>
      <c r="D80" s="41">
        <v>100</v>
      </c>
      <c r="E80" s="42">
        <f t="shared" si="6"/>
        <v>90</v>
      </c>
      <c r="F80" s="41">
        <v>15</v>
      </c>
      <c r="G80" s="41">
        <v>15</v>
      </c>
      <c r="H80" s="41">
        <v>45</v>
      </c>
      <c r="I80" s="41">
        <v>15</v>
      </c>
    </row>
    <row r="81" spans="1:9" s="2" customFormat="1" ht="20.100000000000001" customHeight="1">
      <c r="A81" s="5" t="s">
        <v>130</v>
      </c>
      <c r="B81" s="6">
        <v>280</v>
      </c>
      <c r="C81" s="41">
        <v>14.3</v>
      </c>
      <c r="D81" s="40">
        <v>20</v>
      </c>
      <c r="E81" s="42">
        <f t="shared" si="6"/>
        <v>20</v>
      </c>
      <c r="F81" s="41">
        <v>5</v>
      </c>
      <c r="G81" s="41">
        <v>5</v>
      </c>
      <c r="H81" s="41">
        <v>5</v>
      </c>
      <c r="I81" s="41">
        <v>5</v>
      </c>
    </row>
    <row r="82" spans="1:9" s="2" customFormat="1" ht="20.100000000000001" customHeight="1">
      <c r="A82" s="5" t="s">
        <v>54</v>
      </c>
      <c r="B82" s="6">
        <v>290</v>
      </c>
      <c r="C82" s="42">
        <v>2216.8000000000002</v>
      </c>
      <c r="D82" s="42">
        <v>3000</v>
      </c>
      <c r="E82" s="42">
        <f t="shared" si="6"/>
        <v>3000</v>
      </c>
      <c r="F82" s="41">
        <v>750</v>
      </c>
      <c r="G82" s="41">
        <v>750</v>
      </c>
      <c r="H82" s="41">
        <v>750</v>
      </c>
      <c r="I82" s="41">
        <v>750</v>
      </c>
    </row>
    <row r="83" spans="1:9" s="2" customFormat="1" ht="20.100000000000001" customHeight="1">
      <c r="A83" s="30" t="s">
        <v>67</v>
      </c>
      <c r="B83" s="33">
        <v>291</v>
      </c>
      <c r="C83" s="41">
        <v>89.2</v>
      </c>
      <c r="D83" s="41">
        <v>110</v>
      </c>
      <c r="E83" s="42">
        <f t="shared" si="6"/>
        <v>0</v>
      </c>
      <c r="F83" s="41"/>
      <c r="G83" s="41"/>
      <c r="H83" s="41"/>
      <c r="I83" s="41"/>
    </row>
    <row r="84" spans="1:9" s="2" customFormat="1" ht="20.100000000000001" customHeight="1">
      <c r="A84" s="30" t="s">
        <v>68</v>
      </c>
      <c r="B84" s="33">
        <v>292</v>
      </c>
      <c r="C84" s="40"/>
      <c r="D84" s="40"/>
      <c r="E84" s="41"/>
      <c r="F84" s="40"/>
      <c r="G84" s="40"/>
      <c r="H84" s="41"/>
      <c r="I84" s="41"/>
    </row>
    <row r="85" spans="1:9" s="2" customFormat="1" ht="20.100000000000001" customHeight="1">
      <c r="A85" s="5" t="s">
        <v>71</v>
      </c>
      <c r="B85" s="48">
        <v>300</v>
      </c>
      <c r="C85" s="40"/>
      <c r="D85" s="40"/>
      <c r="E85" s="41"/>
      <c r="F85" s="41"/>
      <c r="G85" s="41"/>
      <c r="H85" s="41"/>
      <c r="I85" s="41"/>
    </row>
    <row r="86" spans="1:9" s="2" customFormat="1" ht="20.100000000000001" customHeight="1">
      <c r="A86" s="54" t="s">
        <v>73</v>
      </c>
      <c r="B86" s="55"/>
      <c r="C86" s="55"/>
      <c r="D86" s="55"/>
      <c r="E86" s="55"/>
      <c r="F86" s="55"/>
      <c r="G86" s="55"/>
      <c r="H86" s="55"/>
      <c r="I86" s="60"/>
    </row>
    <row r="87" spans="1:9" s="2" customFormat="1" ht="20.100000000000001" customHeight="1">
      <c r="A87" s="5" t="s">
        <v>74</v>
      </c>
      <c r="B87" s="48">
        <v>400</v>
      </c>
      <c r="C87" s="41">
        <f>C45+C49+C50+C69</f>
        <v>8456</v>
      </c>
      <c r="D87" s="41">
        <f>D45+D49+D50+D69</f>
        <v>19094.5</v>
      </c>
      <c r="E87" s="41">
        <f>E45+E49+E50+E69+E58+E59+E62</f>
        <v>21834.199999999997</v>
      </c>
      <c r="F87" s="41">
        <f>F45+F49+F50+F69+F58+F59+F62</f>
        <v>6659</v>
      </c>
      <c r="G87" s="41">
        <f>G45+G49+G50+G69+G58+G59+G62</f>
        <v>3811.4</v>
      </c>
      <c r="H87" s="41">
        <f>H45+H49+H50+H69+H58+H59+H62</f>
        <v>4840.1000000000004</v>
      </c>
      <c r="I87" s="41">
        <f>I45+I49+I50+I69+I58+I59+I62</f>
        <v>6523.7000000000007</v>
      </c>
    </row>
    <row r="88" spans="1:9" s="2" customFormat="1" ht="20.100000000000001" customHeight="1">
      <c r="A88" s="5" t="s">
        <v>3</v>
      </c>
      <c r="B88" s="48">
        <v>410</v>
      </c>
      <c r="C88" s="41">
        <f t="shared" ref="C88:I89" si="7">C56+C74</f>
        <v>44139.3</v>
      </c>
      <c r="D88" s="41">
        <f t="shared" si="7"/>
        <v>67950.8</v>
      </c>
      <c r="E88" s="41">
        <f t="shared" si="7"/>
        <v>49684.1</v>
      </c>
      <c r="F88" s="41">
        <f t="shared" si="7"/>
        <v>10770</v>
      </c>
      <c r="G88" s="41">
        <f t="shared" si="7"/>
        <v>12602.1</v>
      </c>
      <c r="H88" s="41">
        <f t="shared" si="7"/>
        <v>13342</v>
      </c>
      <c r="I88" s="41">
        <f t="shared" si="7"/>
        <v>12970</v>
      </c>
    </row>
    <row r="89" spans="1:9" s="2" customFormat="1" ht="20.100000000000001" customHeight="1">
      <c r="A89" s="5" t="s">
        <v>4</v>
      </c>
      <c r="B89" s="48">
        <v>420</v>
      </c>
      <c r="C89" s="41">
        <f t="shared" si="7"/>
        <v>9818.5</v>
      </c>
      <c r="D89" s="41">
        <f t="shared" si="7"/>
        <v>15001.2</v>
      </c>
      <c r="E89" s="41">
        <f t="shared" si="7"/>
        <v>11237.099999999999</v>
      </c>
      <c r="F89" s="41">
        <f t="shared" si="7"/>
        <v>2520</v>
      </c>
      <c r="G89" s="41">
        <f t="shared" si="7"/>
        <v>2677.9</v>
      </c>
      <c r="H89" s="41">
        <f t="shared" si="7"/>
        <v>3099</v>
      </c>
      <c r="I89" s="41">
        <f t="shared" si="7"/>
        <v>2940.2</v>
      </c>
    </row>
    <row r="90" spans="1:9" s="2" customFormat="1" ht="20.100000000000001" customHeight="1">
      <c r="A90" s="5" t="s">
        <v>63</v>
      </c>
      <c r="B90" s="48">
        <v>430</v>
      </c>
      <c r="C90" s="41">
        <f t="shared" ref="C90:I90" si="8">C60+C78</f>
        <v>3333.6</v>
      </c>
      <c r="D90" s="41">
        <f t="shared" si="8"/>
        <v>3500</v>
      </c>
      <c r="E90" s="41">
        <f t="shared" si="8"/>
        <v>3500</v>
      </c>
      <c r="F90" s="41">
        <f t="shared" si="8"/>
        <v>1000</v>
      </c>
      <c r="G90" s="41">
        <f t="shared" si="8"/>
        <v>1000</v>
      </c>
      <c r="H90" s="41">
        <f t="shared" si="8"/>
        <v>1000</v>
      </c>
      <c r="I90" s="41">
        <f t="shared" si="8"/>
        <v>500</v>
      </c>
    </row>
    <row r="91" spans="1:9" s="2" customFormat="1" ht="20.100000000000001" customHeight="1">
      <c r="A91" s="5" t="s">
        <v>13</v>
      </c>
      <c r="B91" s="48">
        <v>440</v>
      </c>
      <c r="C91" s="41">
        <f>C59+C61+C71+C72+C73+C76+C79+C80+C70+C81</f>
        <v>3019.1000000000004</v>
      </c>
      <c r="D91" s="41">
        <f>D59+D61+D71+D72+D73+D76+D79+D80+D70+D81</f>
        <v>3308.8</v>
      </c>
      <c r="E91" s="41">
        <f>E61+E71+E72+E73+E76+E79+E80+E70+E81-E62</f>
        <v>2597.9</v>
      </c>
      <c r="F91" s="41">
        <f>F61+F71+F72+F73+F76+F79+F80+F70+F81-F62</f>
        <v>865.5</v>
      </c>
      <c r="G91" s="41">
        <f>G61+G71+G72+G73+G76+G79+G80+G70+G81-G62</f>
        <v>499.5</v>
      </c>
      <c r="H91" s="41">
        <f>H61+H71+H72+H73+H76+H79+H80+H70+H81-H62</f>
        <v>684</v>
      </c>
      <c r="I91" s="41">
        <f>I61+I71+I72+I73+I76+I79+I80+I70+I81-I62</f>
        <v>548.9</v>
      </c>
    </row>
    <row r="92" spans="1:9" s="2" customFormat="1" ht="20.100000000000001" customHeight="1">
      <c r="A92" s="5" t="s">
        <v>76</v>
      </c>
      <c r="B92" s="48">
        <v>450</v>
      </c>
      <c r="C92" s="42">
        <f>SUM(C87:C91)-C90</f>
        <v>65432.900000000016</v>
      </c>
      <c r="D92" s="42">
        <f t="shared" ref="D92:I92" si="9">SUM(D87:D91)</f>
        <v>108855.3</v>
      </c>
      <c r="E92" s="42">
        <f t="shared" si="9"/>
        <v>88853.299999999988</v>
      </c>
      <c r="F92" s="42">
        <f t="shared" si="9"/>
        <v>21814.5</v>
      </c>
      <c r="G92" s="42">
        <f t="shared" si="9"/>
        <v>20590.900000000001</v>
      </c>
      <c r="H92" s="42">
        <f t="shared" si="9"/>
        <v>22965.1</v>
      </c>
      <c r="I92" s="42">
        <f t="shared" si="9"/>
        <v>23482.800000000003</v>
      </c>
    </row>
    <row r="93" spans="1:9" s="2" customFormat="1" ht="20.100000000000001" customHeight="1">
      <c r="A93" s="54" t="s">
        <v>78</v>
      </c>
      <c r="B93" s="55"/>
      <c r="C93" s="55"/>
      <c r="D93" s="55"/>
      <c r="E93" s="55"/>
      <c r="F93" s="55"/>
      <c r="G93" s="55"/>
      <c r="H93" s="55"/>
      <c r="I93" s="60"/>
    </row>
    <row r="94" spans="1:9" s="2" customFormat="1" ht="20.100000000000001" customHeight="1">
      <c r="A94" s="5" t="s">
        <v>94</v>
      </c>
      <c r="B94" s="48">
        <v>500</v>
      </c>
      <c r="C94" s="41">
        <v>963.3</v>
      </c>
      <c r="D94" s="41"/>
      <c r="E94" s="42">
        <f>SUM(F94:I94)</f>
        <v>2147.8000000000002</v>
      </c>
      <c r="F94" s="42"/>
      <c r="G94" s="42">
        <f>G96</f>
        <v>1620</v>
      </c>
      <c r="H94" s="42">
        <f>H96</f>
        <v>527.79999999999995</v>
      </c>
      <c r="I94" s="42"/>
    </row>
    <row r="95" spans="1:9" s="2" customFormat="1" ht="20.100000000000001" customHeight="1">
      <c r="A95" s="5" t="s">
        <v>77</v>
      </c>
      <c r="B95" s="33">
        <v>501</v>
      </c>
      <c r="C95" s="41">
        <v>963.3</v>
      </c>
      <c r="D95" s="41"/>
      <c r="E95" s="42">
        <f>SUM(F95:I95)</f>
        <v>2147.8000000000002</v>
      </c>
      <c r="F95" s="41"/>
      <c r="G95" s="41">
        <v>1620</v>
      </c>
      <c r="H95" s="41">
        <v>527.79999999999995</v>
      </c>
      <c r="I95" s="41"/>
    </row>
    <row r="96" spans="1:9" s="2" customFormat="1" ht="20.100000000000001" customHeight="1">
      <c r="A96" s="53" t="s">
        <v>70</v>
      </c>
      <c r="B96" s="25">
        <v>510</v>
      </c>
      <c r="C96" s="42">
        <v>1275.3</v>
      </c>
      <c r="D96" s="42">
        <v>49.3</v>
      </c>
      <c r="E96" s="42">
        <f>E98+E101+E102</f>
        <v>2147.8000000000002</v>
      </c>
      <c r="F96" s="42"/>
      <c r="G96" s="42">
        <f>G98+G101+G102</f>
        <v>1620</v>
      </c>
      <c r="H96" s="42">
        <f>H98+H101+H102</f>
        <v>527.79999999999995</v>
      </c>
      <c r="I96" s="42">
        <f>I98+I101+I102</f>
        <v>0</v>
      </c>
    </row>
    <row r="97" spans="1:9" s="2" customFormat="1" ht="20.100000000000001" customHeight="1">
      <c r="A97" s="5" t="s">
        <v>0</v>
      </c>
      <c r="B97" s="34">
        <v>511</v>
      </c>
      <c r="C97" s="40"/>
      <c r="D97" s="40"/>
      <c r="E97" s="42">
        <f>SUM(F97:I97)</f>
        <v>0</v>
      </c>
      <c r="F97" s="41"/>
      <c r="G97" s="41"/>
      <c r="H97" s="41"/>
      <c r="I97" s="41"/>
    </row>
    <row r="98" spans="1:9" s="2" customFormat="1" ht="20.100000000000001" customHeight="1">
      <c r="A98" s="5" t="s">
        <v>1</v>
      </c>
      <c r="B98" s="35">
        <v>512</v>
      </c>
      <c r="C98" s="41">
        <v>270</v>
      </c>
      <c r="D98" s="41"/>
      <c r="E98" s="42">
        <f>SUM(F98:I98)</f>
        <v>0</v>
      </c>
      <c r="F98" s="41"/>
      <c r="G98" s="41"/>
      <c r="H98" s="41"/>
      <c r="I98" s="41"/>
    </row>
    <row r="99" spans="1:9" s="2" customFormat="1" ht="20.100000000000001" customHeight="1">
      <c r="A99" s="5" t="s">
        <v>14</v>
      </c>
      <c r="B99" s="34">
        <v>513</v>
      </c>
      <c r="C99" s="40"/>
      <c r="D99" s="40"/>
      <c r="E99" s="41"/>
      <c r="F99" s="41"/>
      <c r="G99" s="41"/>
      <c r="H99" s="41"/>
      <c r="I99" s="41"/>
    </row>
    <row r="100" spans="1:9" s="2" customFormat="1" ht="20.100000000000001" customHeight="1">
      <c r="A100" s="5" t="s">
        <v>2</v>
      </c>
      <c r="B100" s="35">
        <v>514</v>
      </c>
      <c r="C100" s="40"/>
      <c r="D100" s="40"/>
      <c r="E100" s="41"/>
      <c r="F100" s="41"/>
      <c r="G100" s="41"/>
      <c r="H100" s="41"/>
      <c r="I100" s="41"/>
    </row>
    <row r="101" spans="1:9" s="2" customFormat="1" ht="37.5" customHeight="1">
      <c r="A101" s="5" t="s">
        <v>18</v>
      </c>
      <c r="B101" s="34">
        <v>515</v>
      </c>
      <c r="C101" s="41"/>
      <c r="D101" s="41"/>
      <c r="E101" s="42">
        <f>SUM(F101:I101)</f>
        <v>1620</v>
      </c>
      <c r="F101" s="41"/>
      <c r="G101" s="41">
        <v>1620</v>
      </c>
      <c r="H101" s="41"/>
      <c r="I101" s="41"/>
    </row>
    <row r="102" spans="1:9" s="2" customFormat="1" ht="20.100000000000001" customHeight="1">
      <c r="A102" s="5" t="s">
        <v>39</v>
      </c>
      <c r="B102" s="36">
        <v>516</v>
      </c>
      <c r="C102" s="41">
        <v>204.4</v>
      </c>
      <c r="D102" s="41">
        <v>49.3</v>
      </c>
      <c r="E102" s="42">
        <f>SUM(F102:I102)</f>
        <v>527.79999999999995</v>
      </c>
      <c r="F102" s="41"/>
      <c r="G102" s="41"/>
      <c r="H102" s="41">
        <v>527.79999999999995</v>
      </c>
      <c r="I102" s="41"/>
    </row>
    <row r="103" spans="1:9" s="2" customFormat="1" ht="20.100000000000001" customHeight="1">
      <c r="A103" s="54" t="s">
        <v>93</v>
      </c>
      <c r="B103" s="55"/>
      <c r="C103" s="55"/>
      <c r="D103" s="55"/>
      <c r="E103" s="55"/>
      <c r="F103" s="55"/>
      <c r="G103" s="55"/>
      <c r="H103" s="55"/>
      <c r="I103" s="60"/>
    </row>
    <row r="104" spans="1:9" s="2" customFormat="1" ht="20.100000000000001" customHeight="1">
      <c r="A104" s="5" t="s">
        <v>95</v>
      </c>
      <c r="B104" s="39">
        <v>600</v>
      </c>
      <c r="C104" s="42">
        <v>88.3</v>
      </c>
      <c r="D104" s="42"/>
      <c r="E104" s="42"/>
      <c r="F104" s="41"/>
      <c r="G104" s="41"/>
      <c r="H104" s="41"/>
      <c r="I104" s="41"/>
    </row>
    <row r="105" spans="1:9" s="2" customFormat="1" ht="20.100000000000001" customHeight="1">
      <c r="A105" s="30" t="s">
        <v>96</v>
      </c>
      <c r="B105" s="36">
        <v>601</v>
      </c>
      <c r="C105" s="40"/>
      <c r="D105" s="40"/>
      <c r="E105" s="41"/>
      <c r="F105" s="41"/>
      <c r="G105" s="41"/>
      <c r="H105" s="41"/>
      <c r="I105" s="41"/>
    </row>
    <row r="106" spans="1:9" s="2" customFormat="1" ht="20.100000000000001" customHeight="1">
      <c r="A106" s="30" t="s">
        <v>97</v>
      </c>
      <c r="B106" s="36">
        <v>602</v>
      </c>
      <c r="C106" s="40"/>
      <c r="D106" s="40"/>
      <c r="E106" s="41"/>
      <c r="F106" s="41"/>
      <c r="G106" s="41"/>
      <c r="H106" s="41"/>
      <c r="I106" s="41"/>
    </row>
    <row r="107" spans="1:9" s="2" customFormat="1" ht="20.100000000000001" customHeight="1">
      <c r="A107" s="30" t="s">
        <v>98</v>
      </c>
      <c r="B107" s="36">
        <v>603</v>
      </c>
      <c r="C107" s="41">
        <v>88.3</v>
      </c>
      <c r="D107" s="40"/>
      <c r="E107" s="41"/>
      <c r="F107" s="41"/>
      <c r="G107" s="41"/>
      <c r="H107" s="41"/>
      <c r="I107" s="41"/>
    </row>
    <row r="108" spans="1:9" s="2" customFormat="1" ht="20.100000000000001" customHeight="1">
      <c r="A108" s="5" t="s">
        <v>131</v>
      </c>
      <c r="B108" s="39">
        <v>610</v>
      </c>
      <c r="C108" s="40"/>
      <c r="D108" s="42">
        <v>3500</v>
      </c>
      <c r="E108" s="42">
        <f>SUM(F108:I108)</f>
        <v>3500</v>
      </c>
      <c r="F108" s="41">
        <v>1000</v>
      </c>
      <c r="G108" s="41">
        <v>1000</v>
      </c>
      <c r="H108" s="41">
        <v>1000</v>
      </c>
      <c r="I108" s="41">
        <v>500</v>
      </c>
    </row>
    <row r="109" spans="1:9" s="2" customFormat="1" ht="20.100000000000001" customHeight="1">
      <c r="A109" s="5" t="s">
        <v>99</v>
      </c>
      <c r="B109" s="39">
        <v>620</v>
      </c>
      <c r="C109" s="40"/>
      <c r="D109" s="40"/>
      <c r="E109" s="41"/>
      <c r="F109" s="41"/>
      <c r="G109" s="41"/>
      <c r="H109" s="41"/>
      <c r="I109" s="41"/>
    </row>
    <row r="110" spans="1:9" s="2" customFormat="1" ht="20.100000000000001" customHeight="1">
      <c r="A110" s="30" t="s">
        <v>96</v>
      </c>
      <c r="B110" s="36">
        <v>621</v>
      </c>
      <c r="C110" s="40"/>
      <c r="D110" s="40"/>
      <c r="E110" s="41"/>
      <c r="F110" s="41"/>
      <c r="G110" s="41"/>
      <c r="H110" s="41"/>
      <c r="I110" s="41"/>
    </row>
    <row r="111" spans="1:9" s="2" customFormat="1" ht="20.100000000000001" customHeight="1">
      <c r="A111" s="30" t="s">
        <v>97</v>
      </c>
      <c r="B111" s="36">
        <v>622</v>
      </c>
      <c r="C111" s="40"/>
      <c r="D111" s="40"/>
      <c r="E111" s="41"/>
      <c r="F111" s="41"/>
      <c r="G111" s="41"/>
      <c r="H111" s="41"/>
      <c r="I111" s="41"/>
    </row>
    <row r="112" spans="1:9" s="2" customFormat="1" ht="20.100000000000001" customHeight="1">
      <c r="A112" s="30" t="s">
        <v>98</v>
      </c>
      <c r="B112" s="36">
        <v>623</v>
      </c>
      <c r="C112" s="40"/>
      <c r="D112" s="40"/>
      <c r="E112" s="41"/>
      <c r="F112" s="41"/>
      <c r="G112" s="41"/>
      <c r="H112" s="41"/>
      <c r="I112" s="41"/>
    </row>
    <row r="113" spans="1:9" s="2" customFormat="1" ht="20.100000000000001" customHeight="1">
      <c r="A113" s="5" t="s">
        <v>42</v>
      </c>
      <c r="B113" s="39">
        <v>630</v>
      </c>
      <c r="C113" s="40"/>
      <c r="D113" s="40"/>
      <c r="E113" s="41"/>
      <c r="F113" s="41"/>
      <c r="G113" s="41"/>
      <c r="H113" s="41"/>
      <c r="I113" s="41"/>
    </row>
    <row r="114" spans="1:9" ht="20.100000000000001" customHeight="1">
      <c r="A114" s="53" t="s">
        <v>11</v>
      </c>
      <c r="B114" s="7">
        <v>700</v>
      </c>
      <c r="C114" s="42">
        <f>C40+C41+C42+C82+C94+C108+C104</f>
        <v>62098.80000000001</v>
      </c>
      <c r="D114" s="42">
        <f t="shared" ref="D114:I114" si="10">D40+D41+D42+D82+D94+D108</f>
        <v>108904.6</v>
      </c>
      <c r="E114" s="42">
        <f t="shared" si="10"/>
        <v>91001.1</v>
      </c>
      <c r="F114" s="42">
        <f t="shared" si="10"/>
        <v>21814.5</v>
      </c>
      <c r="G114" s="42">
        <f t="shared" si="10"/>
        <v>22210.9</v>
      </c>
      <c r="H114" s="42">
        <f t="shared" si="10"/>
        <v>23492.899999999998</v>
      </c>
      <c r="I114" s="42">
        <f t="shared" si="10"/>
        <v>23482.799999999999</v>
      </c>
    </row>
    <row r="115" spans="1:9" ht="20.100000000000001" customHeight="1">
      <c r="A115" s="53" t="s">
        <v>22</v>
      </c>
      <c r="B115" s="7">
        <v>800</v>
      </c>
      <c r="C115" s="42">
        <f t="shared" ref="C115:I115" si="11">C92+C96</f>
        <v>66708.200000000012</v>
      </c>
      <c r="D115" s="42">
        <f t="shared" si="11"/>
        <v>108904.6</v>
      </c>
      <c r="E115" s="42">
        <f t="shared" si="11"/>
        <v>91001.099999999991</v>
      </c>
      <c r="F115" s="42">
        <f t="shared" si="11"/>
        <v>21814.5</v>
      </c>
      <c r="G115" s="42">
        <f t="shared" si="11"/>
        <v>22210.9</v>
      </c>
      <c r="H115" s="42">
        <f t="shared" si="11"/>
        <v>23492.899999999998</v>
      </c>
      <c r="I115" s="42">
        <f t="shared" si="11"/>
        <v>23482.800000000003</v>
      </c>
    </row>
    <row r="116" spans="1:9" ht="19.5" customHeight="1">
      <c r="A116" s="5" t="s">
        <v>79</v>
      </c>
      <c r="B116" s="6">
        <v>850</v>
      </c>
      <c r="C116" s="41">
        <v>2792.3</v>
      </c>
      <c r="D116" s="41">
        <f t="shared" ref="D116:I116" si="12">D114-D115</f>
        <v>0</v>
      </c>
      <c r="E116" s="41">
        <f t="shared" si="12"/>
        <v>0</v>
      </c>
      <c r="F116" s="41">
        <f t="shared" si="12"/>
        <v>0</v>
      </c>
      <c r="G116" s="41">
        <f t="shared" si="12"/>
        <v>0</v>
      </c>
      <c r="H116" s="41">
        <f t="shared" si="12"/>
        <v>0</v>
      </c>
      <c r="I116" s="41">
        <f t="shared" si="12"/>
        <v>0</v>
      </c>
    </row>
    <row r="117" spans="1:9" ht="19.5" customHeight="1">
      <c r="A117" s="54" t="s">
        <v>80</v>
      </c>
      <c r="B117" s="55"/>
      <c r="C117" s="38"/>
      <c r="D117" s="38"/>
      <c r="E117" s="29" t="s">
        <v>84</v>
      </c>
      <c r="F117" s="29" t="s">
        <v>85</v>
      </c>
      <c r="G117" s="29" t="s">
        <v>81</v>
      </c>
      <c r="H117" s="29" t="s">
        <v>82</v>
      </c>
      <c r="I117" s="29" t="s">
        <v>83</v>
      </c>
    </row>
    <row r="118" spans="1:9" ht="19.5" customHeight="1">
      <c r="A118" s="5" t="s">
        <v>102</v>
      </c>
      <c r="B118" s="6">
        <v>900</v>
      </c>
      <c r="C118" s="44">
        <v>429.5</v>
      </c>
      <c r="D118" s="44">
        <v>431</v>
      </c>
      <c r="E118" s="44">
        <v>429.5</v>
      </c>
      <c r="F118" s="44">
        <v>423.5</v>
      </c>
      <c r="G118" s="27">
        <v>423.5</v>
      </c>
      <c r="H118" s="44">
        <v>355</v>
      </c>
      <c r="I118" s="44">
        <v>355</v>
      </c>
    </row>
    <row r="119" spans="1:9" ht="19.5" customHeight="1">
      <c r="A119" s="5" t="s">
        <v>86</v>
      </c>
      <c r="B119" s="6">
        <v>910</v>
      </c>
      <c r="C119" s="27">
        <v>47230.9</v>
      </c>
      <c r="D119" s="27">
        <v>47411</v>
      </c>
      <c r="E119" s="27">
        <v>48000</v>
      </c>
      <c r="F119" s="27">
        <v>48154.9</v>
      </c>
      <c r="G119" s="27">
        <v>49049.5</v>
      </c>
      <c r="H119" s="27">
        <v>49433.5</v>
      </c>
      <c r="I119" s="27">
        <v>49433.5</v>
      </c>
    </row>
    <row r="120" spans="1:9" ht="19.5" customHeight="1">
      <c r="A120" s="5" t="s">
        <v>87</v>
      </c>
      <c r="B120" s="6">
        <v>920</v>
      </c>
      <c r="C120" s="26"/>
      <c r="D120" s="26"/>
      <c r="E120" s="26"/>
      <c r="F120" s="26"/>
      <c r="G120" s="26"/>
      <c r="H120" s="26"/>
      <c r="I120" s="26"/>
    </row>
    <row r="121" spans="1:9" ht="19.5" customHeight="1">
      <c r="A121" s="5" t="s">
        <v>105</v>
      </c>
      <c r="B121" s="6">
        <v>930</v>
      </c>
      <c r="C121" s="26"/>
      <c r="D121" s="26"/>
      <c r="E121" s="26"/>
      <c r="F121" s="26"/>
      <c r="G121" s="26"/>
      <c r="H121" s="26"/>
      <c r="I121" s="26"/>
    </row>
    <row r="122" spans="1:9" ht="19.5" customHeight="1">
      <c r="A122" s="47"/>
      <c r="B122" s="1"/>
      <c r="C122" s="37"/>
      <c r="D122" s="37"/>
      <c r="E122" s="37"/>
      <c r="F122" s="37"/>
      <c r="G122" s="37"/>
      <c r="H122" s="37"/>
      <c r="I122" s="37"/>
    </row>
    <row r="123" spans="1:9" ht="16.5" customHeight="1">
      <c r="A123" s="47"/>
      <c r="C123" s="15"/>
      <c r="D123" s="14"/>
      <c r="E123" s="14"/>
      <c r="F123" s="14"/>
      <c r="G123" s="14"/>
      <c r="H123" s="14"/>
      <c r="I123" s="14"/>
    </row>
    <row r="124" spans="1:9" ht="20.100000000000001" customHeight="1">
      <c r="A124" s="20" t="s">
        <v>129</v>
      </c>
      <c r="B124" s="1"/>
      <c r="C124" s="56" t="s">
        <v>35</v>
      </c>
      <c r="D124" s="56"/>
      <c r="E124" s="56"/>
      <c r="F124" s="9"/>
      <c r="G124" s="57" t="s">
        <v>119</v>
      </c>
      <c r="H124" s="57"/>
      <c r="I124" s="57"/>
    </row>
    <row r="125" spans="1:9" s="2" customFormat="1" ht="20.100000000000001" customHeight="1">
      <c r="A125" s="52" t="s">
        <v>34</v>
      </c>
      <c r="B125" s="3"/>
      <c r="C125" s="58" t="s">
        <v>38</v>
      </c>
      <c r="D125" s="58"/>
      <c r="E125" s="58"/>
      <c r="F125" s="13"/>
      <c r="G125" s="59" t="s">
        <v>20</v>
      </c>
      <c r="H125" s="59"/>
      <c r="I125" s="59"/>
    </row>
    <row r="126" spans="1:9" ht="20.100000000000001" customHeight="1">
      <c r="A126" s="47"/>
      <c r="C126" s="15"/>
      <c r="D126" s="14"/>
      <c r="E126" s="14"/>
      <c r="F126" s="14"/>
      <c r="G126" s="14"/>
      <c r="H126" s="14"/>
      <c r="I126" s="14"/>
    </row>
    <row r="127" spans="1:9">
      <c r="A127" s="47"/>
      <c r="C127" s="15"/>
      <c r="D127" s="14"/>
      <c r="E127" s="14"/>
      <c r="F127" s="14"/>
      <c r="G127" s="14"/>
      <c r="H127" s="14"/>
      <c r="I127" s="14"/>
    </row>
    <row r="128" spans="1:9">
      <c r="A128" s="47"/>
      <c r="C128" s="15"/>
      <c r="D128" s="14"/>
      <c r="E128" s="14"/>
      <c r="F128" s="14"/>
      <c r="G128" s="14"/>
      <c r="H128" s="14"/>
      <c r="I128" s="14"/>
    </row>
    <row r="129" spans="1:9">
      <c r="A129" s="47"/>
      <c r="C129" s="15"/>
      <c r="D129" s="14"/>
      <c r="E129" s="14"/>
      <c r="F129" s="14"/>
      <c r="G129" s="14"/>
      <c r="H129" s="14"/>
      <c r="I129" s="14"/>
    </row>
    <row r="130" spans="1:9">
      <c r="A130" s="47"/>
      <c r="C130" s="15"/>
      <c r="D130" s="14"/>
      <c r="E130" s="14"/>
      <c r="F130" s="14"/>
      <c r="G130" s="14"/>
      <c r="H130" s="14"/>
      <c r="I130" s="14"/>
    </row>
    <row r="131" spans="1:9">
      <c r="A131" s="47"/>
      <c r="C131" s="15"/>
      <c r="D131" s="14"/>
      <c r="E131" s="14"/>
      <c r="F131" s="14"/>
      <c r="G131" s="14"/>
      <c r="H131" s="14"/>
      <c r="I131" s="14"/>
    </row>
    <row r="132" spans="1:9">
      <c r="A132" s="47"/>
      <c r="C132" s="15"/>
      <c r="D132" s="14"/>
      <c r="E132" s="14"/>
      <c r="F132" s="14"/>
      <c r="G132" s="14"/>
      <c r="H132" s="14"/>
      <c r="I132" s="14"/>
    </row>
    <row r="133" spans="1:9">
      <c r="A133" s="47"/>
      <c r="C133" s="15"/>
      <c r="D133" s="14"/>
      <c r="E133" s="14"/>
      <c r="F133" s="14"/>
      <c r="G133" s="14"/>
      <c r="H133" s="14"/>
      <c r="I133" s="14"/>
    </row>
    <row r="134" spans="1:9">
      <c r="A134" s="47"/>
      <c r="C134" s="15"/>
      <c r="D134" s="14"/>
      <c r="E134" s="14"/>
      <c r="F134" s="14"/>
      <c r="G134" s="14"/>
      <c r="H134" s="14"/>
      <c r="I134" s="14"/>
    </row>
    <row r="135" spans="1:9">
      <c r="A135" s="47"/>
      <c r="C135" s="15"/>
      <c r="D135" s="14"/>
      <c r="E135" s="14"/>
      <c r="F135" s="14"/>
      <c r="G135" s="14"/>
      <c r="H135" s="14"/>
      <c r="I135" s="14"/>
    </row>
    <row r="136" spans="1:9">
      <c r="A136" s="47"/>
      <c r="C136" s="15"/>
      <c r="D136" s="14"/>
      <c r="E136" s="14"/>
      <c r="F136" s="14"/>
      <c r="G136" s="14"/>
      <c r="H136" s="14"/>
      <c r="I136" s="14"/>
    </row>
    <row r="137" spans="1:9">
      <c r="A137" s="47"/>
      <c r="C137" s="15"/>
      <c r="D137" s="14"/>
      <c r="E137" s="14"/>
      <c r="F137" s="14"/>
      <c r="G137" s="14"/>
      <c r="H137" s="14"/>
      <c r="I137" s="14"/>
    </row>
    <row r="138" spans="1:9">
      <c r="A138" s="47"/>
      <c r="C138" s="15"/>
      <c r="D138" s="14"/>
      <c r="E138" s="14"/>
      <c r="F138" s="14"/>
      <c r="G138" s="14"/>
      <c r="H138" s="14"/>
      <c r="I138" s="14"/>
    </row>
    <row r="139" spans="1:9">
      <c r="A139" s="47"/>
      <c r="C139" s="15"/>
      <c r="D139" s="14"/>
      <c r="E139" s="14"/>
      <c r="F139" s="14"/>
      <c r="G139" s="14"/>
      <c r="H139" s="14"/>
      <c r="I139" s="14"/>
    </row>
    <row r="140" spans="1:9">
      <c r="A140" s="47"/>
      <c r="C140" s="15"/>
      <c r="D140" s="14"/>
      <c r="E140" s="14"/>
      <c r="F140" s="14"/>
      <c r="G140" s="14"/>
      <c r="H140" s="14"/>
      <c r="I140" s="14"/>
    </row>
    <row r="141" spans="1:9">
      <c r="A141" s="47"/>
      <c r="C141" s="15"/>
      <c r="D141" s="14"/>
      <c r="E141" s="14"/>
      <c r="F141" s="14"/>
      <c r="G141" s="14"/>
      <c r="H141" s="14"/>
      <c r="I141" s="14"/>
    </row>
    <row r="142" spans="1:9">
      <c r="A142" s="47"/>
      <c r="C142" s="15"/>
      <c r="D142" s="14"/>
      <c r="E142" s="14"/>
      <c r="F142" s="14"/>
      <c r="G142" s="14"/>
      <c r="H142" s="14"/>
      <c r="I142" s="14"/>
    </row>
    <row r="143" spans="1:9">
      <c r="A143" s="47"/>
      <c r="C143" s="15"/>
      <c r="D143" s="14"/>
      <c r="E143" s="14"/>
      <c r="F143" s="14"/>
      <c r="G143" s="14"/>
      <c r="H143" s="14"/>
      <c r="I143" s="14"/>
    </row>
    <row r="144" spans="1:9">
      <c r="A144" s="47"/>
      <c r="C144" s="15"/>
      <c r="D144" s="14"/>
      <c r="E144" s="14"/>
      <c r="F144" s="14"/>
      <c r="G144" s="14"/>
      <c r="H144" s="14"/>
      <c r="I144" s="14"/>
    </row>
    <row r="145" spans="1:9">
      <c r="A145" s="47"/>
      <c r="C145" s="15"/>
      <c r="D145" s="14"/>
      <c r="E145" s="14"/>
      <c r="F145" s="14"/>
      <c r="G145" s="14"/>
      <c r="H145" s="14"/>
      <c r="I145" s="14"/>
    </row>
    <row r="146" spans="1:9">
      <c r="A146" s="47"/>
      <c r="C146" s="15"/>
      <c r="D146" s="14"/>
      <c r="E146" s="14"/>
      <c r="F146" s="14"/>
      <c r="G146" s="14"/>
      <c r="H146" s="14"/>
      <c r="I146" s="14"/>
    </row>
    <row r="147" spans="1:9">
      <c r="A147" s="47"/>
      <c r="C147" s="15"/>
      <c r="D147" s="14"/>
      <c r="E147" s="14"/>
      <c r="F147" s="14"/>
      <c r="G147" s="14"/>
      <c r="H147" s="14"/>
      <c r="I147" s="14"/>
    </row>
    <row r="148" spans="1:9">
      <c r="A148" s="47"/>
      <c r="C148" s="15"/>
      <c r="D148" s="14"/>
      <c r="E148" s="14"/>
      <c r="F148" s="14"/>
      <c r="G148" s="14"/>
      <c r="H148" s="14"/>
      <c r="I148" s="14"/>
    </row>
    <row r="149" spans="1:9">
      <c r="A149" s="47"/>
      <c r="C149" s="15"/>
      <c r="D149" s="14"/>
      <c r="E149" s="14"/>
      <c r="F149" s="14"/>
      <c r="G149" s="14"/>
      <c r="H149" s="14"/>
      <c r="I149" s="14"/>
    </row>
    <row r="150" spans="1:9">
      <c r="A150" s="47"/>
      <c r="C150" s="15"/>
      <c r="D150" s="14"/>
      <c r="E150" s="14"/>
      <c r="F150" s="14"/>
      <c r="G150" s="14"/>
      <c r="H150" s="14"/>
      <c r="I150" s="14"/>
    </row>
    <row r="151" spans="1:9">
      <c r="A151" s="47"/>
      <c r="C151" s="15"/>
      <c r="D151" s="14"/>
      <c r="E151" s="14"/>
      <c r="F151" s="14"/>
      <c r="G151" s="14"/>
      <c r="H151" s="14"/>
      <c r="I151" s="14"/>
    </row>
    <row r="152" spans="1:9">
      <c r="A152" s="47"/>
      <c r="C152" s="15"/>
      <c r="D152" s="14"/>
      <c r="E152" s="14"/>
      <c r="F152" s="14"/>
      <c r="G152" s="14"/>
      <c r="H152" s="14"/>
      <c r="I152" s="14"/>
    </row>
    <row r="153" spans="1:9">
      <c r="A153" s="47"/>
      <c r="C153" s="15"/>
      <c r="D153" s="14"/>
      <c r="E153" s="14"/>
      <c r="F153" s="14"/>
      <c r="G153" s="14"/>
      <c r="H153" s="14"/>
      <c r="I153" s="14"/>
    </row>
    <row r="154" spans="1:9">
      <c r="A154" s="47"/>
      <c r="C154" s="15"/>
      <c r="D154" s="14"/>
      <c r="E154" s="14"/>
      <c r="F154" s="14"/>
      <c r="G154" s="14"/>
      <c r="H154" s="14"/>
      <c r="I154" s="14"/>
    </row>
    <row r="155" spans="1:9">
      <c r="A155" s="47"/>
      <c r="C155" s="15"/>
      <c r="D155" s="14"/>
      <c r="E155" s="14"/>
      <c r="F155" s="14"/>
      <c r="G155" s="14"/>
      <c r="H155" s="14"/>
      <c r="I155" s="14"/>
    </row>
    <row r="156" spans="1:9">
      <c r="A156" s="47"/>
      <c r="C156" s="15"/>
      <c r="D156" s="14"/>
      <c r="E156" s="14"/>
      <c r="F156" s="14"/>
      <c r="G156" s="14"/>
      <c r="H156" s="14"/>
      <c r="I156" s="14"/>
    </row>
    <row r="157" spans="1:9">
      <c r="A157" s="47"/>
      <c r="C157" s="15"/>
      <c r="D157" s="14"/>
      <c r="E157" s="14"/>
      <c r="F157" s="14"/>
      <c r="G157" s="14"/>
      <c r="H157" s="14"/>
      <c r="I157" s="14"/>
    </row>
    <row r="158" spans="1:9">
      <c r="A158" s="47"/>
      <c r="C158" s="15"/>
      <c r="D158" s="14"/>
      <c r="E158" s="14"/>
      <c r="F158" s="14"/>
      <c r="G158" s="14"/>
      <c r="H158" s="14"/>
      <c r="I158" s="14"/>
    </row>
    <row r="159" spans="1:9">
      <c r="A159" s="47"/>
      <c r="C159" s="15"/>
      <c r="D159" s="14"/>
      <c r="E159" s="14"/>
      <c r="F159" s="14"/>
      <c r="G159" s="14"/>
      <c r="H159" s="14"/>
      <c r="I159" s="14"/>
    </row>
    <row r="160" spans="1:9">
      <c r="A160" s="47"/>
      <c r="C160" s="15"/>
      <c r="D160" s="14"/>
      <c r="E160" s="14"/>
      <c r="F160" s="14"/>
      <c r="G160" s="14"/>
      <c r="H160" s="14"/>
      <c r="I160" s="14"/>
    </row>
    <row r="161" spans="1:9">
      <c r="A161" s="47"/>
      <c r="C161" s="15"/>
      <c r="D161" s="14"/>
      <c r="E161" s="14"/>
      <c r="F161" s="14"/>
      <c r="G161" s="14"/>
      <c r="H161" s="14"/>
      <c r="I161" s="14"/>
    </row>
    <row r="162" spans="1:9">
      <c r="A162" s="47"/>
      <c r="C162" s="15"/>
      <c r="D162" s="14"/>
      <c r="E162" s="14"/>
      <c r="F162" s="14"/>
      <c r="G162" s="14"/>
      <c r="H162" s="14"/>
      <c r="I162" s="14"/>
    </row>
    <row r="163" spans="1:9">
      <c r="A163" s="47"/>
      <c r="C163" s="15"/>
      <c r="D163" s="14"/>
      <c r="E163" s="14"/>
      <c r="F163" s="14"/>
      <c r="G163" s="14"/>
      <c r="H163" s="14"/>
      <c r="I163" s="14"/>
    </row>
    <row r="164" spans="1:9">
      <c r="A164" s="47"/>
      <c r="C164" s="15"/>
      <c r="D164" s="14"/>
      <c r="E164" s="14"/>
      <c r="F164" s="14"/>
      <c r="G164" s="14"/>
      <c r="H164" s="14"/>
      <c r="I164" s="14"/>
    </row>
    <row r="165" spans="1:9">
      <c r="A165" s="47"/>
      <c r="C165" s="15"/>
      <c r="D165" s="14"/>
      <c r="E165" s="14"/>
      <c r="F165" s="14"/>
      <c r="G165" s="14"/>
      <c r="H165" s="14"/>
      <c r="I165" s="14"/>
    </row>
    <row r="166" spans="1:9">
      <c r="A166" s="47"/>
      <c r="C166" s="15"/>
      <c r="D166" s="14"/>
      <c r="E166" s="14"/>
      <c r="F166" s="14"/>
      <c r="G166" s="14"/>
      <c r="H166" s="14"/>
      <c r="I166" s="14"/>
    </row>
    <row r="167" spans="1:9">
      <c r="A167" s="18"/>
    </row>
    <row r="168" spans="1:9">
      <c r="A168" s="18"/>
    </row>
    <row r="169" spans="1:9">
      <c r="A169" s="18"/>
    </row>
    <row r="170" spans="1:9">
      <c r="A170" s="18"/>
    </row>
    <row r="171" spans="1:9">
      <c r="A171" s="18"/>
    </row>
    <row r="172" spans="1:9">
      <c r="A172" s="18"/>
    </row>
    <row r="173" spans="1:9">
      <c r="A173" s="18"/>
    </row>
    <row r="174" spans="1:9">
      <c r="A174" s="18"/>
    </row>
    <row r="175" spans="1:9">
      <c r="A175" s="18"/>
    </row>
    <row r="176" spans="1:9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  <row r="261" spans="1:1">
      <c r="A261" s="18"/>
    </row>
    <row r="262" spans="1:1">
      <c r="A262" s="18"/>
    </row>
    <row r="263" spans="1:1">
      <c r="A263" s="18"/>
    </row>
    <row r="264" spans="1:1">
      <c r="A264" s="18"/>
    </row>
    <row r="265" spans="1:1">
      <c r="A265" s="18"/>
    </row>
    <row r="266" spans="1:1">
      <c r="A266" s="18"/>
    </row>
    <row r="267" spans="1:1">
      <c r="A267" s="18"/>
    </row>
    <row r="268" spans="1:1">
      <c r="A268" s="18"/>
    </row>
    <row r="269" spans="1:1">
      <c r="A269" s="18"/>
    </row>
    <row r="270" spans="1:1">
      <c r="A270" s="18"/>
    </row>
    <row r="271" spans="1:1">
      <c r="A271" s="18"/>
    </row>
    <row r="272" spans="1:1">
      <c r="A272" s="18"/>
    </row>
    <row r="273" spans="1:1">
      <c r="A273" s="18"/>
    </row>
    <row r="274" spans="1:1">
      <c r="A274" s="18"/>
    </row>
    <row r="275" spans="1:1">
      <c r="A275" s="18"/>
    </row>
    <row r="276" spans="1:1">
      <c r="A276" s="18"/>
    </row>
    <row r="277" spans="1:1">
      <c r="A277" s="18"/>
    </row>
    <row r="278" spans="1:1">
      <c r="A278" s="18"/>
    </row>
    <row r="279" spans="1:1">
      <c r="A279" s="18"/>
    </row>
    <row r="280" spans="1:1">
      <c r="A280" s="18"/>
    </row>
    <row r="281" spans="1:1">
      <c r="A281" s="18"/>
    </row>
    <row r="282" spans="1:1">
      <c r="A282" s="18"/>
    </row>
    <row r="283" spans="1:1">
      <c r="A283" s="18"/>
    </row>
    <row r="284" spans="1:1">
      <c r="A284" s="18"/>
    </row>
    <row r="285" spans="1:1">
      <c r="A285" s="18"/>
    </row>
    <row r="286" spans="1:1">
      <c r="A286" s="18"/>
    </row>
    <row r="287" spans="1:1">
      <c r="A287" s="18"/>
    </row>
    <row r="288" spans="1:1">
      <c r="A288" s="18"/>
    </row>
    <row r="289" spans="1:1">
      <c r="A289" s="18"/>
    </row>
    <row r="290" spans="1:1">
      <c r="A290" s="18"/>
    </row>
    <row r="291" spans="1:1">
      <c r="A291" s="18"/>
    </row>
    <row r="292" spans="1:1">
      <c r="A292" s="18"/>
    </row>
    <row r="293" spans="1:1">
      <c r="A293" s="18"/>
    </row>
    <row r="294" spans="1:1">
      <c r="A294" s="18"/>
    </row>
    <row r="295" spans="1:1">
      <c r="A295" s="18"/>
    </row>
    <row r="296" spans="1:1">
      <c r="A296" s="18"/>
    </row>
    <row r="297" spans="1:1">
      <c r="A297" s="18"/>
    </row>
    <row r="298" spans="1:1">
      <c r="A298" s="18"/>
    </row>
    <row r="299" spans="1:1">
      <c r="A299" s="18"/>
    </row>
    <row r="300" spans="1:1">
      <c r="A300" s="18"/>
    </row>
    <row r="301" spans="1:1">
      <c r="A301" s="18"/>
    </row>
    <row r="302" spans="1:1">
      <c r="A302" s="18"/>
    </row>
    <row r="303" spans="1:1">
      <c r="A303" s="18"/>
    </row>
    <row r="304" spans="1:1">
      <c r="A304" s="18"/>
    </row>
    <row r="305" spans="1:1">
      <c r="A305" s="18"/>
    </row>
    <row r="306" spans="1:1">
      <c r="A306" s="18"/>
    </row>
    <row r="307" spans="1:1">
      <c r="A307" s="18"/>
    </row>
    <row r="308" spans="1:1">
      <c r="A308" s="18"/>
    </row>
    <row r="309" spans="1:1">
      <c r="A309" s="18"/>
    </row>
    <row r="310" spans="1:1">
      <c r="A310" s="18"/>
    </row>
    <row r="311" spans="1:1">
      <c r="A311" s="18"/>
    </row>
    <row r="312" spans="1:1">
      <c r="A312" s="18"/>
    </row>
    <row r="313" spans="1:1">
      <c r="A313" s="18"/>
    </row>
    <row r="314" spans="1:1">
      <c r="A314" s="18"/>
    </row>
    <row r="315" spans="1:1">
      <c r="A315" s="18"/>
    </row>
    <row r="316" spans="1:1">
      <c r="A316" s="18"/>
    </row>
    <row r="317" spans="1:1">
      <c r="A317" s="18"/>
    </row>
    <row r="318" spans="1:1">
      <c r="A318" s="18"/>
    </row>
    <row r="319" spans="1:1">
      <c r="A319" s="18"/>
    </row>
    <row r="320" spans="1:1">
      <c r="A320" s="18"/>
    </row>
    <row r="321" spans="1:1">
      <c r="A321" s="18"/>
    </row>
    <row r="322" spans="1:1">
      <c r="A322" s="18"/>
    </row>
    <row r="323" spans="1:1">
      <c r="A323" s="18"/>
    </row>
    <row r="324" spans="1:1">
      <c r="A324" s="18"/>
    </row>
    <row r="325" spans="1:1">
      <c r="A325" s="18"/>
    </row>
    <row r="326" spans="1:1">
      <c r="A326" s="18"/>
    </row>
    <row r="327" spans="1:1">
      <c r="A327" s="18"/>
    </row>
    <row r="328" spans="1:1">
      <c r="A328" s="18"/>
    </row>
    <row r="329" spans="1:1">
      <c r="A329" s="18"/>
    </row>
    <row r="330" spans="1:1">
      <c r="A330" s="18"/>
    </row>
    <row r="331" spans="1:1">
      <c r="A331" s="18"/>
    </row>
    <row r="332" spans="1:1">
      <c r="A332" s="18"/>
    </row>
    <row r="333" spans="1:1">
      <c r="A333" s="18"/>
    </row>
  </sheetData>
  <mergeCells count="36">
    <mergeCell ref="F25:H25"/>
    <mergeCell ref="H4:I4"/>
    <mergeCell ref="H15:I15"/>
    <mergeCell ref="B18:E18"/>
    <mergeCell ref="H18:I18"/>
    <mergeCell ref="B20:E20"/>
    <mergeCell ref="A19:G19"/>
    <mergeCell ref="B30:E30"/>
    <mergeCell ref="B21:E21"/>
    <mergeCell ref="B22:E22"/>
    <mergeCell ref="B23:E23"/>
    <mergeCell ref="B24:E24"/>
    <mergeCell ref="B25:E25"/>
    <mergeCell ref="B26:E26"/>
    <mergeCell ref="F26:H26"/>
    <mergeCell ref="B27:E27"/>
    <mergeCell ref="B28:F28"/>
    <mergeCell ref="B29:E29"/>
    <mergeCell ref="A32:I32"/>
    <mergeCell ref="A33:I33"/>
    <mergeCell ref="A35:A36"/>
    <mergeCell ref="B35:B36"/>
    <mergeCell ref="C35:C36"/>
    <mergeCell ref="D35:D36"/>
    <mergeCell ref="E35:E36"/>
    <mergeCell ref="F35:I35"/>
    <mergeCell ref="A38:I38"/>
    <mergeCell ref="A39:I39"/>
    <mergeCell ref="A86:I86"/>
    <mergeCell ref="A93:I93"/>
    <mergeCell ref="A103:I103"/>
    <mergeCell ref="A117:B117"/>
    <mergeCell ref="C124:E124"/>
    <mergeCell ref="G124:I124"/>
    <mergeCell ref="C125:E125"/>
    <mergeCell ref="G125:I125"/>
  </mergeCells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I. Фін план (дод 1)</vt:lpstr>
      <vt:lpstr>'I. Фін план (дод 1)'!Заголовки_для_печати</vt:lpstr>
      <vt:lpstr>'I. Фін план (дод 1)'!Область_печати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Mis'kaRada</cp:lastModifiedBy>
  <cp:lastPrinted>2023-08-01T08:23:00Z</cp:lastPrinted>
  <dcterms:created xsi:type="dcterms:W3CDTF">2003-03-13T16:00:22Z</dcterms:created>
  <dcterms:modified xsi:type="dcterms:W3CDTF">2023-09-11T16:44:27Z</dcterms:modified>
</cp:coreProperties>
</file>