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20" windowHeight="11020"/>
  </bookViews>
  <sheets>
    <sheet name="ЗФ 1" sheetId="6" r:id="rId1"/>
  </sheets>
  <definedNames>
    <definedName name="_xlnm.Print_Titles" localSheetId="0">'ЗФ 1'!$5:$8</definedName>
  </definedNames>
  <calcPr calcId="125725"/>
</workbook>
</file>

<file path=xl/calcChain.xml><?xml version="1.0" encoding="utf-8"?>
<calcChain xmlns="http://schemas.openxmlformats.org/spreadsheetml/2006/main">
  <c r="H33" i="6"/>
  <c r="H42" l="1"/>
  <c r="G42"/>
  <c r="F42"/>
  <c r="D42"/>
  <c r="J52"/>
  <c r="I52"/>
  <c r="D16"/>
  <c r="K41"/>
  <c r="H16"/>
  <c r="K12"/>
  <c r="K49"/>
  <c r="J51"/>
  <c r="I51"/>
  <c r="D14"/>
  <c r="D53" s="1"/>
  <c r="K45"/>
  <c r="J50"/>
  <c r="K50"/>
  <c r="J49"/>
  <c r="I49"/>
  <c r="K48"/>
  <c r="J48"/>
  <c r="K47"/>
  <c r="J47"/>
  <c r="K46"/>
  <c r="J46"/>
  <c r="J45"/>
  <c r="I45"/>
  <c r="K44"/>
  <c r="J44"/>
  <c r="K43"/>
  <c r="J43"/>
  <c r="I43"/>
  <c r="E42"/>
  <c r="J41"/>
  <c r="I41"/>
  <c r="K40"/>
  <c r="J40"/>
  <c r="H39"/>
  <c r="G39"/>
  <c r="F39"/>
  <c r="E39"/>
  <c r="D39"/>
  <c r="K38"/>
  <c r="J38"/>
  <c r="K37"/>
  <c r="J37"/>
  <c r="K36"/>
  <c r="J36"/>
  <c r="I36"/>
  <c r="H35"/>
  <c r="G35"/>
  <c r="F35"/>
  <c r="E35"/>
  <c r="D35"/>
  <c r="K34"/>
  <c r="J34"/>
  <c r="I34"/>
  <c r="G33"/>
  <c r="F33"/>
  <c r="E33"/>
  <c r="D33"/>
  <c r="J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G16"/>
  <c r="F16"/>
  <c r="F14" s="1"/>
  <c r="F53" s="1"/>
  <c r="E16"/>
  <c r="E14" s="1"/>
  <c r="K15"/>
  <c r="J15"/>
  <c r="I15"/>
  <c r="G14"/>
  <c r="G53" s="1"/>
  <c r="K13"/>
  <c r="J13"/>
  <c r="I13"/>
  <c r="J12"/>
  <c r="I12"/>
  <c r="K11"/>
  <c r="J11"/>
  <c r="I11"/>
  <c r="K10"/>
  <c r="J10"/>
  <c r="I10"/>
  <c r="K9"/>
  <c r="J9"/>
  <c r="I9"/>
  <c r="K39" l="1"/>
  <c r="I16"/>
  <c r="E32"/>
  <c r="I35"/>
  <c r="I39"/>
  <c r="H32"/>
  <c r="J33"/>
  <c r="F32"/>
  <c r="F54" s="1"/>
  <c r="J39"/>
  <c r="G32"/>
  <c r="G54" s="1"/>
  <c r="I42"/>
  <c r="D32"/>
  <c r="D54" s="1"/>
  <c r="K33"/>
  <c r="J42"/>
  <c r="J35"/>
  <c r="K16"/>
  <c r="I33"/>
  <c r="K35"/>
  <c r="K42"/>
  <c r="H14"/>
  <c r="J16"/>
  <c r="I32" l="1"/>
  <c r="K32"/>
  <c r="J32"/>
  <c r="J14"/>
  <c r="K14"/>
  <c r="H53"/>
  <c r="I14"/>
  <c r="I53" l="1"/>
  <c r="J53"/>
  <c r="K53"/>
  <c r="H54"/>
  <c r="I54" l="1"/>
  <c r="J54"/>
  <c r="K54"/>
</calcChain>
</file>

<file path=xl/sharedStrings.xml><?xml version="1.0" encoding="utf-8"?>
<sst xmlns="http://schemas.openxmlformats.org/spreadsheetml/2006/main" count="65" uniqueCount="65">
  <si>
    <t>ККД</t>
  </si>
  <si>
    <t>Доходи</t>
  </si>
  <si>
    <t>Податок та збір на доходи фізичних осіб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</si>
  <si>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</si>
  <si>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</si>
  <si>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</si>
  <si>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</si>
  <si>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</si>
  <si>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</si>
  <si>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</si>
  <si>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Єдиний податок  </t>
  </si>
  <si>
    <t>Інші надходження  </t>
  </si>
  <si>
    <t>Адміністративні штрафи та інші санкції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</si>
  <si>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</si>
  <si>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</si>
  <si>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</si>
  <si>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Офіційні трансферти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</si>
  <si>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</si>
  <si>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</si>
  <si>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</si>
  <si>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</si>
  <si>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</si>
  <si>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</si>
  <si>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Всього без урахування трансферт</t>
  </si>
  <si>
    <t>Всього</t>
  </si>
  <si>
    <t xml:space="preserve"> План на 2019  рік</t>
  </si>
  <si>
    <t>Податок на майно , відмінне від земельної ділянки</t>
  </si>
  <si>
    <t>18010500-18010900</t>
  </si>
  <si>
    <t>Динаміка надходжень до аналогічного періоду минулого року</t>
  </si>
  <si>
    <t>відносна</t>
  </si>
  <si>
    <t>абсолютна</t>
  </si>
  <si>
    <t>Інші субвенції з місцевого бюджету</t>
  </si>
  <si>
    <t xml:space="preserve"> </t>
  </si>
  <si>
    <t>грн.</t>
  </si>
  <si>
    <t>18010100 -18010400</t>
  </si>
  <si>
    <t>Дотації з державного бюджету місцевим бюджетам</t>
  </si>
  <si>
    <t>Базова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</si>
  <si>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</si>
  <si>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Податок на прибуток підприємств  </t>
  </si>
  <si>
    <t xml:space="preserve">Транспортний податок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</si>
  <si>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</si>
  <si>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Рентна плата та плата за використання інших природних ресурсів </t>
  </si>
  <si>
    <t>14020000 -14030000</t>
  </si>
  <si>
    <t>Акцизний податок з вироблених та з ввезених на митну територію  України підакцизних товарів (продукції) за пальне</t>
  </si>
  <si>
    <t xml:space="preserve">Орендна плата за водні об`єкти 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</si>
  <si>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</si>
  <si>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</si>
  <si>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</si>
  <si>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</si>
  <si>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</si>
  <si>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місцевого бюджету</t>
  </si>
  <si>
    <t>Аналіз виконання плану по доходах  загального фонду</t>
  </si>
  <si>
    <t>% виконання до уточ. річних показників</t>
  </si>
  <si>
    <t xml:space="preserve">                      Радехівської міської територіальної громади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</si>
  <si>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</si>
  <si>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</si>
  <si>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Інші дотації з місцевого бюджету</t>
  </si>
  <si>
    <t xml:space="preserve"> Річний план на 2023 рік</t>
  </si>
  <si>
    <t xml:space="preserve"> Уточнений річний план на 2023 рік</t>
  </si>
  <si>
    <t>Плата за землю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</si>
  <si>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</si>
  <si>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</si>
  <si>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 станом на 01.01.2024 року</t>
  </si>
  <si>
    <t>Надходження за  2022 рік</t>
  </si>
  <si>
    <t>Надходження  за  2023 рік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</si>
</sst>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theme="1"/>
      <name val="Calibri"/>
      <family val="2"/>
      <charset val="204"/>
      <scheme val="minor"/>
    </font>
    <font>
      <b/>
      <sz val="23"/>
      <color theme="1"/>
      <name val="Arial"/>
      <family val="2"/>
      <charset val="204"/>
    </font>
    <font>
      <sz val="23"/>
      <color theme="1"/>
      <name val="Arial"/>
      <family val="2"/>
      <charset val="204"/>
    </font>
    <font>
      <b/>
      <i/>
      <sz val="23"/>
      <color theme="1"/>
      <name val="Arial"/>
      <family val="2"/>
      <charset val="204"/>
    </font>
    <font>
      <i/>
      <sz val="23"/>
      <color theme="1"/>
      <name val="Arial"/>
      <family val="2"/>
      <charset val="204"/>
    </font>
    <font>
      <b/>
      <sz val="2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4" borderId="12" xfId="0" applyFont="1" applyFill="1" applyBorder="1"/>
    <xf numFmtId="0" fontId="4" fillId="4" borderId="19" xfId="0" applyFont="1" applyFill="1" applyBorder="1"/>
    <xf numFmtId="0" fontId="4" fillId="4" borderId="11" xfId="0" applyFont="1" applyFill="1" applyBorder="1"/>
    <xf numFmtId="0" fontId="4" fillId="4" borderId="20" xfId="0" applyFont="1" applyFill="1" applyBorder="1"/>
    <xf numFmtId="0" fontId="3" fillId="4" borderId="6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/>
    <xf numFmtId="4" fontId="1" fillId="0" borderId="3" xfId="0" applyNumberFormat="1" applyFont="1" applyBorder="1"/>
    <xf numFmtId="4" fontId="1" fillId="6" borderId="15" xfId="0" applyNumberFormat="1" applyFont="1" applyFill="1" applyBorder="1"/>
    <xf numFmtId="164" fontId="1" fillId="0" borderId="3" xfId="0" applyNumberFormat="1" applyFont="1" applyBorder="1"/>
    <xf numFmtId="4" fontId="3" fillId="0" borderId="3" xfId="0" applyNumberFormat="1" applyFont="1" applyBorder="1"/>
    <xf numFmtId="164" fontId="3" fillId="0" borderId="3" xfId="0" applyNumberFormat="1" applyFont="1" applyBorder="1"/>
    <xf numFmtId="4" fontId="1" fillId="0" borderId="0" xfId="0" applyNumberFormat="1" applyFont="1"/>
    <xf numFmtId="0" fontId="1" fillId="0" borderId="0" xfId="0" applyFont="1"/>
    <xf numFmtId="4" fontId="1" fillId="3" borderId="1" xfId="0" applyNumberFormat="1" applyFont="1" applyFill="1" applyBorder="1"/>
    <xf numFmtId="4" fontId="1" fillId="0" borderId="1" xfId="0" applyNumberFormat="1" applyFont="1" applyBorder="1"/>
    <xf numFmtId="4" fontId="1" fillId="6" borderId="5" xfId="0" applyNumberFormat="1" applyFont="1" applyFill="1" applyBorder="1"/>
    <xf numFmtId="164" fontId="1" fillId="0" borderId="1" xfId="0" applyNumberFormat="1" applyFont="1" applyBorder="1"/>
    <xf numFmtId="4" fontId="3" fillId="0" borderId="1" xfId="0" applyNumberFormat="1" applyFont="1" applyBorder="1"/>
    <xf numFmtId="164" fontId="3" fillId="0" borderId="1" xfId="0" applyNumberFormat="1" applyFont="1" applyBorder="1"/>
    <xf numFmtId="4" fontId="3" fillId="3" borderId="1" xfId="0" applyNumberFormat="1" applyFont="1" applyFill="1" applyBorder="1"/>
    <xf numFmtId="4" fontId="3" fillId="6" borderId="5" xfId="0" applyNumberFormat="1" applyFont="1" applyFill="1" applyBorder="1"/>
    <xf numFmtId="164" fontId="3" fillId="3" borderId="1" xfId="0" applyNumberFormat="1" applyFont="1" applyFill="1" applyBorder="1"/>
    <xf numFmtId="4" fontId="2" fillId="3" borderId="1" xfId="0" applyNumberFormat="1" applyFont="1" applyFill="1" applyBorder="1"/>
    <xf numFmtId="4" fontId="2" fillId="0" borderId="1" xfId="0" applyNumberFormat="1" applyFont="1" applyBorder="1"/>
    <xf numFmtId="4" fontId="2" fillId="6" borderId="5" xfId="0" applyNumberFormat="1" applyFont="1" applyFill="1" applyBorder="1"/>
    <xf numFmtId="164" fontId="2" fillId="0" borderId="1" xfId="0" applyNumberFormat="1" applyFont="1" applyBorder="1"/>
    <xf numFmtId="4" fontId="4" fillId="0" borderId="1" xfId="0" applyNumberFormat="1" applyFont="1" applyBorder="1"/>
    <xf numFmtId="164" fontId="4" fillId="0" borderId="1" xfId="0" applyNumberFormat="1" applyFont="1" applyBorder="1"/>
    <xf numFmtId="4" fontId="2" fillId="0" borderId="0" xfId="0" applyNumberFormat="1" applyFont="1"/>
    <xf numFmtId="4" fontId="1" fillId="6" borderId="1" xfId="0" applyNumberFormat="1" applyFont="1" applyFill="1" applyBorder="1"/>
    <xf numFmtId="164" fontId="2" fillId="0" borderId="10" xfId="0" applyNumberFormat="1" applyFont="1" applyBorder="1"/>
    <xf numFmtId="4" fontId="2" fillId="6" borderId="1" xfId="0" applyNumberFormat="1" applyFont="1" applyFill="1" applyBorder="1"/>
    <xf numFmtId="4" fontId="2" fillId="2" borderId="1" xfId="0" applyNumberFormat="1" applyFont="1" applyFill="1" applyBorder="1"/>
    <xf numFmtId="0" fontId="2" fillId="0" borderId="0" xfId="0" applyFont="1" applyBorder="1"/>
    <xf numFmtId="4" fontId="1" fillId="5" borderId="21" xfId="0" applyNumberFormat="1" applyFont="1" applyFill="1" applyBorder="1"/>
    <xf numFmtId="4" fontId="1" fillId="5" borderId="22" xfId="0" applyNumberFormat="1" applyFont="1" applyFill="1" applyBorder="1"/>
    <xf numFmtId="164" fontId="1" fillId="5" borderId="22" xfId="0" applyNumberFormat="1" applyFont="1" applyFill="1" applyBorder="1"/>
    <xf numFmtId="4" fontId="3" fillId="5" borderId="21" xfId="0" applyNumberFormat="1" applyFont="1" applyFill="1" applyBorder="1"/>
    <xf numFmtId="164" fontId="3" fillId="5" borderId="21" xfId="0" applyNumberFormat="1" applyFont="1" applyFill="1" applyBorder="1"/>
    <xf numFmtId="4" fontId="1" fillId="5" borderId="6" xfId="0" applyNumberFormat="1" applyFont="1" applyFill="1" applyBorder="1"/>
    <xf numFmtId="4" fontId="1" fillId="5" borderId="4" xfId="0" applyNumberFormat="1" applyFont="1" applyFill="1" applyBorder="1"/>
    <xf numFmtId="164" fontId="1" fillId="5" borderId="6" xfId="0" applyNumberFormat="1" applyFont="1" applyFill="1" applyBorder="1"/>
    <xf numFmtId="4" fontId="3" fillId="5" borderId="6" xfId="0" applyNumberFormat="1" applyFont="1" applyFill="1" applyBorder="1"/>
    <xf numFmtId="164" fontId="3" fillId="5" borderId="6" xfId="0" applyNumberFormat="1" applyFont="1" applyFill="1" applyBorder="1"/>
    <xf numFmtId="4" fontId="2" fillId="3" borderId="0" xfId="0" applyNumberFormat="1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wrapText="1"/>
    </xf>
    <xf numFmtId="0" fontId="2" fillId="0" borderId="2" xfId="0" applyFont="1" applyBorder="1"/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5" borderId="7" xfId="0" applyFont="1" applyFill="1" applyBorder="1" applyAlignment="1"/>
    <xf numFmtId="0" fontId="1" fillId="5" borderId="9" xfId="0" applyFont="1" applyFill="1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B1" zoomScale="49" zoomScaleNormal="49" workbookViewId="0">
      <selection activeCell="A53" sqref="A53:C53"/>
    </sheetView>
  </sheetViews>
  <sheetFormatPr defaultColWidth="8.796875" defaultRowHeight="73" customHeight="1"/>
  <cols>
    <col min="1" max="1" width="1.69921875" style="40" hidden="1" customWidth="1"/>
    <col min="2" max="2" width="25.5" style="4" customWidth="1"/>
    <col min="3" max="3" width="73.3984375" style="1" customWidth="1"/>
    <col min="4" max="4" width="36.19921875" style="3" customWidth="1"/>
    <col min="5" max="5" width="2.3984375" style="1" hidden="1" customWidth="1"/>
    <col min="6" max="6" width="35.19921875" style="1" customWidth="1"/>
    <col min="7" max="7" width="35.3984375" style="1" customWidth="1"/>
    <col min="8" max="8" width="35.5" style="1" customWidth="1"/>
    <col min="9" max="9" width="29.59765625" style="1" customWidth="1"/>
    <col min="10" max="10" width="36" style="1" customWidth="1"/>
    <col min="11" max="11" width="24.09765625" style="1" customWidth="1"/>
    <col min="12" max="12" width="12.796875" style="1" customWidth="1"/>
    <col min="13" max="16384" width="8.796875" style="1"/>
  </cols>
  <sheetData>
    <row r="1" spans="1:12" ht="43" customHeight="1">
      <c r="A1" s="53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2" customFormat="1" ht="40.25" customHeight="1">
      <c r="A2" s="68"/>
      <c r="B2" s="53" t="s">
        <v>53</v>
      </c>
      <c r="C2" s="53"/>
      <c r="D2" s="53"/>
      <c r="E2" s="53"/>
      <c r="F2" s="53"/>
      <c r="G2" s="53"/>
      <c r="H2" s="53"/>
      <c r="I2" s="53"/>
      <c r="J2" s="53"/>
      <c r="K2" s="53"/>
      <c r="L2" s="52"/>
    </row>
    <row r="3" spans="1:12" s="3" customFormat="1" ht="37.75" customHeight="1" thickBot="1">
      <c r="A3" s="53" t="s">
        <v>62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18.5" hidden="1" customHeight="1" thickBot="1">
      <c r="K4" s="5" t="s">
        <v>33</v>
      </c>
    </row>
    <row r="5" spans="1:12" s="6" customFormat="1" ht="125.5" customHeight="1" thickBot="1">
      <c r="A5" s="69"/>
      <c r="B5" s="54" t="s">
        <v>0</v>
      </c>
      <c r="C5" s="71" t="s">
        <v>1</v>
      </c>
      <c r="D5" s="57" t="s">
        <v>63</v>
      </c>
      <c r="E5" s="60" t="s">
        <v>25</v>
      </c>
      <c r="F5" s="57" t="s">
        <v>57</v>
      </c>
      <c r="G5" s="57" t="s">
        <v>58</v>
      </c>
      <c r="H5" s="63" t="s">
        <v>64</v>
      </c>
      <c r="I5" s="57" t="s">
        <v>52</v>
      </c>
      <c r="J5" s="66" t="s">
        <v>28</v>
      </c>
      <c r="K5" s="67"/>
    </row>
    <row r="6" spans="1:12" ht="118.5" hidden="1" customHeight="1">
      <c r="B6" s="55"/>
      <c r="C6" s="72"/>
      <c r="D6" s="58"/>
      <c r="E6" s="61"/>
      <c r="F6" s="58"/>
      <c r="G6" s="58"/>
      <c r="H6" s="64"/>
      <c r="I6" s="58"/>
      <c r="J6" s="7"/>
      <c r="K6" s="8"/>
    </row>
    <row r="7" spans="1:12" ht="2" customHeight="1" thickBot="1">
      <c r="B7" s="55"/>
      <c r="C7" s="72"/>
      <c r="D7" s="58"/>
      <c r="E7" s="61"/>
      <c r="F7" s="58"/>
      <c r="G7" s="58"/>
      <c r="H7" s="64"/>
      <c r="I7" s="58"/>
      <c r="J7" s="9"/>
      <c r="K7" s="10"/>
    </row>
    <row r="8" spans="1:12" ht="137.5" customHeight="1" thickBot="1">
      <c r="B8" s="56"/>
      <c r="C8" s="73"/>
      <c r="D8" s="59"/>
      <c r="E8" s="62"/>
      <c r="F8" s="59"/>
      <c r="G8" s="59"/>
      <c r="H8" s="65"/>
      <c r="I8" s="59"/>
      <c r="J8" s="11" t="s">
        <v>30</v>
      </c>
      <c r="K8" s="11" t="s">
        <v>29</v>
      </c>
    </row>
    <row r="9" spans="1:12" s="19" customFormat="1" ht="73" customHeight="1">
      <c r="A9" s="70"/>
      <c r="B9" s="80">
        <v>11010000</v>
      </c>
      <c r="C9" s="74" t="s">
        <v>2</v>
      </c>
      <c r="D9" s="12">
        <v>145692205.27000001</v>
      </c>
      <c r="E9" s="13">
        <v>50381900</v>
      </c>
      <c r="F9" s="12">
        <v>147600000</v>
      </c>
      <c r="G9" s="12">
        <v>180537551</v>
      </c>
      <c r="H9" s="14">
        <v>194436842.55000001</v>
      </c>
      <c r="I9" s="15">
        <f>H9/G9*100</f>
        <v>107.69883687521606</v>
      </c>
      <c r="J9" s="16">
        <f>H9-D9</f>
        <v>48744637.280000001</v>
      </c>
      <c r="K9" s="17">
        <f>H9/D9*100</f>
        <v>133.45727191764678</v>
      </c>
      <c r="L9" s="18"/>
    </row>
    <row r="10" spans="1:12" s="19" customFormat="1" ht="70.5" customHeight="1">
      <c r="A10" s="70"/>
      <c r="B10" s="81">
        <v>11020000</v>
      </c>
      <c r="C10" s="75" t="s">
        <v>38</v>
      </c>
      <c r="D10" s="20">
        <v>4841</v>
      </c>
      <c r="E10" s="21"/>
      <c r="F10" s="20">
        <v>4600</v>
      </c>
      <c r="G10" s="20">
        <v>503</v>
      </c>
      <c r="H10" s="22">
        <v>504</v>
      </c>
      <c r="I10" s="23">
        <f>H10/G10*100</f>
        <v>100.19880715705764</v>
      </c>
      <c r="J10" s="24">
        <f>H10-D10</f>
        <v>-4337</v>
      </c>
      <c r="K10" s="25">
        <f>H10/D10*100</f>
        <v>10.411072092542863</v>
      </c>
      <c r="L10" s="18"/>
    </row>
    <row r="11" spans="1:12" s="19" customFormat="1" ht="96.5" customHeight="1">
      <c r="A11" s="70"/>
      <c r="B11" s="81">
        <v>13000000</v>
      </c>
      <c r="C11" s="75" t="s">
        <v>41</v>
      </c>
      <c r="D11" s="20">
        <v>1152833.97</v>
      </c>
      <c r="E11" s="21"/>
      <c r="F11" s="20">
        <v>1349700</v>
      </c>
      <c r="G11" s="20">
        <v>1489700</v>
      </c>
      <c r="H11" s="22">
        <v>1516480.51</v>
      </c>
      <c r="I11" s="23">
        <f>H11/G11*100</f>
        <v>101.79771161978921</v>
      </c>
      <c r="J11" s="24">
        <f>H11-D11</f>
        <v>363646.54000000004</v>
      </c>
      <c r="K11" s="25">
        <f>H11/D11*100</f>
        <v>131.54370442432401</v>
      </c>
      <c r="L11" s="18"/>
    </row>
    <row r="12" spans="1:12" s="19" customFormat="1" ht="169.5" customHeight="1">
      <c r="A12" s="70"/>
      <c r="B12" s="82" t="s">
        <v>42</v>
      </c>
      <c r="C12" s="75" t="s">
        <v>43</v>
      </c>
      <c r="D12" s="20">
        <v>3335313.18</v>
      </c>
      <c r="E12" s="21"/>
      <c r="F12" s="20">
        <v>4821000</v>
      </c>
      <c r="G12" s="20">
        <v>7633000</v>
      </c>
      <c r="H12" s="22">
        <v>8390777.9600000009</v>
      </c>
      <c r="I12" s="23">
        <f>H12/G12*100</f>
        <v>109.92765570548933</v>
      </c>
      <c r="J12" s="24">
        <f>H12-D12</f>
        <v>5055464.7800000012</v>
      </c>
      <c r="K12" s="25">
        <f>H12/D12*100</f>
        <v>251.57391546661296</v>
      </c>
      <c r="L12" s="18"/>
    </row>
    <row r="13" spans="1:12" s="19" customFormat="1" ht="135" customHeight="1">
      <c r="A13" s="70"/>
      <c r="B13" s="81">
        <v>14040000</v>
      </c>
      <c r="C13" s="75" t="s">
        <v>3</v>
      </c>
      <c r="D13" s="20">
        <v>2717787.07</v>
      </c>
      <c r="E13" s="21"/>
      <c r="F13" s="20">
        <v>3260000</v>
      </c>
      <c r="G13" s="20">
        <v>2894000</v>
      </c>
      <c r="H13" s="22">
        <v>3302115.99</v>
      </c>
      <c r="I13" s="23">
        <f>H13/G13*100</f>
        <v>114.10214201796822</v>
      </c>
      <c r="J13" s="24">
        <f>H13-D13</f>
        <v>584328.92000000039</v>
      </c>
      <c r="K13" s="25">
        <f>H13/D13*100</f>
        <v>121.50017293297375</v>
      </c>
      <c r="L13" s="18"/>
    </row>
    <row r="14" spans="1:12" s="19" customFormat="1" ht="54.5" customHeight="1">
      <c r="A14" s="70"/>
      <c r="B14" s="83">
        <v>18000000</v>
      </c>
      <c r="C14" s="76" t="s">
        <v>4</v>
      </c>
      <c r="D14" s="26">
        <f>D15+D16+D21+D22+D23</f>
        <v>57640356.770000003</v>
      </c>
      <c r="E14" s="26">
        <f t="shared" ref="E14" si="0">E15+E16+E21</f>
        <v>0</v>
      </c>
      <c r="F14" s="26">
        <f t="shared" ref="F14:H14" si="1">F15+F16+F21+F22+F23</f>
        <v>58379200</v>
      </c>
      <c r="G14" s="26">
        <f t="shared" si="1"/>
        <v>63723885</v>
      </c>
      <c r="H14" s="27">
        <f t="shared" si="1"/>
        <v>68636704.50999999</v>
      </c>
      <c r="I14" s="28">
        <f>H14/G14*100</f>
        <v>107.70954173619513</v>
      </c>
      <c r="J14" s="26">
        <f>H14-D14</f>
        <v>10996347.739999987</v>
      </c>
      <c r="K14" s="28">
        <f>H14/D14*100</f>
        <v>119.07751505404151</v>
      </c>
      <c r="L14" s="18"/>
    </row>
    <row r="15" spans="1:12" s="19" customFormat="1" ht="88.5" customHeight="1">
      <c r="A15" s="70"/>
      <c r="B15" s="82" t="s">
        <v>34</v>
      </c>
      <c r="C15" s="75" t="s">
        <v>26</v>
      </c>
      <c r="D15" s="20">
        <v>2507331.12</v>
      </c>
      <c r="E15" s="21"/>
      <c r="F15" s="20">
        <v>2637500</v>
      </c>
      <c r="G15" s="20">
        <v>3763585</v>
      </c>
      <c r="H15" s="22">
        <v>4275850.25</v>
      </c>
      <c r="I15" s="23">
        <f>H15/G15*100</f>
        <v>113.61109819493913</v>
      </c>
      <c r="J15" s="24">
        <f>H15-D15</f>
        <v>1768519.13</v>
      </c>
      <c r="K15" s="25">
        <f>H15/D15*100</f>
        <v>170.53392812354198</v>
      </c>
      <c r="L15" s="18"/>
    </row>
    <row r="16" spans="1:12" s="19" customFormat="1" ht="62.5" customHeight="1">
      <c r="A16" s="70"/>
      <c r="B16" s="82" t="s">
        <v>27</v>
      </c>
      <c r="C16" s="75" t="s">
        <v>59</v>
      </c>
      <c r="D16" s="20">
        <f t="shared" ref="D16:G16" si="2">D17+D18+D19+D20</f>
        <v>20475149.890000001</v>
      </c>
      <c r="E16" s="20">
        <f t="shared" si="2"/>
        <v>0</v>
      </c>
      <c r="F16" s="20">
        <f t="shared" si="2"/>
        <v>20208000</v>
      </c>
      <c r="G16" s="20">
        <f t="shared" si="2"/>
        <v>19590100</v>
      </c>
      <c r="H16" s="22">
        <f>H17+H18+H19+H20</f>
        <v>21163161.27</v>
      </c>
      <c r="I16" s="23">
        <f>H16/G16*100</f>
        <v>108.02987871424851</v>
      </c>
      <c r="J16" s="24">
        <f>H16-D16</f>
        <v>688011.37999999896</v>
      </c>
      <c r="K16" s="25">
        <f>H16/D16*100</f>
        <v>103.36022634118065</v>
      </c>
      <c r="L16" s="18"/>
    </row>
    <row r="17" spans="1:12" ht="54.5" customHeight="1">
      <c r="B17" s="84">
        <v>18010500</v>
      </c>
      <c r="C17" s="77" t="s">
        <v>5</v>
      </c>
      <c r="D17" s="29">
        <v>3709003.29</v>
      </c>
      <c r="E17" s="30"/>
      <c r="F17" s="30">
        <v>2600000</v>
      </c>
      <c r="G17" s="30">
        <v>1710000</v>
      </c>
      <c r="H17" s="31">
        <v>1760212.92</v>
      </c>
      <c r="I17" s="32">
        <f>H17/G17*100</f>
        <v>102.93642807017545</v>
      </c>
      <c r="J17" s="33">
        <f>H17-D17</f>
        <v>-1948790.37</v>
      </c>
      <c r="K17" s="34">
        <f>H17/D17*100</f>
        <v>47.457841969183043</v>
      </c>
      <c r="L17" s="35"/>
    </row>
    <row r="18" spans="1:12" ht="52" customHeight="1">
      <c r="B18" s="84">
        <v>18010600</v>
      </c>
      <c r="C18" s="77" t="s">
        <v>6</v>
      </c>
      <c r="D18" s="29">
        <v>13844639.34</v>
      </c>
      <c r="E18" s="30"/>
      <c r="F18" s="30">
        <v>14789000</v>
      </c>
      <c r="G18" s="30">
        <v>15185400</v>
      </c>
      <c r="H18" s="31">
        <v>16517814.99</v>
      </c>
      <c r="I18" s="32">
        <f>H18/G18*100</f>
        <v>108.77431605357779</v>
      </c>
      <c r="J18" s="33">
        <f>H18-D18</f>
        <v>2673175.6500000004</v>
      </c>
      <c r="K18" s="34">
        <f>H18/D18*100</f>
        <v>119.30838055330663</v>
      </c>
      <c r="L18" s="35"/>
    </row>
    <row r="19" spans="1:12" ht="60.5" customHeight="1">
      <c r="B19" s="84">
        <v>18010700</v>
      </c>
      <c r="C19" s="77" t="s">
        <v>7</v>
      </c>
      <c r="D19" s="29">
        <v>2151784.33</v>
      </c>
      <c r="E19" s="30"/>
      <c r="F19" s="30">
        <v>1968000</v>
      </c>
      <c r="G19" s="30">
        <v>1653700</v>
      </c>
      <c r="H19" s="31">
        <v>1779218.36</v>
      </c>
      <c r="I19" s="32">
        <f>H19/G19*100</f>
        <v>107.59015299026427</v>
      </c>
      <c r="J19" s="33">
        <f>H19-D19</f>
        <v>-372565.97</v>
      </c>
      <c r="K19" s="34">
        <f>H19/D19*100</f>
        <v>82.685719716157607</v>
      </c>
      <c r="L19" s="35"/>
    </row>
    <row r="20" spans="1:12" ht="31.5" customHeight="1">
      <c r="B20" s="84">
        <v>18010900</v>
      </c>
      <c r="C20" s="77" t="s">
        <v>8</v>
      </c>
      <c r="D20" s="29">
        <v>769722.93</v>
      </c>
      <c r="E20" s="30"/>
      <c r="F20" s="30">
        <v>851000</v>
      </c>
      <c r="G20" s="30">
        <v>1041000</v>
      </c>
      <c r="H20" s="31">
        <v>1105915</v>
      </c>
      <c r="I20" s="32">
        <f>H20/G20*100</f>
        <v>106.23583093179636</v>
      </c>
      <c r="J20" s="33">
        <f>H20-D20</f>
        <v>336192.06999999995</v>
      </c>
      <c r="K20" s="34">
        <f>H20/D20*100</f>
        <v>143.6770241468576</v>
      </c>
      <c r="L20" s="35"/>
    </row>
    <row r="21" spans="1:12" ht="34" customHeight="1">
      <c r="B21" s="81">
        <v>18010000</v>
      </c>
      <c r="C21" s="75" t="s">
        <v>39</v>
      </c>
      <c r="D21" s="20">
        <v>68750</v>
      </c>
      <c r="E21" s="21"/>
      <c r="F21" s="20">
        <v>92500</v>
      </c>
      <c r="G21" s="20">
        <v>131300</v>
      </c>
      <c r="H21" s="22">
        <v>131346.67000000001</v>
      </c>
      <c r="I21" s="23">
        <f>H21/G21*100</f>
        <v>100.03554455445544</v>
      </c>
      <c r="J21" s="24">
        <f>H21-D21</f>
        <v>62596.670000000013</v>
      </c>
      <c r="K21" s="25">
        <f>H21/D21*100</f>
        <v>191.04970181818183</v>
      </c>
      <c r="L21" s="35"/>
    </row>
    <row r="22" spans="1:12" s="19" customFormat="1" ht="32.5" customHeight="1">
      <c r="A22" s="70"/>
      <c r="B22" s="81">
        <v>18030000</v>
      </c>
      <c r="C22" s="75" t="s">
        <v>9</v>
      </c>
      <c r="D22" s="20">
        <v>15173.19</v>
      </c>
      <c r="E22" s="21"/>
      <c r="F22" s="20">
        <v>12200</v>
      </c>
      <c r="G22" s="20">
        <v>12200</v>
      </c>
      <c r="H22" s="22">
        <v>36806.699999999997</v>
      </c>
      <c r="I22" s="23">
        <f>H22/G22*100</f>
        <v>301.69426229508196</v>
      </c>
      <c r="J22" s="24">
        <f>H22-D22</f>
        <v>21633.509999999995</v>
      </c>
      <c r="K22" s="25">
        <f>H22/D22*100</f>
        <v>242.5772036071518</v>
      </c>
      <c r="L22" s="18"/>
    </row>
    <row r="23" spans="1:12" s="19" customFormat="1" ht="43" customHeight="1">
      <c r="A23" s="70"/>
      <c r="B23" s="81">
        <v>18050000</v>
      </c>
      <c r="C23" s="75" t="s">
        <v>10</v>
      </c>
      <c r="D23" s="20">
        <v>34573952.57</v>
      </c>
      <c r="E23" s="21"/>
      <c r="F23" s="20">
        <v>35429000</v>
      </c>
      <c r="G23" s="20">
        <v>40226700</v>
      </c>
      <c r="H23" s="22">
        <v>43029539.619999997</v>
      </c>
      <c r="I23" s="23">
        <f>H23/G23*100</f>
        <v>106.96761011964691</v>
      </c>
      <c r="J23" s="24">
        <f>H23-D23</f>
        <v>8455587.049999997</v>
      </c>
      <c r="K23" s="25">
        <f>H23/D23*100</f>
        <v>124.45652412139003</v>
      </c>
      <c r="L23" s="18"/>
    </row>
    <row r="24" spans="1:12" s="19" customFormat="1" ht="217" customHeight="1">
      <c r="A24" s="70"/>
      <c r="B24" s="81">
        <v>21010000</v>
      </c>
      <c r="C24" s="75" t="s">
        <v>50</v>
      </c>
      <c r="D24" s="20">
        <v>2005</v>
      </c>
      <c r="E24" s="21"/>
      <c r="F24" s="20">
        <v>2000</v>
      </c>
      <c r="G24" s="20">
        <v>345</v>
      </c>
      <c r="H24" s="22">
        <v>345</v>
      </c>
      <c r="I24" s="23">
        <f>H24/G24*100</f>
        <v>100</v>
      </c>
      <c r="J24" s="24">
        <f>H24-D24</f>
        <v>-1660</v>
      </c>
      <c r="K24" s="25">
        <f>H24/D24*100</f>
        <v>17.206982543640898</v>
      </c>
      <c r="L24" s="18"/>
    </row>
    <row r="25" spans="1:12" ht="59" customHeight="1">
      <c r="B25" s="81">
        <v>21080000</v>
      </c>
      <c r="C25" s="75" t="s">
        <v>12</v>
      </c>
      <c r="D25" s="20">
        <v>130683.36</v>
      </c>
      <c r="E25" s="21"/>
      <c r="F25" s="20">
        <v>100000</v>
      </c>
      <c r="G25" s="20">
        <v>92000</v>
      </c>
      <c r="H25" s="22">
        <v>93526.35</v>
      </c>
      <c r="I25" s="23">
        <f>H25/G25*100</f>
        <v>101.65907608695652</v>
      </c>
      <c r="J25" s="24">
        <f>H25-D25</f>
        <v>-37157.009999999995</v>
      </c>
      <c r="K25" s="25">
        <f>H25/D25*100</f>
        <v>71.56714519736866</v>
      </c>
      <c r="L25" s="35"/>
    </row>
    <row r="26" spans="1:12" s="19" customFormat="1" ht="68.5" customHeight="1">
      <c r="A26" s="70"/>
      <c r="B26" s="81">
        <v>22010000</v>
      </c>
      <c r="C26" s="75" t="s">
        <v>13</v>
      </c>
      <c r="D26" s="20">
        <v>3354196.81</v>
      </c>
      <c r="E26" s="21"/>
      <c r="F26" s="20">
        <v>3986000</v>
      </c>
      <c r="G26" s="20">
        <v>3433200</v>
      </c>
      <c r="H26" s="22">
        <v>3598312.06</v>
      </c>
      <c r="I26" s="23">
        <f>H26/G26*100</f>
        <v>104.80927589420948</v>
      </c>
      <c r="J26" s="24">
        <f>H26-D26</f>
        <v>244115.25</v>
      </c>
      <c r="K26" s="25">
        <f>H26/D26*100</f>
        <v>107.27790478102565</v>
      </c>
      <c r="L26" s="18"/>
    </row>
    <row r="27" spans="1:12" ht="113.5" customHeight="1">
      <c r="B27" s="81">
        <v>22080402</v>
      </c>
      <c r="C27" s="75" t="s">
        <v>14</v>
      </c>
      <c r="D27" s="20">
        <v>1284015.18</v>
      </c>
      <c r="E27" s="21"/>
      <c r="F27" s="20">
        <v>1255000</v>
      </c>
      <c r="G27" s="20">
        <v>1305000</v>
      </c>
      <c r="H27" s="22">
        <v>1743617.33</v>
      </c>
      <c r="I27" s="23">
        <f>H27/G27*100</f>
        <v>133.6105233716475</v>
      </c>
      <c r="J27" s="24">
        <f>H27-D27</f>
        <v>459602.15000000014</v>
      </c>
      <c r="K27" s="25">
        <f>H27/D27*100</f>
        <v>135.79413679517404</v>
      </c>
      <c r="L27" s="35"/>
    </row>
    <row r="28" spans="1:12" s="19" customFormat="1" ht="40.5" customHeight="1">
      <c r="A28" s="70"/>
      <c r="B28" s="81">
        <v>22090000</v>
      </c>
      <c r="C28" s="75" t="s">
        <v>15</v>
      </c>
      <c r="D28" s="20">
        <v>29227.74</v>
      </c>
      <c r="E28" s="21"/>
      <c r="F28" s="20">
        <v>30500</v>
      </c>
      <c r="G28" s="20">
        <v>29170</v>
      </c>
      <c r="H28" s="22">
        <v>38498.65</v>
      </c>
      <c r="I28" s="23">
        <f>H28/G28*100</f>
        <v>131.98028796708948</v>
      </c>
      <c r="J28" s="24">
        <f>H28-D28</f>
        <v>9270.91</v>
      </c>
      <c r="K28" s="25">
        <f>H28/D28*100</f>
        <v>131.7195582005314</v>
      </c>
      <c r="L28" s="18"/>
    </row>
    <row r="29" spans="1:12" ht="72.5" customHeight="1">
      <c r="B29" s="81">
        <v>22130000</v>
      </c>
      <c r="C29" s="75" t="s">
        <v>44</v>
      </c>
      <c r="D29" s="20">
        <v>12020.59</v>
      </c>
      <c r="E29" s="21"/>
      <c r="F29" s="20">
        <v>12000</v>
      </c>
      <c r="G29" s="20">
        <v>9550</v>
      </c>
      <c r="H29" s="22">
        <v>16116.12</v>
      </c>
      <c r="I29" s="23">
        <f>H29/G29*100</f>
        <v>168.7551832460733</v>
      </c>
      <c r="J29" s="24">
        <f>H29-D29</f>
        <v>4095.5300000000007</v>
      </c>
      <c r="K29" s="25">
        <f>H29/D29*100</f>
        <v>134.07095658366188</v>
      </c>
      <c r="L29" s="35"/>
    </row>
    <row r="30" spans="1:12" ht="33.5" customHeight="1">
      <c r="B30" s="81">
        <v>24060300</v>
      </c>
      <c r="C30" s="75" t="s">
        <v>11</v>
      </c>
      <c r="D30" s="20">
        <v>602825.06000000006</v>
      </c>
      <c r="E30" s="21"/>
      <c r="F30" s="20">
        <v>100000</v>
      </c>
      <c r="G30" s="20">
        <v>440000</v>
      </c>
      <c r="H30" s="22">
        <v>463567.28</v>
      </c>
      <c r="I30" s="23">
        <f>H30/G30*100</f>
        <v>105.35620000000002</v>
      </c>
      <c r="J30" s="24">
        <f>H30-D30</f>
        <v>-139257.78000000003</v>
      </c>
      <c r="K30" s="25">
        <f>H30/D30*100</f>
        <v>76.899138864598626</v>
      </c>
      <c r="L30" s="35"/>
    </row>
    <row r="31" spans="1:12" ht="118.5" hidden="1" customHeight="1">
      <c r="B31" s="81">
        <v>24062200</v>
      </c>
      <c r="C31" s="78" t="s">
        <v>55</v>
      </c>
      <c r="D31" s="20">
        <v>0</v>
      </c>
      <c r="E31" s="21"/>
      <c r="F31" s="20">
        <v>0</v>
      </c>
      <c r="G31" s="20">
        <v>0</v>
      </c>
      <c r="H31" s="22">
        <v>0</v>
      </c>
      <c r="I31" s="23">
        <v>0</v>
      </c>
      <c r="J31" s="24">
        <f>H31-D31</f>
        <v>0</v>
      </c>
      <c r="K31" s="25">
        <v>0</v>
      </c>
      <c r="L31" s="35"/>
    </row>
    <row r="32" spans="1:12" s="19" customFormat="1" ht="41.5" customHeight="1">
      <c r="A32" s="70"/>
      <c r="B32" s="81">
        <v>40000000</v>
      </c>
      <c r="C32" s="75" t="s">
        <v>16</v>
      </c>
      <c r="D32" s="20">
        <f t="shared" ref="D32:H32" si="3">D33+D35+D39+D42</f>
        <v>113166911.46000001</v>
      </c>
      <c r="E32" s="20" t="e">
        <f t="shared" si="3"/>
        <v>#REF!</v>
      </c>
      <c r="F32" s="20">
        <f t="shared" si="3"/>
        <v>121316400</v>
      </c>
      <c r="G32" s="20">
        <f t="shared" si="3"/>
        <v>126183922</v>
      </c>
      <c r="H32" s="22">
        <f t="shared" si="3"/>
        <v>126009604.09999999</v>
      </c>
      <c r="I32" s="23">
        <f>H32/G32*100</f>
        <v>99.861854111651397</v>
      </c>
      <c r="J32" s="24">
        <f>H32-D32</f>
        <v>12842692.639999986</v>
      </c>
      <c r="K32" s="25">
        <f>H32/D32*100</f>
        <v>111.34845201155761</v>
      </c>
      <c r="L32" s="18"/>
    </row>
    <row r="33" spans="1:12" s="19" customFormat="1" ht="60" customHeight="1">
      <c r="A33" s="70"/>
      <c r="B33" s="81">
        <v>41020000</v>
      </c>
      <c r="C33" s="75" t="s">
        <v>35</v>
      </c>
      <c r="D33" s="20">
        <f t="shared" ref="D33:G33" si="4">D34</f>
        <v>1073100</v>
      </c>
      <c r="E33" s="20">
        <f t="shared" si="4"/>
        <v>0</v>
      </c>
      <c r="F33" s="20">
        <f t="shared" si="4"/>
        <v>18114500</v>
      </c>
      <c r="G33" s="20">
        <f t="shared" si="4"/>
        <v>18114500</v>
      </c>
      <c r="H33" s="22">
        <f>H34</f>
        <v>18114500</v>
      </c>
      <c r="I33" s="23">
        <f>H33/G33*100</f>
        <v>100</v>
      </c>
      <c r="J33" s="24">
        <f>H33-D33</f>
        <v>17041400</v>
      </c>
      <c r="K33" s="25">
        <f>H33/D33*100</f>
        <v>1688.0533035131862</v>
      </c>
      <c r="L33" s="18"/>
    </row>
    <row r="34" spans="1:12" s="19" customFormat="1" ht="33.5" customHeight="1">
      <c r="A34" s="70"/>
      <c r="B34" s="84">
        <v>41020100</v>
      </c>
      <c r="C34" s="79" t="s">
        <v>36</v>
      </c>
      <c r="D34" s="29">
        <v>1073100</v>
      </c>
      <c r="E34" s="21"/>
      <c r="F34" s="29">
        <v>18114500</v>
      </c>
      <c r="G34" s="29">
        <v>18114500</v>
      </c>
      <c r="H34" s="31">
        <v>18114500</v>
      </c>
      <c r="I34" s="32">
        <f>H34/G34*100</f>
        <v>100</v>
      </c>
      <c r="J34" s="33">
        <f>H34-D34</f>
        <v>17041400</v>
      </c>
      <c r="K34" s="34">
        <f>H34/D34*100</f>
        <v>1688.0533035131862</v>
      </c>
      <c r="L34" s="18"/>
    </row>
    <row r="35" spans="1:12" ht="63" customHeight="1">
      <c r="B35" s="81">
        <v>41030000</v>
      </c>
      <c r="C35" s="75" t="s">
        <v>17</v>
      </c>
      <c r="D35" s="20">
        <f>D36+D37+D38</f>
        <v>109109600</v>
      </c>
      <c r="E35" s="20" t="e">
        <f>E36+#REF!+#REF!</f>
        <v>#REF!</v>
      </c>
      <c r="F35" s="20">
        <f>F36+F37+F38</f>
        <v>101806900</v>
      </c>
      <c r="G35" s="20">
        <f t="shared" ref="G35:H35" si="5">G36+G37+G38</f>
        <v>101806900</v>
      </c>
      <c r="H35" s="22">
        <f t="shared" si="5"/>
        <v>101806900</v>
      </c>
      <c r="I35" s="23">
        <f>H35/G35*100</f>
        <v>100</v>
      </c>
      <c r="J35" s="24">
        <f>H35-D35</f>
        <v>-7302700</v>
      </c>
      <c r="K35" s="25">
        <f>H35/D35*100</f>
        <v>93.30700506646528</v>
      </c>
      <c r="L35" s="35"/>
    </row>
    <row r="36" spans="1:12" ht="63.5" customHeight="1">
      <c r="B36" s="84">
        <v>41033900</v>
      </c>
      <c r="C36" s="77" t="s">
        <v>18</v>
      </c>
      <c r="D36" s="29">
        <v>109109600</v>
      </c>
      <c r="E36" s="30"/>
      <c r="F36" s="29">
        <v>101806900</v>
      </c>
      <c r="G36" s="29">
        <v>101806900</v>
      </c>
      <c r="H36" s="31">
        <v>101806900</v>
      </c>
      <c r="I36" s="32">
        <f>H36/G36*100</f>
        <v>100</v>
      </c>
      <c r="J36" s="33">
        <f>H36-D36</f>
        <v>-7302700</v>
      </c>
      <c r="K36" s="34">
        <f>H36/D36*100</f>
        <v>93.30700506646528</v>
      </c>
      <c r="L36" s="35"/>
    </row>
    <row r="37" spans="1:12" ht="118.5" hidden="1" customHeight="1">
      <c r="B37" s="84">
        <v>41034200</v>
      </c>
      <c r="C37" s="77" t="s">
        <v>19</v>
      </c>
      <c r="D37" s="29">
        <v>0</v>
      </c>
      <c r="E37" s="30"/>
      <c r="F37" s="29">
        <v>0</v>
      </c>
      <c r="G37" s="29">
        <v>0</v>
      </c>
      <c r="H37" s="31">
        <v>0</v>
      </c>
      <c r="I37" s="32">
        <v>0</v>
      </c>
      <c r="J37" s="33">
        <f>H37-D37</f>
        <v>0</v>
      </c>
      <c r="K37" s="34" t="e">
        <f>H37/D37*100</f>
        <v>#DIV/0!</v>
      </c>
      <c r="L37" s="35"/>
    </row>
    <row r="38" spans="1:12" ht="118.5" hidden="1" customHeight="1">
      <c r="B38" s="84">
        <v>41034500</v>
      </c>
      <c r="C38" s="77" t="s">
        <v>54</v>
      </c>
      <c r="D38" s="29">
        <v>0</v>
      </c>
      <c r="E38" s="30"/>
      <c r="F38" s="29">
        <v>0</v>
      </c>
      <c r="G38" s="29">
        <v>0</v>
      </c>
      <c r="H38" s="31">
        <v>0</v>
      </c>
      <c r="I38" s="32">
        <v>0</v>
      </c>
      <c r="J38" s="33">
        <f>H38-D38</f>
        <v>0</v>
      </c>
      <c r="K38" s="34" t="e">
        <f>H38/D38*100</f>
        <v>#DIV/0!</v>
      </c>
      <c r="L38" s="35"/>
    </row>
    <row r="39" spans="1:12" ht="69" customHeight="1">
      <c r="B39" s="81">
        <v>41040000</v>
      </c>
      <c r="C39" s="75" t="s">
        <v>20</v>
      </c>
      <c r="D39" s="20">
        <f>D40+D41</f>
        <v>1119277.06</v>
      </c>
      <c r="E39" s="20">
        <f t="shared" ref="E39" si="6">E40</f>
        <v>0</v>
      </c>
      <c r="F39" s="20">
        <f t="shared" ref="F39:H39" si="7">F40+F41</f>
        <v>0</v>
      </c>
      <c r="G39" s="20">
        <f t="shared" si="7"/>
        <v>3297774</v>
      </c>
      <c r="H39" s="36">
        <f t="shared" si="7"/>
        <v>3297774</v>
      </c>
      <c r="I39" s="23">
        <f>H39/G39*100</f>
        <v>100</v>
      </c>
      <c r="J39" s="24">
        <f>H39-D39</f>
        <v>2178496.94</v>
      </c>
      <c r="K39" s="25">
        <f>H39/D39*100</f>
        <v>294.63428831463767</v>
      </c>
      <c r="L39" s="35"/>
    </row>
    <row r="40" spans="1:12" ht="118.5" hidden="1" customHeight="1">
      <c r="B40" s="84">
        <v>41040200</v>
      </c>
      <c r="C40" s="77" t="s">
        <v>21</v>
      </c>
      <c r="D40" s="29">
        <v>0</v>
      </c>
      <c r="E40" s="30"/>
      <c r="F40" s="29">
        <v>0</v>
      </c>
      <c r="G40" s="29">
        <v>0</v>
      </c>
      <c r="H40" s="31">
        <v>0</v>
      </c>
      <c r="I40" s="32">
        <v>0</v>
      </c>
      <c r="J40" s="33">
        <f>H40-D40</f>
        <v>0</v>
      </c>
      <c r="K40" s="34" t="e">
        <f>H40/D40*100</f>
        <v>#DIV/0!</v>
      </c>
      <c r="L40" s="35"/>
    </row>
    <row r="41" spans="1:12" ht="42" customHeight="1">
      <c r="B41" s="84">
        <v>41040400</v>
      </c>
      <c r="C41" s="77" t="s">
        <v>56</v>
      </c>
      <c r="D41" s="29">
        <v>1119277.06</v>
      </c>
      <c r="E41" s="30"/>
      <c r="F41" s="29">
        <v>0</v>
      </c>
      <c r="G41" s="29">
        <v>3297774</v>
      </c>
      <c r="H41" s="31">
        <v>3297774</v>
      </c>
      <c r="I41" s="32">
        <f>H41/G41*100</f>
        <v>100</v>
      </c>
      <c r="J41" s="33">
        <f>H41-D41</f>
        <v>2178496.94</v>
      </c>
      <c r="K41" s="34">
        <f>H41/D41*100</f>
        <v>294.63428831463767</v>
      </c>
      <c r="L41" s="35"/>
    </row>
    <row r="42" spans="1:12" ht="55.5" customHeight="1">
      <c r="B42" s="81">
        <v>41050000</v>
      </c>
      <c r="C42" s="75" t="s">
        <v>22</v>
      </c>
      <c r="D42" s="20">
        <f>D43+D44+D45+D46+D49+D50+D51+D52</f>
        <v>1864934.4000000001</v>
      </c>
      <c r="E42" s="20" t="e">
        <f>E45+E46+#REF!+E49+#REF!</f>
        <v>#REF!</v>
      </c>
      <c r="F42" s="20">
        <f t="shared" ref="F42:G42" si="8">F43+F44+F45+F46+F49+F50+F51+F52</f>
        <v>1395000</v>
      </c>
      <c r="G42" s="20">
        <f t="shared" si="8"/>
        <v>2964748</v>
      </c>
      <c r="H42" s="36">
        <f>H43+H44+H45+H46+H49+H50+H51+H52</f>
        <v>2790430.1</v>
      </c>
      <c r="I42" s="23">
        <f>H42/G42*100</f>
        <v>94.120313092377501</v>
      </c>
      <c r="J42" s="24">
        <f>H42-D42</f>
        <v>925495.7</v>
      </c>
      <c r="K42" s="25">
        <f>H42/D42*100</f>
        <v>149.62617988064352</v>
      </c>
      <c r="L42" s="35"/>
    </row>
    <row r="43" spans="1:12" ht="152.5" customHeight="1">
      <c r="B43" s="84">
        <v>41051000</v>
      </c>
      <c r="C43" s="77" t="s">
        <v>48</v>
      </c>
      <c r="D43" s="29">
        <v>1324404.81</v>
      </c>
      <c r="E43" s="30"/>
      <c r="F43" s="29">
        <v>1395000</v>
      </c>
      <c r="G43" s="29">
        <v>1143000</v>
      </c>
      <c r="H43" s="31">
        <v>1141768.25</v>
      </c>
      <c r="I43" s="32">
        <f>H43/G43*100</f>
        <v>99.89223534558181</v>
      </c>
      <c r="J43" s="33">
        <f>H43-D43</f>
        <v>-182636.56000000006</v>
      </c>
      <c r="K43" s="34">
        <f>H43/D43*100</f>
        <v>86.209914172691654</v>
      </c>
      <c r="L43" s="35"/>
    </row>
    <row r="44" spans="1:12" ht="118.5" customHeight="1">
      <c r="B44" s="84">
        <v>41051100</v>
      </c>
      <c r="C44" s="77" t="s">
        <v>45</v>
      </c>
      <c r="D44" s="29">
        <v>17857</v>
      </c>
      <c r="E44" s="20"/>
      <c r="F44" s="29">
        <v>0</v>
      </c>
      <c r="G44" s="29">
        <v>0</v>
      </c>
      <c r="H44" s="31">
        <v>0</v>
      </c>
      <c r="I44" s="37">
        <v>0</v>
      </c>
      <c r="J44" s="33">
        <f>H44-D44</f>
        <v>-17857</v>
      </c>
      <c r="K44" s="34">
        <f>H44/D44*100</f>
        <v>0</v>
      </c>
      <c r="L44" s="35"/>
    </row>
    <row r="45" spans="1:12" ht="167" customHeight="1">
      <c r="B45" s="84">
        <v>41051200</v>
      </c>
      <c r="C45" s="77" t="s">
        <v>37</v>
      </c>
      <c r="D45" s="29">
        <v>281352.09000000003</v>
      </c>
      <c r="E45" s="21"/>
      <c r="F45" s="29">
        <v>0</v>
      </c>
      <c r="G45" s="29">
        <v>331820</v>
      </c>
      <c r="H45" s="38">
        <v>286258.84999999998</v>
      </c>
      <c r="I45" s="32">
        <f>H45/G45*100</f>
        <v>86.269317702368738</v>
      </c>
      <c r="J45" s="33">
        <f>H45-D45</f>
        <v>4906.7599999999511</v>
      </c>
      <c r="K45" s="34">
        <f>H45/D45*100</f>
        <v>101.74399273166941</v>
      </c>
      <c r="L45" s="35"/>
    </row>
    <row r="46" spans="1:12" ht="118.5" hidden="1" customHeight="1">
      <c r="B46" s="84">
        <v>41051400</v>
      </c>
      <c r="C46" s="77" t="s">
        <v>40</v>
      </c>
      <c r="D46" s="29">
        <v>0</v>
      </c>
      <c r="E46" s="21"/>
      <c r="F46" s="29">
        <v>0</v>
      </c>
      <c r="G46" s="29">
        <v>0</v>
      </c>
      <c r="H46" s="39">
        <v>0</v>
      </c>
      <c r="I46" s="32">
        <v>0</v>
      </c>
      <c r="J46" s="33">
        <f>H46-D46</f>
        <v>0</v>
      </c>
      <c r="K46" s="34" t="e">
        <f>H46/D46*100</f>
        <v>#DIV/0!</v>
      </c>
      <c r="L46" s="35"/>
    </row>
    <row r="47" spans="1:12" ht="118.5" hidden="1" customHeight="1">
      <c r="B47" s="84">
        <v>41053000</v>
      </c>
      <c r="C47" s="77" t="s">
        <v>46</v>
      </c>
      <c r="D47" s="29">
        <v>0</v>
      </c>
      <c r="E47" s="21"/>
      <c r="F47" s="29">
        <v>0</v>
      </c>
      <c r="G47" s="29">
        <v>0</v>
      </c>
      <c r="H47" s="39">
        <v>0</v>
      </c>
      <c r="I47" s="32">
        <v>0</v>
      </c>
      <c r="J47" s="33">
        <f>H47-D47</f>
        <v>0</v>
      </c>
      <c r="K47" s="34" t="e">
        <f>H47/D47*100</f>
        <v>#DIV/0!</v>
      </c>
      <c r="L47" s="35"/>
    </row>
    <row r="48" spans="1:12" ht="118.5" hidden="1" customHeight="1">
      <c r="B48" s="84">
        <v>41053500</v>
      </c>
      <c r="C48" s="77" t="s">
        <v>47</v>
      </c>
      <c r="D48" s="29">
        <v>0</v>
      </c>
      <c r="E48" s="21"/>
      <c r="F48" s="29">
        <v>0</v>
      </c>
      <c r="G48" s="29">
        <v>0</v>
      </c>
      <c r="H48" s="39">
        <v>0</v>
      </c>
      <c r="I48" s="32">
        <v>0</v>
      </c>
      <c r="J48" s="33">
        <f>H48-D48</f>
        <v>0</v>
      </c>
      <c r="K48" s="34" t="e">
        <f>H48/D48*100</f>
        <v>#DIV/0!</v>
      </c>
      <c r="L48" s="35"/>
    </row>
    <row r="49" spans="1:12" ht="66.5" customHeight="1">
      <c r="B49" s="84">
        <v>41053900</v>
      </c>
      <c r="C49" s="77" t="s">
        <v>31</v>
      </c>
      <c r="D49" s="29">
        <v>241320.5</v>
      </c>
      <c r="E49" s="30"/>
      <c r="F49" s="29">
        <v>0</v>
      </c>
      <c r="G49" s="29">
        <v>73000</v>
      </c>
      <c r="H49" s="38">
        <v>71784</v>
      </c>
      <c r="I49" s="32">
        <f>H49/G49*100</f>
        <v>98.334246575342462</v>
      </c>
      <c r="J49" s="33">
        <f>H49-D49</f>
        <v>-169536.5</v>
      </c>
      <c r="K49" s="34">
        <f>H49/D49*100</f>
        <v>29.746333195895087</v>
      </c>
      <c r="L49" s="35"/>
    </row>
    <row r="50" spans="1:12" ht="118.5" hidden="1" customHeight="1">
      <c r="B50" s="84">
        <v>41055000</v>
      </c>
      <c r="C50" s="77" t="s">
        <v>49</v>
      </c>
      <c r="D50" s="29">
        <v>0</v>
      </c>
      <c r="E50" s="30"/>
      <c r="F50" s="29">
        <v>0</v>
      </c>
      <c r="G50" s="29">
        <v>0</v>
      </c>
      <c r="H50" s="38">
        <v>0</v>
      </c>
      <c r="I50" s="32">
        <v>0</v>
      </c>
      <c r="J50" s="33">
        <f>H50-D50</f>
        <v>0</v>
      </c>
      <c r="K50" s="34" t="e">
        <f>H50/D50*100</f>
        <v>#DIV/0!</v>
      </c>
      <c r="L50" s="35"/>
    </row>
    <row r="51" spans="1:12" ht="185.5" customHeight="1">
      <c r="B51" s="84">
        <v>41057700</v>
      </c>
      <c r="C51" s="77" t="s">
        <v>60</v>
      </c>
      <c r="D51" s="29">
        <v>0</v>
      </c>
      <c r="E51" s="30"/>
      <c r="F51" s="29">
        <v>0</v>
      </c>
      <c r="G51" s="29">
        <v>156928</v>
      </c>
      <c r="H51" s="38">
        <v>156928</v>
      </c>
      <c r="I51" s="32">
        <f>H51/G51*100</f>
        <v>100</v>
      </c>
      <c r="J51" s="33">
        <f>H51-D51</f>
        <v>156928</v>
      </c>
      <c r="K51" s="34">
        <v>100</v>
      </c>
      <c r="L51" s="35"/>
    </row>
    <row r="52" spans="1:12" ht="185.5" customHeight="1" thickBot="1">
      <c r="B52" s="85">
        <v>41059000</v>
      </c>
      <c r="C52" s="77" t="s">
        <v>61</v>
      </c>
      <c r="D52" s="29">
        <v>0</v>
      </c>
      <c r="E52" s="30"/>
      <c r="F52" s="29">
        <v>0</v>
      </c>
      <c r="G52" s="29">
        <v>1260000</v>
      </c>
      <c r="H52" s="38">
        <v>1133691</v>
      </c>
      <c r="I52" s="32">
        <f>H52/G52*100</f>
        <v>89.975476190476186</v>
      </c>
      <c r="J52" s="33">
        <f>H52-D52</f>
        <v>1133691</v>
      </c>
      <c r="K52" s="34">
        <v>100</v>
      </c>
      <c r="L52" s="35"/>
    </row>
    <row r="53" spans="1:12" ht="76" customHeight="1" thickBot="1">
      <c r="A53" s="86" t="s">
        <v>23</v>
      </c>
      <c r="B53" s="87"/>
      <c r="C53" s="88"/>
      <c r="D53" s="41">
        <f>D9+D10+D11+D12+D13+D14+D24+D25+D26+D27+D28+D29+D30+D31</f>
        <v>215958311.00000006</v>
      </c>
      <c r="E53" s="42"/>
      <c r="F53" s="41">
        <f>F9+F11+F12+F13+F14+F25+F26+F27+F28+F29+F30+F10+F24</f>
        <v>220900000</v>
      </c>
      <c r="G53" s="41">
        <f>G9+G11+G12+G13+G14+G25+G26+G27+G28+G29+G30+G10+G24</f>
        <v>261587904</v>
      </c>
      <c r="H53" s="41">
        <f>H9+H10+H11+H12+H13+H14+H24+H25+H26+H27+H28+H29+H30+H31</f>
        <v>282237408.30999994</v>
      </c>
      <c r="I53" s="43">
        <f>H53/G53*100</f>
        <v>107.89390640554998</v>
      </c>
      <c r="J53" s="44">
        <f>H53-D53</f>
        <v>66279097.309999883</v>
      </c>
      <c r="K53" s="45">
        <f>H53/D53*100</f>
        <v>130.69069071854329</v>
      </c>
      <c r="L53" s="35"/>
    </row>
    <row r="54" spans="1:12" ht="63" customHeight="1" thickBot="1">
      <c r="A54" s="89" t="s">
        <v>24</v>
      </c>
      <c r="B54" s="90"/>
      <c r="C54" s="91"/>
      <c r="D54" s="46">
        <f>D53+D32</f>
        <v>329125222.46000004</v>
      </c>
      <c r="E54" s="47"/>
      <c r="F54" s="46">
        <f>F53+F32</f>
        <v>342216400</v>
      </c>
      <c r="G54" s="46">
        <f>G53+G32</f>
        <v>387771826</v>
      </c>
      <c r="H54" s="46">
        <f>H53+H32</f>
        <v>408247012.40999997</v>
      </c>
      <c r="I54" s="48">
        <f>H54/G54*100</f>
        <v>105.28021507421221</v>
      </c>
      <c r="J54" s="49">
        <f>H54-D54</f>
        <v>79121789.949999928</v>
      </c>
      <c r="K54" s="50">
        <f>H54/D54*100</f>
        <v>124.04002627286212</v>
      </c>
      <c r="L54" s="35"/>
    </row>
    <row r="55" spans="1:12" ht="73" customHeight="1">
      <c r="C55" s="1" t="s">
        <v>32</v>
      </c>
      <c r="D55" s="51"/>
    </row>
  </sheetData>
  <mergeCells count="13">
    <mergeCell ref="A1:L1"/>
    <mergeCell ref="B2:K2"/>
    <mergeCell ref="A3:L3"/>
    <mergeCell ref="B5:B8"/>
    <mergeCell ref="C5:C8"/>
    <mergeCell ref="D5:D8"/>
    <mergeCell ref="E5:E8"/>
    <mergeCell ref="F5:F8"/>
    <mergeCell ref="G5:G8"/>
    <mergeCell ref="H5:H8"/>
    <mergeCell ref="I5:I8"/>
    <mergeCell ref="J5:K5"/>
    <mergeCell ref="A53:C53"/>
  </mergeCells>
  <pageMargins left="0.61" right="0.19685039370078741" top="0.35433070866141736" bottom="0.31496062992125984" header="0.31496062992125984" footer="0.31496062992125984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 1</vt:lpstr>
      <vt:lpstr>'ЗФ 1'!Заголовки_для_друку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2024-01-03T16:37:08Z</cp:lastPrinted>
  <dcterms:created xsi:type="dcterms:W3CDTF">2019-05-06T09:47:58Z</dcterms:created>
  <dcterms:modified xsi:type="dcterms:W3CDTF">2024-01-03T16:55:52Z</dcterms:modified>
</cp:coreProperties>
</file>