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80" windowWidth="18470" windowHeight="9840"/>
  </bookViews>
  <sheets>
    <sheet name="сф" sheetId="7" r:id="rId1"/>
  </sheets>
  <definedNames>
    <definedName name="_xlnm.Print_Titles" localSheetId="0">сф!$6:$8</definedName>
    <definedName name="_xlnm.Print_Area" localSheetId="0">сф!$A$1:$J$45</definedName>
  </definedNames>
  <calcPr calcId="125725"/>
</workbook>
</file>

<file path=xl/calcChain.xml><?xml version="1.0" encoding="utf-8"?>
<calcChain xmlns="http://schemas.openxmlformats.org/spreadsheetml/2006/main">
  <c r="J34" i="7"/>
  <c r="J33"/>
  <c r="H42"/>
  <c r="H28"/>
  <c r="G36" l="1"/>
  <c r="F36"/>
  <c r="E36"/>
  <c r="D36"/>
  <c r="I38"/>
  <c r="H38"/>
  <c r="J17"/>
  <c r="J16"/>
  <c r="G25" l="1"/>
  <c r="J28"/>
  <c r="J31" l="1"/>
  <c r="J43" l="1"/>
  <c r="H30" l="1"/>
  <c r="D11" l="1"/>
  <c r="D10" s="1"/>
  <c r="H43" l="1"/>
  <c r="J22"/>
  <c r="J27" l="1"/>
  <c r="F40"/>
  <c r="G40"/>
  <c r="E40"/>
  <c r="E39" s="1"/>
  <c r="E35"/>
  <c r="E33"/>
  <c r="E29"/>
  <c r="E25"/>
  <c r="E21"/>
  <c r="E19"/>
  <c r="E14"/>
  <c r="E13" s="1"/>
  <c r="E9" s="1"/>
  <c r="D40"/>
  <c r="I43"/>
  <c r="J40" l="1"/>
  <c r="E24"/>
  <c r="E18" s="1"/>
  <c r="E32"/>
  <c r="J37"/>
  <c r="I41"/>
  <c r="H40"/>
  <c r="G11"/>
  <c r="I11" s="1"/>
  <c r="I12"/>
  <c r="H27"/>
  <c r="I34"/>
  <c r="G33"/>
  <c r="F33"/>
  <c r="D33"/>
  <c r="J30"/>
  <c r="H22"/>
  <c r="D39"/>
  <c r="I27"/>
  <c r="I20"/>
  <c r="I42"/>
  <c r="G19"/>
  <c r="D19"/>
  <c r="F19"/>
  <c r="D29"/>
  <c r="D25"/>
  <c r="H36"/>
  <c r="F35"/>
  <c r="D35"/>
  <c r="G21"/>
  <c r="F21"/>
  <c r="D21"/>
  <c r="G14"/>
  <c r="G13" s="1"/>
  <c r="F14"/>
  <c r="F13" s="1"/>
  <c r="F9" s="1"/>
  <c r="D14"/>
  <c r="D13" s="1"/>
  <c r="D9" s="1"/>
  <c r="J26"/>
  <c r="I37"/>
  <c r="H37"/>
  <c r="I31"/>
  <c r="H31"/>
  <c r="I30"/>
  <c r="G29"/>
  <c r="F29"/>
  <c r="I28"/>
  <c r="I26"/>
  <c r="H26"/>
  <c r="F25"/>
  <c r="I23"/>
  <c r="I22"/>
  <c r="I17"/>
  <c r="H17"/>
  <c r="I16"/>
  <c r="H16"/>
  <c r="J15"/>
  <c r="I15"/>
  <c r="H15"/>
  <c r="F24" l="1"/>
  <c r="F18" s="1"/>
  <c r="J21"/>
  <c r="E44"/>
  <c r="E45"/>
  <c r="F32"/>
  <c r="J36"/>
  <c r="G10"/>
  <c r="I10" s="1"/>
  <c r="D32"/>
  <c r="I40"/>
  <c r="G39"/>
  <c r="J39" s="1"/>
  <c r="H21"/>
  <c r="I19"/>
  <c r="I33"/>
  <c r="F39"/>
  <c r="J29"/>
  <c r="I36"/>
  <c r="J25"/>
  <c r="H14"/>
  <c r="I21"/>
  <c r="I29"/>
  <c r="I14"/>
  <c r="D24"/>
  <c r="D18" s="1"/>
  <c r="J13"/>
  <c r="J14"/>
  <c r="G35"/>
  <c r="I13"/>
  <c r="H13"/>
  <c r="H29"/>
  <c r="H25"/>
  <c r="G24"/>
  <c r="G18" s="1"/>
  <c r="I25"/>
  <c r="G32" l="1"/>
  <c r="J32" s="1"/>
  <c r="J35"/>
  <c r="G9"/>
  <c r="H39"/>
  <c r="D45"/>
  <c r="I39"/>
  <c r="F45"/>
  <c r="F44"/>
  <c r="D44"/>
  <c r="J24"/>
  <c r="H35"/>
  <c r="I35"/>
  <c r="H24"/>
  <c r="I24"/>
  <c r="J18"/>
  <c r="G45" l="1"/>
  <c r="I9"/>
  <c r="J9"/>
  <c r="H9"/>
  <c r="H32"/>
  <c r="I32"/>
  <c r="G44"/>
  <c r="H18"/>
  <c r="I18"/>
  <c r="I44" l="1"/>
  <c r="J44"/>
  <c r="H44"/>
  <c r="J45"/>
  <c r="I45"/>
  <c r="H45"/>
</calcChain>
</file>

<file path=xl/sharedStrings.xml><?xml version="1.0" encoding="utf-8"?>
<sst xmlns="http://schemas.openxmlformats.org/spreadsheetml/2006/main" count="52" uniqueCount="52">
  <si>
    <t>грн.</t>
  </si>
  <si>
    <t>ККД</t>
  </si>
  <si>
    <t>Доходи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</si>
  <si>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</si>
  <si>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</si>
  <si>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</si>
  <si>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</si>
  <si>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</si>
  <si>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</si>
  <si>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</si>
  <si>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</si>
  <si>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</si>
  <si>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</si>
  <si>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</si>
  <si>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</si>
  <si>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</si>
  <si>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</si>
  <si>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</si>
  <si>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</si>
  <si>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</si>
  <si>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</si>
  <si>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</si>
  <si>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</si>
  <si>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</si>
  <si>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</si>
  <si>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</si>
  <si>
    <t>Динаміка надходжень до аналогічного періоду минулого року</t>
  </si>
  <si>
    <t>абсолютна</t>
  </si>
  <si>
    <t>відносна</t>
  </si>
  <si>
    <t>Надходження коштів пайової участі у розвитку інфраструктури населеного пункту</t>
  </si>
  <si>
    <t>Доходи від власності та підприємницької діяльності  </t>
  </si>
  <si>
    <t>Надходження коштів від відшкодування втрат сільськогосподарського і лісогосподарського виробництва  </t>
  </si>
  <si>
    <t xml:space="preserve">Офіційні трансферти </t>
  </si>
  <si>
    <t>Субвенції з місцевих бюджетів іншим місцевим бюджетам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</si>
  <si>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</si>
  <si>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</si>
  <si>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Бюджет: Радехівської міської територіальної громади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</si>
  <si>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</si>
  <si>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</si>
  <si>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наземних, водних транспортних засобів та інших самохідних машин і механізмів</t>
  </si>
  <si>
    <t>Інша субвенція</t>
  </si>
  <si>
    <t xml:space="preserve">Відсоток виконання до уточненого річного плану </t>
  </si>
  <si>
    <t>Субвенція з місцевого бюджету на виконання інвестиційних проектів</t>
  </si>
  <si>
    <t>Річний план на  2023 рік</t>
  </si>
  <si>
    <t>Уточнений річний план на  2023 рік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</si>
  <si>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</si>
  <si>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 xml:space="preserve">                                                  Аналіз виконання плану по доходах спеціального фонду                                                                                                                                      </t>
  </si>
  <si>
    <t xml:space="preserve">                                              Радехівської міської територіальної громади</t>
  </si>
  <si>
    <t xml:space="preserve">       станом на 01.01.2024рік</t>
  </si>
  <si>
    <t>Надходження за  2022 рік</t>
  </si>
  <si>
    <t>Надходження за  2023 рік</t>
  </si>
  <si>
    <t>Субвенція з місцевого бюджету на здійснення переданих видатків ц сфері освіти за рахунок коштівосвітньої субвенції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</si>
</sst>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0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6"/>
      <color rgb="FFFF0000"/>
      <name val="Arial"/>
      <family val="2"/>
      <charset val="204"/>
    </font>
    <font>
      <b/>
      <i/>
      <sz val="2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i/>
      <sz val="20"/>
      <color theme="1"/>
      <name val="Arial"/>
      <family val="2"/>
      <charset val="204"/>
    </font>
    <font>
      <sz val="20"/>
      <name val="Arial"/>
      <family val="2"/>
      <charset val="204"/>
    </font>
    <font>
      <b/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0" fontId="5" fillId="2" borderId="0" xfId="0" applyFont="1" applyFill="1" applyAlignment="1"/>
    <xf numFmtId="0" fontId="4" fillId="2" borderId="0" xfId="0" applyFont="1" applyFill="1"/>
    <xf numFmtId="0" fontId="6" fillId="0" borderId="0" xfId="0" applyFont="1" applyAlignment="1">
      <alignment horizontal="right"/>
    </xf>
    <xf numFmtId="0" fontId="4" fillId="0" borderId="1" xfId="0" applyFont="1" applyBorder="1" applyAlignment="1"/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2" fillId="0" borderId="0" xfId="0" applyFont="1"/>
    <xf numFmtId="0" fontId="1" fillId="0" borderId="0" xfId="0" applyFont="1"/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2" fontId="8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12" fillId="0" borderId="0" xfId="0" applyFont="1"/>
    <xf numFmtId="0" fontId="8" fillId="0" borderId="1" xfId="0" applyFont="1" applyBorder="1" applyAlignment="1">
      <alignment vertical="center" wrapText="1"/>
    </xf>
    <xf numFmtId="4" fontId="7" fillId="4" borderId="1" xfId="0" applyNumberFormat="1" applyFont="1" applyFill="1" applyBorder="1"/>
    <xf numFmtId="164" fontId="7" fillId="4" borderId="1" xfId="0" applyNumberFormat="1" applyFont="1" applyFill="1" applyBorder="1"/>
    <xf numFmtId="4" fontId="13" fillId="4" borderId="1" xfId="0" applyNumberFormat="1" applyFont="1" applyFill="1" applyBorder="1"/>
    <xf numFmtId="164" fontId="13" fillId="4" borderId="1" xfId="0" applyNumberFormat="1" applyFont="1" applyFill="1" applyBorder="1"/>
    <xf numFmtId="0" fontId="14" fillId="0" borderId="0" xfId="0" applyFont="1"/>
    <xf numFmtId="0" fontId="10" fillId="0" borderId="0" xfId="0" applyFont="1"/>
    <xf numFmtId="0" fontId="10" fillId="2" borderId="0" xfId="0" applyFont="1" applyFill="1"/>
    <xf numFmtId="0" fontId="5" fillId="0" borderId="0" xfId="0" applyFont="1" applyAlignment="1"/>
    <xf numFmtId="4" fontId="7" fillId="2" borderId="1" xfId="0" applyNumberFormat="1" applyFont="1" applyFill="1" applyBorder="1"/>
    <xf numFmtId="4" fontId="7" fillId="3" borderId="1" xfId="0" applyNumberFormat="1" applyFont="1" applyFill="1" applyBorder="1"/>
    <xf numFmtId="164" fontId="7" fillId="0" borderId="1" xfId="0" applyNumberFormat="1" applyFont="1" applyBorder="1"/>
    <xf numFmtId="4" fontId="13" fillId="0" borderId="1" xfId="0" applyNumberFormat="1" applyFont="1" applyBorder="1"/>
    <xf numFmtId="164" fontId="13" fillId="0" borderId="1" xfId="0" applyNumberFormat="1" applyFont="1" applyBorder="1"/>
    <xf numFmtId="4" fontId="10" fillId="2" borderId="1" xfId="0" applyNumberFormat="1" applyFont="1" applyFill="1" applyBorder="1"/>
    <xf numFmtId="4" fontId="10" fillId="3" borderId="1" xfId="0" applyNumberFormat="1" applyFont="1" applyFill="1" applyBorder="1"/>
    <xf numFmtId="164" fontId="10" fillId="0" borderId="1" xfId="0" applyNumberFormat="1" applyFont="1" applyBorder="1"/>
    <xf numFmtId="4" fontId="15" fillId="0" borderId="1" xfId="0" applyNumberFormat="1" applyFont="1" applyBorder="1"/>
    <xf numFmtId="164" fontId="15" fillId="0" borderId="1" xfId="0" applyNumberFormat="1" applyFont="1" applyBorder="1"/>
    <xf numFmtId="4" fontId="16" fillId="3" borderId="1" xfId="0" applyNumberFormat="1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4" borderId="1" xfId="0" applyFont="1" applyFill="1" applyBorder="1"/>
    <xf numFmtId="0" fontId="10" fillId="4" borderId="1" xfId="0" applyFont="1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/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topLeftCell="A22" zoomScale="54" zoomScaleNormal="54" workbookViewId="0">
      <selection activeCell="F25" sqref="F25"/>
    </sheetView>
  </sheetViews>
  <sheetFormatPr defaultRowHeight="20"/>
  <cols>
    <col min="1" max="1" width="0.5" style="4" customWidth="1"/>
    <col min="2" max="2" width="20.296875" style="4" customWidth="1"/>
    <col min="3" max="3" width="60.296875" style="4" customWidth="1"/>
    <col min="4" max="5" width="26.8984375" style="7" customWidth="1"/>
    <col min="6" max="6" width="28.796875" style="4" customWidth="1"/>
    <col min="7" max="7" width="31.796875" style="4" customWidth="1"/>
    <col min="8" max="8" width="24.296875" style="4" customWidth="1"/>
    <col min="9" max="9" width="28.19921875" style="4" customWidth="1"/>
    <col min="10" max="10" width="18" style="4" customWidth="1"/>
    <col min="11" max="11" width="0.59765625" style="4" customWidth="1"/>
    <col min="12" max="13" width="8.796875" style="4"/>
    <col min="14" max="14" width="10.796875" style="3" customWidth="1"/>
    <col min="15" max="16384" width="8.796875" style="4"/>
  </cols>
  <sheetData>
    <row r="1" spans="1:14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</row>
    <row r="2" spans="1:14" ht="32.5">
      <c r="A2" s="47" t="s">
        <v>46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4" ht="32.5">
      <c r="A3" s="5"/>
      <c r="B3" s="5"/>
      <c r="C3" s="30" t="s">
        <v>47</v>
      </c>
      <c r="D3" s="6"/>
      <c r="E3" s="6"/>
      <c r="F3" s="5"/>
      <c r="G3" s="5"/>
      <c r="H3" s="5"/>
      <c r="I3" s="5"/>
      <c r="J3" s="5"/>
      <c r="K3" s="5"/>
      <c r="L3" s="5"/>
      <c r="M3" s="5"/>
    </row>
    <row r="4" spans="1:14" ht="32.5">
      <c r="A4" s="48" t="s">
        <v>48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4" ht="13" customHeight="1">
      <c r="J5" s="8" t="s">
        <v>0</v>
      </c>
    </row>
    <row r="6" spans="1:14" ht="35.5" customHeight="1">
      <c r="A6" s="49"/>
      <c r="B6" s="50" t="s">
        <v>1</v>
      </c>
      <c r="C6" s="50" t="s">
        <v>2</v>
      </c>
      <c r="D6" s="53" t="s">
        <v>36</v>
      </c>
      <c r="E6" s="54"/>
      <c r="F6" s="54"/>
      <c r="G6" s="54"/>
      <c r="H6" s="54"/>
      <c r="I6" s="54"/>
      <c r="J6" s="55"/>
    </row>
    <row r="7" spans="1:14" ht="65" customHeight="1">
      <c r="A7" s="49"/>
      <c r="B7" s="51"/>
      <c r="C7" s="51"/>
      <c r="D7" s="56" t="s">
        <v>49</v>
      </c>
      <c r="E7" s="58" t="s">
        <v>43</v>
      </c>
      <c r="F7" s="58" t="s">
        <v>44</v>
      </c>
      <c r="G7" s="60" t="s">
        <v>50</v>
      </c>
      <c r="H7" s="58" t="s">
        <v>41</v>
      </c>
      <c r="I7" s="43" t="s">
        <v>26</v>
      </c>
      <c r="J7" s="44"/>
    </row>
    <row r="8" spans="1:14" ht="76.5" customHeight="1">
      <c r="A8" s="9"/>
      <c r="B8" s="52"/>
      <c r="C8" s="52"/>
      <c r="D8" s="57"/>
      <c r="E8" s="59"/>
      <c r="F8" s="59"/>
      <c r="G8" s="61"/>
      <c r="H8" s="59"/>
      <c r="I8" s="42" t="s">
        <v>27</v>
      </c>
      <c r="J8" s="42" t="s">
        <v>28</v>
      </c>
    </row>
    <row r="9" spans="1:14" s="12" customFormat="1" ht="25">
      <c r="A9" s="10"/>
      <c r="B9" s="10">
        <v>10000000</v>
      </c>
      <c r="C9" s="11" t="s">
        <v>3</v>
      </c>
      <c r="D9" s="31">
        <f>D13+D10</f>
        <v>380860.13</v>
      </c>
      <c r="E9" s="31">
        <f>E13</f>
        <v>370200</v>
      </c>
      <c r="F9" s="31">
        <f>F13</f>
        <v>385900</v>
      </c>
      <c r="G9" s="32">
        <f>G13+G10</f>
        <v>600226.19000000006</v>
      </c>
      <c r="H9" s="33">
        <f t="shared" ref="H9:H19" si="0">G9/F9*100</f>
        <v>155.53930811090956</v>
      </c>
      <c r="I9" s="34">
        <f t="shared" ref="I9:I37" si="1">G9-D9</f>
        <v>219366.06000000006</v>
      </c>
      <c r="J9" s="35">
        <f t="shared" ref="J9:J34" si="2">G9/D9*100</f>
        <v>157.59753849792574</v>
      </c>
      <c r="N9" s="13"/>
    </row>
    <row r="10" spans="1:14" s="12" customFormat="1" ht="25" hidden="1">
      <c r="A10" s="10"/>
      <c r="B10" s="10">
        <v>12000000</v>
      </c>
      <c r="C10" s="14" t="s">
        <v>37</v>
      </c>
      <c r="D10" s="31">
        <f>D11</f>
        <v>0</v>
      </c>
      <c r="E10" s="31">
        <v>0</v>
      </c>
      <c r="F10" s="31">
        <v>0</v>
      </c>
      <c r="G10" s="32">
        <f>G11</f>
        <v>0</v>
      </c>
      <c r="H10" s="33">
        <v>0</v>
      </c>
      <c r="I10" s="34">
        <f t="shared" ref="I10:I11" si="3">G10-D10</f>
        <v>0</v>
      </c>
      <c r="J10" s="35">
        <v>0</v>
      </c>
      <c r="N10" s="13"/>
    </row>
    <row r="11" spans="1:14" s="12" customFormat="1" ht="92" hidden="1">
      <c r="A11" s="10"/>
      <c r="B11" s="10">
        <v>12020000</v>
      </c>
      <c r="C11" s="14" t="s">
        <v>38</v>
      </c>
      <c r="D11" s="31">
        <f>D12</f>
        <v>0</v>
      </c>
      <c r="E11" s="31">
        <v>0</v>
      </c>
      <c r="F11" s="31">
        <v>0</v>
      </c>
      <c r="G11" s="32">
        <f>G12</f>
        <v>0</v>
      </c>
      <c r="H11" s="33">
        <v>0</v>
      </c>
      <c r="I11" s="34">
        <f t="shared" si="3"/>
        <v>0</v>
      </c>
      <c r="J11" s="35">
        <v>0</v>
      </c>
      <c r="N11" s="13"/>
    </row>
    <row r="12" spans="1:14" ht="90" hidden="1">
      <c r="A12" s="15"/>
      <c r="B12" s="15">
        <v>12020900</v>
      </c>
      <c r="C12" s="16" t="s">
        <v>39</v>
      </c>
      <c r="D12" s="36">
        <v>0</v>
      </c>
      <c r="E12" s="36">
        <v>0</v>
      </c>
      <c r="F12" s="36">
        <v>0</v>
      </c>
      <c r="G12" s="37">
        <v>0</v>
      </c>
      <c r="H12" s="38">
        <v>0</v>
      </c>
      <c r="I12" s="39">
        <f t="shared" ref="I12" si="4">G12-D12</f>
        <v>0</v>
      </c>
      <c r="J12" s="40">
        <v>0</v>
      </c>
    </row>
    <row r="13" spans="1:14" s="12" customFormat="1" ht="25">
      <c r="A13" s="10"/>
      <c r="B13" s="10">
        <v>19000000</v>
      </c>
      <c r="C13" s="11" t="s">
        <v>4</v>
      </c>
      <c r="D13" s="31">
        <f>D14</f>
        <v>380860.13</v>
      </c>
      <c r="E13" s="31">
        <f t="shared" ref="E13:G13" si="5">E14</f>
        <v>370200</v>
      </c>
      <c r="F13" s="31">
        <f t="shared" si="5"/>
        <v>385900</v>
      </c>
      <c r="G13" s="32">
        <f t="shared" si="5"/>
        <v>600226.19000000006</v>
      </c>
      <c r="H13" s="33">
        <f t="shared" si="0"/>
        <v>155.53930811090956</v>
      </c>
      <c r="I13" s="34">
        <f t="shared" si="1"/>
        <v>219366.06000000006</v>
      </c>
      <c r="J13" s="35">
        <f t="shared" si="2"/>
        <v>157.59753849792574</v>
      </c>
      <c r="N13" s="13"/>
    </row>
    <row r="14" spans="1:14" s="12" customFormat="1" ht="25">
      <c r="A14" s="10"/>
      <c r="B14" s="10">
        <v>19010000</v>
      </c>
      <c r="C14" s="11" t="s">
        <v>5</v>
      </c>
      <c r="D14" s="31">
        <f>D15+D16+D17</f>
        <v>380860.13</v>
      </c>
      <c r="E14" s="31">
        <f t="shared" ref="E14" si="6">E15+E16+E17</f>
        <v>370200</v>
      </c>
      <c r="F14" s="31">
        <f t="shared" ref="F14:G14" si="7">F15+F16+F17</f>
        <v>385900</v>
      </c>
      <c r="G14" s="32">
        <f t="shared" si="7"/>
        <v>600226.19000000006</v>
      </c>
      <c r="H14" s="33">
        <f t="shared" si="0"/>
        <v>155.53930811090956</v>
      </c>
      <c r="I14" s="34">
        <f t="shared" si="1"/>
        <v>219366.06000000006</v>
      </c>
      <c r="J14" s="35">
        <f t="shared" si="2"/>
        <v>157.59753849792574</v>
      </c>
      <c r="N14" s="13"/>
    </row>
    <row r="15" spans="1:14" ht="172.5" customHeight="1">
      <c r="A15" s="15"/>
      <c r="B15" s="15">
        <v>19010100</v>
      </c>
      <c r="C15" s="17" t="s">
        <v>6</v>
      </c>
      <c r="D15" s="36">
        <v>296088.55</v>
      </c>
      <c r="E15" s="36">
        <v>296000</v>
      </c>
      <c r="F15" s="36">
        <v>311700</v>
      </c>
      <c r="G15" s="37">
        <v>488800</v>
      </c>
      <c r="H15" s="38">
        <f t="shared" si="0"/>
        <v>156.81745267885788</v>
      </c>
      <c r="I15" s="39">
        <f t="shared" si="1"/>
        <v>192711.45</v>
      </c>
      <c r="J15" s="40">
        <f t="shared" si="2"/>
        <v>165.08574884101395</v>
      </c>
    </row>
    <row r="16" spans="1:14" ht="72.5" customHeight="1">
      <c r="A16" s="15"/>
      <c r="B16" s="15">
        <v>19010200</v>
      </c>
      <c r="C16" s="17" t="s">
        <v>7</v>
      </c>
      <c r="D16" s="36">
        <v>61145.06</v>
      </c>
      <c r="E16" s="36">
        <v>53000</v>
      </c>
      <c r="F16" s="36">
        <v>53000</v>
      </c>
      <c r="G16" s="37">
        <v>81390.81</v>
      </c>
      <c r="H16" s="38">
        <f t="shared" si="0"/>
        <v>153.56756603773584</v>
      </c>
      <c r="I16" s="39">
        <f t="shared" si="1"/>
        <v>20245.75</v>
      </c>
      <c r="J16" s="40">
        <f t="shared" si="2"/>
        <v>133.11101501903832</v>
      </c>
    </row>
    <row r="17" spans="1:14" ht="124" customHeight="1">
      <c r="A17" s="15"/>
      <c r="B17" s="15">
        <v>19010300</v>
      </c>
      <c r="C17" s="17" t="s">
        <v>8</v>
      </c>
      <c r="D17" s="36">
        <v>23626.52</v>
      </c>
      <c r="E17" s="36">
        <v>21200</v>
      </c>
      <c r="F17" s="36">
        <v>21200</v>
      </c>
      <c r="G17" s="37">
        <v>30035.38</v>
      </c>
      <c r="H17" s="38">
        <f t="shared" si="0"/>
        <v>141.67632075471698</v>
      </c>
      <c r="I17" s="39">
        <f t="shared" si="1"/>
        <v>6408.8600000000006</v>
      </c>
      <c r="J17" s="40">
        <f t="shared" si="2"/>
        <v>127.12570450493767</v>
      </c>
    </row>
    <row r="18" spans="1:14" s="12" customFormat="1" ht="31.5" customHeight="1">
      <c r="A18" s="10"/>
      <c r="B18" s="10">
        <v>20000000</v>
      </c>
      <c r="C18" s="11" t="s">
        <v>9</v>
      </c>
      <c r="D18" s="31">
        <f>D19+D21+D24</f>
        <v>5637916.7299999995</v>
      </c>
      <c r="E18" s="31">
        <f>E19+E21+E24</f>
        <v>5547500</v>
      </c>
      <c r="F18" s="31">
        <f>F19+F21+F24</f>
        <v>11713393.439999999</v>
      </c>
      <c r="G18" s="32">
        <f>G19+G21+G24</f>
        <v>11833628.779999999</v>
      </c>
      <c r="H18" s="33">
        <f t="shared" si="0"/>
        <v>101.02647743043795</v>
      </c>
      <c r="I18" s="34">
        <f t="shared" si="1"/>
        <v>6195712.0499999998</v>
      </c>
      <c r="J18" s="35">
        <f t="shared" si="2"/>
        <v>209.89364239865247</v>
      </c>
      <c r="N18" s="13"/>
    </row>
    <row r="19" spans="1:14" s="12" customFormat="1" ht="66" customHeight="1">
      <c r="A19" s="10"/>
      <c r="B19" s="18">
        <v>21000000</v>
      </c>
      <c r="C19" s="19" t="s">
        <v>30</v>
      </c>
      <c r="D19" s="31">
        <f>D20</f>
        <v>0</v>
      </c>
      <c r="E19" s="31">
        <f>E20</f>
        <v>0</v>
      </c>
      <c r="F19" s="31">
        <f>F20</f>
        <v>0</v>
      </c>
      <c r="G19" s="32">
        <f>G20</f>
        <v>6665.98</v>
      </c>
      <c r="H19" s="33">
        <v>0</v>
      </c>
      <c r="I19" s="34">
        <f t="shared" ref="I19:I20" si="8">G19-D19</f>
        <v>6665.98</v>
      </c>
      <c r="J19" s="35">
        <v>100</v>
      </c>
      <c r="N19" s="13"/>
    </row>
    <row r="20" spans="1:14" s="12" customFormat="1" ht="97" customHeight="1">
      <c r="A20" s="10"/>
      <c r="B20" s="15">
        <v>21110000</v>
      </c>
      <c r="C20" s="20" t="s">
        <v>31</v>
      </c>
      <c r="D20" s="36">
        <v>0</v>
      </c>
      <c r="E20" s="36">
        <v>0</v>
      </c>
      <c r="F20" s="36">
        <v>0</v>
      </c>
      <c r="G20" s="37">
        <v>6665.98</v>
      </c>
      <c r="H20" s="38">
        <v>0</v>
      </c>
      <c r="I20" s="39">
        <f t="shared" si="8"/>
        <v>6665.98</v>
      </c>
      <c r="J20" s="40">
        <v>100</v>
      </c>
      <c r="N20" s="13"/>
    </row>
    <row r="21" spans="1:14" s="12" customFormat="1" ht="27" customHeight="1">
      <c r="A21" s="10"/>
      <c r="B21" s="10">
        <v>24000000</v>
      </c>
      <c r="C21" s="11" t="s">
        <v>10</v>
      </c>
      <c r="D21" s="31">
        <f>D22+D23</f>
        <v>23779.88</v>
      </c>
      <c r="E21" s="31">
        <f t="shared" ref="E21" si="9">E22+E23</f>
        <v>24000</v>
      </c>
      <c r="F21" s="31">
        <f t="shared" ref="F21:G21" si="10">F22+F23</f>
        <v>8300</v>
      </c>
      <c r="G21" s="32">
        <f t="shared" si="10"/>
        <v>12158.08</v>
      </c>
      <c r="H21" s="33">
        <f>G21/F21*100</f>
        <v>146.48289156626507</v>
      </c>
      <c r="I21" s="34">
        <f t="shared" si="1"/>
        <v>-11621.800000000001</v>
      </c>
      <c r="J21" s="35">
        <f t="shared" si="2"/>
        <v>51.127591897015456</v>
      </c>
      <c r="N21" s="13"/>
    </row>
    <row r="22" spans="1:14" ht="156" customHeight="1">
      <c r="A22" s="15"/>
      <c r="B22" s="15">
        <v>24062100</v>
      </c>
      <c r="C22" s="17" t="s">
        <v>11</v>
      </c>
      <c r="D22" s="36">
        <v>23779.88</v>
      </c>
      <c r="E22" s="36">
        <v>24000</v>
      </c>
      <c r="F22" s="36">
        <v>8300</v>
      </c>
      <c r="G22" s="41">
        <v>12158.08</v>
      </c>
      <c r="H22" s="33">
        <f>G22/F22*100</f>
        <v>146.48289156626507</v>
      </c>
      <c r="I22" s="39">
        <f t="shared" si="1"/>
        <v>-11621.800000000001</v>
      </c>
      <c r="J22" s="40">
        <f t="shared" si="2"/>
        <v>51.127591897015456</v>
      </c>
    </row>
    <row r="23" spans="1:14" ht="60" hidden="1" customHeight="1">
      <c r="A23" s="15"/>
      <c r="B23" s="15">
        <v>24170000</v>
      </c>
      <c r="C23" s="17" t="s">
        <v>29</v>
      </c>
      <c r="D23" s="36">
        <v>0</v>
      </c>
      <c r="E23" s="36">
        <v>0</v>
      </c>
      <c r="F23" s="36">
        <v>0</v>
      </c>
      <c r="G23" s="41">
        <v>0</v>
      </c>
      <c r="H23" s="38">
        <v>0</v>
      </c>
      <c r="I23" s="39">
        <f t="shared" si="1"/>
        <v>0</v>
      </c>
      <c r="J23" s="40">
        <v>0</v>
      </c>
    </row>
    <row r="24" spans="1:14" s="12" customFormat="1" ht="52" customHeight="1">
      <c r="A24" s="10"/>
      <c r="B24" s="10">
        <v>25000000</v>
      </c>
      <c r="C24" s="11" t="s">
        <v>12</v>
      </c>
      <c r="D24" s="31">
        <f>D25+D29</f>
        <v>5614136.8499999996</v>
      </c>
      <c r="E24" s="31">
        <f>E25+E29</f>
        <v>5523500</v>
      </c>
      <c r="F24" s="31">
        <f>F25+F29</f>
        <v>11705093.439999999</v>
      </c>
      <c r="G24" s="32">
        <f>G25+G29</f>
        <v>11814804.719999999</v>
      </c>
      <c r="H24" s="33">
        <f t="shared" ref="H24:H30" si="11">G24/F24*100</f>
        <v>100.93729520881125</v>
      </c>
      <c r="I24" s="34">
        <f t="shared" si="1"/>
        <v>6200667.8699999992</v>
      </c>
      <c r="J24" s="35">
        <f t="shared" si="2"/>
        <v>210.44739442003447</v>
      </c>
      <c r="N24" s="13"/>
    </row>
    <row r="25" spans="1:14" s="12" customFormat="1" ht="103" customHeight="1">
      <c r="A25" s="10"/>
      <c r="B25" s="10">
        <v>25010000</v>
      </c>
      <c r="C25" s="11" t="s">
        <v>13</v>
      </c>
      <c r="D25" s="31">
        <f>D26+D27+D28</f>
        <v>2573702.11</v>
      </c>
      <c r="E25" s="31">
        <f>E26+E27+E28</f>
        <v>5378500</v>
      </c>
      <c r="F25" s="31">
        <f>F26+F27+F28</f>
        <v>4837343.34</v>
      </c>
      <c r="G25" s="32">
        <f>G26+G27+G28</f>
        <v>4942584.21</v>
      </c>
      <c r="H25" s="33">
        <f t="shared" si="11"/>
        <v>102.17559231592604</v>
      </c>
      <c r="I25" s="34">
        <f t="shared" si="1"/>
        <v>2368882.1</v>
      </c>
      <c r="J25" s="35">
        <f t="shared" si="2"/>
        <v>192.04181365029848</v>
      </c>
      <c r="N25" s="13"/>
    </row>
    <row r="26" spans="1:14" ht="74" customHeight="1">
      <c r="A26" s="15"/>
      <c r="B26" s="15">
        <v>25010100</v>
      </c>
      <c r="C26" s="17" t="s">
        <v>14</v>
      </c>
      <c r="D26" s="36">
        <v>2474822.83</v>
      </c>
      <c r="E26" s="36">
        <v>5308000</v>
      </c>
      <c r="F26" s="36">
        <v>4770902.46</v>
      </c>
      <c r="G26" s="37">
        <v>4862991.28</v>
      </c>
      <c r="H26" s="38">
        <f t="shared" si="11"/>
        <v>101.93021804096998</v>
      </c>
      <c r="I26" s="39">
        <f t="shared" si="1"/>
        <v>2388168.4500000002</v>
      </c>
      <c r="J26" s="40">
        <f t="shared" si="2"/>
        <v>196.49856228294129</v>
      </c>
      <c r="N26" s="21"/>
    </row>
    <row r="27" spans="1:14" ht="51" customHeight="1">
      <c r="A27" s="15"/>
      <c r="B27" s="15">
        <v>25010300</v>
      </c>
      <c r="C27" s="17" t="s">
        <v>15</v>
      </c>
      <c r="D27" s="36">
        <v>59209.34</v>
      </c>
      <c r="E27" s="36">
        <v>70500</v>
      </c>
      <c r="F27" s="36">
        <v>64523.38</v>
      </c>
      <c r="G27" s="41">
        <v>73462.929999999993</v>
      </c>
      <c r="H27" s="38">
        <f t="shared" si="11"/>
        <v>113.8547453651684</v>
      </c>
      <c r="I27" s="39">
        <f t="shared" si="1"/>
        <v>14253.589999999997</v>
      </c>
      <c r="J27" s="40">
        <f t="shared" si="2"/>
        <v>124.07321209795616</v>
      </c>
    </row>
    <row r="28" spans="1:14" ht="96" customHeight="1">
      <c r="A28" s="15"/>
      <c r="B28" s="15">
        <v>25010400</v>
      </c>
      <c r="C28" s="17" t="s">
        <v>16</v>
      </c>
      <c r="D28" s="36">
        <v>39669.94</v>
      </c>
      <c r="E28" s="36">
        <v>0</v>
      </c>
      <c r="F28" s="36">
        <v>1917.5</v>
      </c>
      <c r="G28" s="41">
        <v>6130</v>
      </c>
      <c r="H28" s="38">
        <f t="shared" si="11"/>
        <v>319.68709256844852</v>
      </c>
      <c r="I28" s="39">
        <f t="shared" si="1"/>
        <v>-33539.94</v>
      </c>
      <c r="J28" s="40">
        <f t="shared" si="2"/>
        <v>15.452506356198167</v>
      </c>
    </row>
    <row r="29" spans="1:14" s="12" customFormat="1" ht="74" customHeight="1">
      <c r="A29" s="10"/>
      <c r="B29" s="10">
        <v>25020000</v>
      </c>
      <c r="C29" s="11" t="s">
        <v>17</v>
      </c>
      <c r="D29" s="31">
        <f>D30+D31</f>
        <v>3040434.74</v>
      </c>
      <c r="E29" s="31">
        <f>E30+E31</f>
        <v>145000</v>
      </c>
      <c r="F29" s="31">
        <f>F30+F31</f>
        <v>6867750.0999999996</v>
      </c>
      <c r="G29" s="32">
        <f>G30+G31</f>
        <v>6872220.5099999998</v>
      </c>
      <c r="H29" s="33">
        <f t="shared" si="11"/>
        <v>100.06509278781127</v>
      </c>
      <c r="I29" s="34">
        <f t="shared" si="1"/>
        <v>3831785.7699999996</v>
      </c>
      <c r="J29" s="35">
        <f t="shared" si="2"/>
        <v>226.02756176901201</v>
      </c>
      <c r="N29" s="13"/>
    </row>
    <row r="30" spans="1:14" ht="54.5" customHeight="1">
      <c r="A30" s="15"/>
      <c r="B30" s="15">
        <v>25020100</v>
      </c>
      <c r="C30" s="17" t="s">
        <v>18</v>
      </c>
      <c r="D30" s="36">
        <v>2464076.46</v>
      </c>
      <c r="E30" s="36">
        <v>0</v>
      </c>
      <c r="F30" s="36">
        <v>6634751.0999999996</v>
      </c>
      <c r="G30" s="37">
        <v>6639221.5099999998</v>
      </c>
      <c r="H30" s="38">
        <f t="shared" si="11"/>
        <v>100.06737871447808</v>
      </c>
      <c r="I30" s="39">
        <f t="shared" si="1"/>
        <v>4175145.05</v>
      </c>
      <c r="J30" s="40">
        <f t="shared" si="2"/>
        <v>269.44056395068196</v>
      </c>
      <c r="N30" s="21"/>
    </row>
    <row r="31" spans="1:14" ht="211" customHeight="1">
      <c r="A31" s="15"/>
      <c r="B31" s="15">
        <v>25020200</v>
      </c>
      <c r="C31" s="17" t="s">
        <v>19</v>
      </c>
      <c r="D31" s="36">
        <v>576358.28</v>
      </c>
      <c r="E31" s="36">
        <v>145000</v>
      </c>
      <c r="F31" s="36">
        <v>232999</v>
      </c>
      <c r="G31" s="37">
        <v>232999</v>
      </c>
      <c r="H31" s="38">
        <f t="shared" ref="H31:H45" si="12">G31/F31*100</f>
        <v>100</v>
      </c>
      <c r="I31" s="39">
        <f t="shared" si="1"/>
        <v>-343359.28</v>
      </c>
      <c r="J31" s="40">
        <f t="shared" si="2"/>
        <v>40.426069700950592</v>
      </c>
    </row>
    <row r="32" spans="1:14" s="12" customFormat="1" ht="58.5" customHeight="1">
      <c r="A32" s="10"/>
      <c r="B32" s="10">
        <v>30000000</v>
      </c>
      <c r="C32" s="11" t="s">
        <v>20</v>
      </c>
      <c r="D32" s="31">
        <f>D35+D33</f>
        <v>590845.31000000006</v>
      </c>
      <c r="E32" s="31">
        <f t="shared" ref="E32" si="13">E35+E33</f>
        <v>1587900</v>
      </c>
      <c r="F32" s="31">
        <f t="shared" ref="F32:G32" si="14">F35+F33</f>
        <v>5029700</v>
      </c>
      <c r="G32" s="32">
        <f t="shared" si="14"/>
        <v>5916163.4499999993</v>
      </c>
      <c r="H32" s="33">
        <f t="shared" si="12"/>
        <v>117.62457900073562</v>
      </c>
      <c r="I32" s="34">
        <f t="shared" si="1"/>
        <v>5325318.1399999987</v>
      </c>
      <c r="J32" s="35">
        <f t="shared" si="2"/>
        <v>1001.304969315911</v>
      </c>
      <c r="N32" s="13"/>
    </row>
    <row r="33" spans="1:14" s="12" customFormat="1" ht="46">
      <c r="A33" s="10"/>
      <c r="B33" s="10">
        <v>31000000</v>
      </c>
      <c r="C33" s="11" t="s">
        <v>34</v>
      </c>
      <c r="D33" s="31">
        <f>D34</f>
        <v>150000</v>
      </c>
      <c r="E33" s="31">
        <f>E34</f>
        <v>0</v>
      </c>
      <c r="F33" s="31">
        <f>F34</f>
        <v>0</v>
      </c>
      <c r="G33" s="32">
        <f>G34</f>
        <v>26483.919999999998</v>
      </c>
      <c r="H33" s="33">
        <v>0</v>
      </c>
      <c r="I33" s="34">
        <f t="shared" si="1"/>
        <v>-123516.08</v>
      </c>
      <c r="J33" s="35">
        <f t="shared" si="2"/>
        <v>17.655946666666665</v>
      </c>
      <c r="N33" s="13"/>
    </row>
    <row r="34" spans="1:14" s="12" customFormat="1" ht="90.5">
      <c r="A34" s="10"/>
      <c r="B34" s="15">
        <v>31030000</v>
      </c>
      <c r="C34" s="17" t="s">
        <v>35</v>
      </c>
      <c r="D34" s="36">
        <v>150000</v>
      </c>
      <c r="E34" s="36">
        <v>0</v>
      </c>
      <c r="F34" s="36">
        <v>0</v>
      </c>
      <c r="G34" s="37">
        <v>26483.919999999998</v>
      </c>
      <c r="H34" s="38">
        <v>0</v>
      </c>
      <c r="I34" s="39">
        <f t="shared" si="1"/>
        <v>-123516.08</v>
      </c>
      <c r="J34" s="38">
        <f t="shared" si="2"/>
        <v>17.655946666666665</v>
      </c>
      <c r="N34" s="13"/>
    </row>
    <row r="35" spans="1:14" s="12" customFormat="1" ht="52.5" customHeight="1">
      <c r="A35" s="10"/>
      <c r="B35" s="10">
        <v>33000000</v>
      </c>
      <c r="C35" s="11" t="s">
        <v>21</v>
      </c>
      <c r="D35" s="31">
        <f>D36</f>
        <v>440845.31</v>
      </c>
      <c r="E35" s="31">
        <f>E36</f>
        <v>1587900</v>
      </c>
      <c r="F35" s="31">
        <f>F36</f>
        <v>5029700</v>
      </c>
      <c r="G35" s="32">
        <f>G36</f>
        <v>5889679.5299999993</v>
      </c>
      <c r="H35" s="33">
        <f t="shared" si="12"/>
        <v>117.09802831182773</v>
      </c>
      <c r="I35" s="34">
        <f t="shared" si="1"/>
        <v>5448834.2199999997</v>
      </c>
      <c r="J35" s="35">
        <f t="shared" ref="J35:J40" si="15">G35/D35*100</f>
        <v>1335.9968670189548</v>
      </c>
      <c r="N35" s="13"/>
    </row>
    <row r="36" spans="1:14" s="12" customFormat="1" ht="29.5" customHeight="1">
      <c r="A36" s="10"/>
      <c r="B36" s="10">
        <v>33010000</v>
      </c>
      <c r="C36" s="11" t="s">
        <v>22</v>
      </c>
      <c r="D36" s="31">
        <f>D37+D38</f>
        <v>440845.31</v>
      </c>
      <c r="E36" s="31">
        <f t="shared" ref="E36:F36" si="16">E37+E38</f>
        <v>1587900</v>
      </c>
      <c r="F36" s="31">
        <f t="shared" si="16"/>
        <v>5029700</v>
      </c>
      <c r="G36" s="32">
        <f>G37+G38</f>
        <v>5889679.5299999993</v>
      </c>
      <c r="H36" s="33">
        <f t="shared" si="12"/>
        <v>117.09802831182773</v>
      </c>
      <c r="I36" s="34">
        <f t="shared" si="1"/>
        <v>5448834.2199999997</v>
      </c>
      <c r="J36" s="35">
        <f t="shared" si="15"/>
        <v>1335.9968670189548</v>
      </c>
      <c r="N36" s="13"/>
    </row>
    <row r="37" spans="1:14" ht="170" customHeight="1">
      <c r="A37" s="15"/>
      <c r="B37" s="15">
        <v>33010100</v>
      </c>
      <c r="C37" s="17" t="s">
        <v>23</v>
      </c>
      <c r="D37" s="36">
        <v>440845.31</v>
      </c>
      <c r="E37" s="36">
        <v>1587900</v>
      </c>
      <c r="F37" s="36">
        <v>4929700</v>
      </c>
      <c r="G37" s="37">
        <v>5746433.4699999997</v>
      </c>
      <c r="H37" s="38">
        <f t="shared" si="12"/>
        <v>116.56760999655151</v>
      </c>
      <c r="I37" s="39">
        <f t="shared" si="1"/>
        <v>5305588.16</v>
      </c>
      <c r="J37" s="40">
        <f t="shared" si="15"/>
        <v>1303.5033694698941</v>
      </c>
    </row>
    <row r="38" spans="1:14" ht="176.5" customHeight="1">
      <c r="A38" s="15"/>
      <c r="B38" s="15">
        <v>33010500</v>
      </c>
      <c r="C38" s="17" t="s">
        <v>45</v>
      </c>
      <c r="D38" s="36">
        <v>0</v>
      </c>
      <c r="E38" s="36">
        <v>0</v>
      </c>
      <c r="F38" s="36">
        <v>100000</v>
      </c>
      <c r="G38" s="37">
        <v>143246.06</v>
      </c>
      <c r="H38" s="38">
        <f t="shared" ref="H38" si="17">G38/F38*100</f>
        <v>143.24606</v>
      </c>
      <c r="I38" s="39">
        <f t="shared" ref="I38" si="18">G38-D38</f>
        <v>143246.06</v>
      </c>
      <c r="J38" s="40">
        <v>100</v>
      </c>
    </row>
    <row r="39" spans="1:14" ht="36.5" customHeight="1">
      <c r="A39" s="15"/>
      <c r="B39" s="10">
        <v>40000000</v>
      </c>
      <c r="C39" s="22" t="s">
        <v>32</v>
      </c>
      <c r="D39" s="31">
        <f t="shared" ref="D39:G39" si="19">D40</f>
        <v>4495544</v>
      </c>
      <c r="E39" s="31">
        <f t="shared" si="19"/>
        <v>0</v>
      </c>
      <c r="F39" s="31">
        <f t="shared" si="19"/>
        <v>638088</v>
      </c>
      <c r="G39" s="32">
        <f t="shared" si="19"/>
        <v>638088</v>
      </c>
      <c r="H39" s="33">
        <f t="shared" si="12"/>
        <v>100</v>
      </c>
      <c r="I39" s="34">
        <f t="shared" ref="I39:I42" si="20">G39-D39</f>
        <v>-3857456</v>
      </c>
      <c r="J39" s="35">
        <f t="shared" si="15"/>
        <v>14.193788337963104</v>
      </c>
    </row>
    <row r="40" spans="1:14" ht="51" customHeight="1">
      <c r="A40" s="15"/>
      <c r="B40" s="10">
        <v>41050000</v>
      </c>
      <c r="C40" s="11" t="s">
        <v>33</v>
      </c>
      <c r="D40" s="31">
        <f>D41+D42+D43</f>
        <v>4495544</v>
      </c>
      <c r="E40" s="31">
        <f>E42+E41</f>
        <v>0</v>
      </c>
      <c r="F40" s="31">
        <f>F42+F41+F43</f>
        <v>638088</v>
      </c>
      <c r="G40" s="32">
        <f>G42+G41+G43</f>
        <v>638088</v>
      </c>
      <c r="H40" s="33">
        <f t="shared" si="12"/>
        <v>100</v>
      </c>
      <c r="I40" s="34">
        <f t="shared" si="20"/>
        <v>-3857456</v>
      </c>
      <c r="J40" s="35">
        <f t="shared" si="15"/>
        <v>14.193788337963104</v>
      </c>
    </row>
    <row r="41" spans="1:14" ht="55.5" hidden="1" customHeight="1">
      <c r="A41" s="15"/>
      <c r="B41" s="15">
        <v>41053400</v>
      </c>
      <c r="C41" s="17" t="s">
        <v>42</v>
      </c>
      <c r="D41" s="36">
        <v>0</v>
      </c>
      <c r="E41" s="36">
        <v>0</v>
      </c>
      <c r="F41" s="36">
        <v>0</v>
      </c>
      <c r="G41" s="37">
        <v>0</v>
      </c>
      <c r="H41" s="38">
        <v>0</v>
      </c>
      <c r="I41" s="39">
        <f t="shared" si="20"/>
        <v>0</v>
      </c>
      <c r="J41" s="40">
        <v>0</v>
      </c>
    </row>
    <row r="42" spans="1:14" ht="87.5" customHeight="1">
      <c r="A42" s="15"/>
      <c r="B42" s="15">
        <v>41051000</v>
      </c>
      <c r="C42" s="17" t="s">
        <v>51</v>
      </c>
      <c r="D42" s="36">
        <v>0</v>
      </c>
      <c r="E42" s="36">
        <v>0</v>
      </c>
      <c r="F42" s="36">
        <v>334888</v>
      </c>
      <c r="G42" s="37">
        <v>334888</v>
      </c>
      <c r="H42" s="38">
        <f t="shared" si="12"/>
        <v>100</v>
      </c>
      <c r="I42" s="39">
        <f t="shared" si="20"/>
        <v>334888</v>
      </c>
      <c r="J42" s="40">
        <v>100</v>
      </c>
    </row>
    <row r="43" spans="1:14" ht="34.5" customHeight="1">
      <c r="A43" s="15"/>
      <c r="B43" s="15">
        <v>41053900</v>
      </c>
      <c r="C43" s="17" t="s">
        <v>40</v>
      </c>
      <c r="D43" s="36">
        <v>4495544</v>
      </c>
      <c r="E43" s="36">
        <v>0</v>
      </c>
      <c r="F43" s="36">
        <v>303200</v>
      </c>
      <c r="G43" s="37">
        <v>303200</v>
      </c>
      <c r="H43" s="38">
        <f t="shared" si="12"/>
        <v>100</v>
      </c>
      <c r="I43" s="39">
        <f t="shared" ref="I43" si="21">G43-D43</f>
        <v>-4192344</v>
      </c>
      <c r="J43" s="40">
        <f t="shared" ref="J42:J43" si="22">G43/D43*100</f>
        <v>6.7444562882712304</v>
      </c>
    </row>
    <row r="44" spans="1:14" s="27" customFormat="1" ht="40" customHeight="1">
      <c r="A44" s="45" t="s">
        <v>24</v>
      </c>
      <c r="B44" s="46"/>
      <c r="C44" s="46"/>
      <c r="D44" s="23">
        <f>D9+D18+D32</f>
        <v>6609622.1699999999</v>
      </c>
      <c r="E44" s="23">
        <f>E9+E18+E32</f>
        <v>7505600</v>
      </c>
      <c r="F44" s="23">
        <f>F9+F18+F32</f>
        <v>17128993.439999998</v>
      </c>
      <c r="G44" s="23">
        <f>G9+G18+G32</f>
        <v>18350018.419999998</v>
      </c>
      <c r="H44" s="24">
        <f t="shared" si="12"/>
        <v>107.12841057635434</v>
      </c>
      <c r="I44" s="25">
        <f>G44-D44</f>
        <v>11740396.249999998</v>
      </c>
      <c r="J44" s="26">
        <f>G44/D44*100</f>
        <v>277.62583016148403</v>
      </c>
      <c r="N44" s="3"/>
    </row>
    <row r="45" spans="1:14" s="27" customFormat="1" ht="45.5" customHeight="1">
      <c r="A45" s="45" t="s">
        <v>25</v>
      </c>
      <c r="B45" s="46"/>
      <c r="C45" s="46"/>
      <c r="D45" s="23">
        <f>D9+D18+D32+D39</f>
        <v>11105166.17</v>
      </c>
      <c r="E45" s="23">
        <f>E9+E18+E32+E39</f>
        <v>7505600</v>
      </c>
      <c r="F45" s="23">
        <f>F9+F18+F32+F39</f>
        <v>17767081.439999998</v>
      </c>
      <c r="G45" s="23">
        <f>G9+G18+G32+G39</f>
        <v>18988106.419999998</v>
      </c>
      <c r="H45" s="24">
        <f t="shared" si="12"/>
        <v>106.87240042278998</v>
      </c>
      <c r="I45" s="25">
        <f>G45-D44</f>
        <v>12378484.249999998</v>
      </c>
      <c r="J45" s="26">
        <f>G45/D44*100</f>
        <v>287.27975565961884</v>
      </c>
      <c r="N45" s="3"/>
    </row>
    <row r="46" spans="1:14" ht="25">
      <c r="A46" s="28"/>
      <c r="B46" s="28"/>
      <c r="C46" s="28"/>
      <c r="D46" s="29"/>
      <c r="E46" s="29"/>
      <c r="F46" s="28"/>
      <c r="G46" s="28"/>
      <c r="H46" s="28"/>
      <c r="I46" s="28"/>
      <c r="J46" s="28"/>
    </row>
  </sheetData>
  <mergeCells count="14">
    <mergeCell ref="I7:J7"/>
    <mergeCell ref="A44:C44"/>
    <mergeCell ref="A45:C45"/>
    <mergeCell ref="A2:M2"/>
    <mergeCell ref="A4:M4"/>
    <mergeCell ref="A6:A7"/>
    <mergeCell ref="B6:B8"/>
    <mergeCell ref="C6:C8"/>
    <mergeCell ref="D6:J6"/>
    <mergeCell ref="D7:D8"/>
    <mergeCell ref="F7:F8"/>
    <mergeCell ref="G7:G8"/>
    <mergeCell ref="H7:H8"/>
    <mergeCell ref="E7:E8"/>
  </mergeCells>
  <conditionalFormatting sqref="C10:C12">
    <cfRule type="expression" dxfId="0" priority="1" stopIfTrue="1">
      <formula>A10=1</formula>
    </cfRule>
  </conditionalFormatting>
  <pageMargins left="0.47244094488188981" right="0.19685039370078741" top="0.23" bottom="0.2" header="0.2" footer="0.2"/>
  <pageSetup paperSize="9" scale="40" orientation="portrait" verticalDpi="0" r:id="rId1"/>
  <colBreaks count="2" manualBreakCount="2">
    <brk id="10" max="38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сф</vt:lpstr>
      <vt:lpstr>сф!Заголовки_для_друку</vt:lpstr>
      <vt:lpstr>сф!Область_друку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2024-01-03T17:21:47Z</cp:lastPrinted>
  <dcterms:created xsi:type="dcterms:W3CDTF">2019-10-02T08:21:23Z</dcterms:created>
  <dcterms:modified xsi:type="dcterms:W3CDTF">2024-01-03T17:22:37Z</dcterms:modified>
</cp:coreProperties>
</file>