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0" windowWidth="19420" windowHeight="9020"/>
  </bookViews>
  <sheets>
    <sheet name="ЗФ" sheetId="1" r:id="rId1"/>
  </sheets>
  <definedNames>
    <definedName name="_xlnm.Print_Titles" localSheetId="0">ЗФ!$4:$5</definedName>
  </definedNames>
  <calcPr calcId="125725"/>
</workbook>
</file>

<file path=xl/calcChain.xml><?xml version="1.0" encoding="utf-8"?>
<calcChain xmlns="http://schemas.openxmlformats.org/spreadsheetml/2006/main">
  <c r="H82" i="1"/>
  <c r="G82"/>
  <c r="F82"/>
  <c r="E82"/>
  <c r="H80"/>
  <c r="G80"/>
  <c r="F80"/>
  <c r="E80"/>
  <c r="H75"/>
  <c r="G75"/>
  <c r="F75"/>
  <c r="E75"/>
  <c r="K87"/>
  <c r="J87"/>
  <c r="I87"/>
  <c r="L86"/>
  <c r="K86"/>
  <c r="J86"/>
  <c r="I86"/>
  <c r="L85"/>
  <c r="K85"/>
  <c r="J85"/>
  <c r="I85"/>
  <c r="L84"/>
  <c r="K84"/>
  <c r="I84"/>
  <c r="D82"/>
  <c r="E74" l="1"/>
  <c r="E73" s="1"/>
  <c r="G74"/>
  <c r="G73" s="1"/>
  <c r="H74"/>
  <c r="H73" s="1"/>
  <c r="F74"/>
  <c r="F73" s="1"/>
  <c r="D80"/>
  <c r="D75"/>
  <c r="D74" s="1"/>
  <c r="D73" s="1"/>
  <c r="H71"/>
  <c r="G71"/>
  <c r="F71"/>
  <c r="E71"/>
  <c r="H70"/>
  <c r="G70"/>
  <c r="F70"/>
  <c r="E70"/>
  <c r="H65"/>
  <c r="G65"/>
  <c r="F65"/>
  <c r="E65"/>
  <c r="H63"/>
  <c r="G63"/>
  <c r="F63"/>
  <c r="E63"/>
  <c r="H59"/>
  <c r="G59"/>
  <c r="G58" s="1"/>
  <c r="F59"/>
  <c r="F58" s="1"/>
  <c r="E59"/>
  <c r="E58" s="1"/>
  <c r="H54"/>
  <c r="G54"/>
  <c r="I54" s="1"/>
  <c r="F54"/>
  <c r="E54"/>
  <c r="H52"/>
  <c r="G52"/>
  <c r="I52" s="1"/>
  <c r="F52"/>
  <c r="E52"/>
  <c r="H51"/>
  <c r="G51"/>
  <c r="I51" s="1"/>
  <c r="F51"/>
  <c r="D71"/>
  <c r="D70" s="1"/>
  <c r="D65"/>
  <c r="D63"/>
  <c r="D58" s="1"/>
  <c r="D59"/>
  <c r="D54"/>
  <c r="K57"/>
  <c r="D52"/>
  <c r="D51" s="1"/>
  <c r="H46"/>
  <c r="G46"/>
  <c r="F46"/>
  <c r="E46"/>
  <c r="H43"/>
  <c r="G43"/>
  <c r="F43"/>
  <c r="E43"/>
  <c r="H32"/>
  <c r="H31" s="1"/>
  <c r="G32"/>
  <c r="G31" s="1"/>
  <c r="F32"/>
  <c r="E32"/>
  <c r="E31" s="1"/>
  <c r="H28"/>
  <c r="G28"/>
  <c r="F28"/>
  <c r="E28"/>
  <c r="H26"/>
  <c r="J26" s="1"/>
  <c r="G26"/>
  <c r="F26"/>
  <c r="E26"/>
  <c r="H24"/>
  <c r="G24"/>
  <c r="G23" s="1"/>
  <c r="F24"/>
  <c r="E24"/>
  <c r="E23" s="1"/>
  <c r="H21"/>
  <c r="K21" s="1"/>
  <c r="G21"/>
  <c r="F21"/>
  <c r="E21"/>
  <c r="H19"/>
  <c r="K19" s="1"/>
  <c r="G19"/>
  <c r="F19"/>
  <c r="E19"/>
  <c r="H16"/>
  <c r="L16" s="1"/>
  <c r="G16"/>
  <c r="F16"/>
  <c r="E16"/>
  <c r="H15"/>
  <c r="I15" s="1"/>
  <c r="G15"/>
  <c r="F15"/>
  <c r="H13"/>
  <c r="G13"/>
  <c r="I13" s="1"/>
  <c r="F13"/>
  <c r="E13"/>
  <c r="H8"/>
  <c r="H7" s="1"/>
  <c r="G8"/>
  <c r="G7" s="1"/>
  <c r="F8"/>
  <c r="E8"/>
  <c r="F7"/>
  <c r="E7"/>
  <c r="D46"/>
  <c r="D43"/>
  <c r="D32"/>
  <c r="D23"/>
  <c r="D24"/>
  <c r="D26"/>
  <c r="D28"/>
  <c r="D15"/>
  <c r="D16"/>
  <c r="D19"/>
  <c r="D21"/>
  <c r="D7"/>
  <c r="D13"/>
  <c r="D8"/>
  <c r="J9"/>
  <c r="J10"/>
  <c r="J11"/>
  <c r="J12"/>
  <c r="J14"/>
  <c r="J17"/>
  <c r="J18"/>
  <c r="J22"/>
  <c r="J25"/>
  <c r="J27"/>
  <c r="J29"/>
  <c r="J30"/>
  <c r="J33"/>
  <c r="J34"/>
  <c r="J35"/>
  <c r="J36"/>
  <c r="J37"/>
  <c r="J38"/>
  <c r="J39"/>
  <c r="J40"/>
  <c r="J41"/>
  <c r="J42"/>
  <c r="J43"/>
  <c r="J44"/>
  <c r="J45"/>
  <c r="J46"/>
  <c r="J47"/>
  <c r="J48"/>
  <c r="J49"/>
  <c r="J53"/>
  <c r="J55"/>
  <c r="J60"/>
  <c r="J61"/>
  <c r="J62"/>
  <c r="J64"/>
  <c r="J66"/>
  <c r="J67"/>
  <c r="J68"/>
  <c r="J69"/>
  <c r="J72"/>
  <c r="J75"/>
  <c r="J76"/>
  <c r="J77"/>
  <c r="J78"/>
  <c r="J79"/>
  <c r="J80"/>
  <c r="J81"/>
  <c r="J82"/>
  <c r="J83"/>
  <c r="L9"/>
  <c r="L10"/>
  <c r="L11"/>
  <c r="L12"/>
  <c r="L13"/>
  <c r="L14"/>
  <c r="L17"/>
  <c r="L18"/>
  <c r="L19"/>
  <c r="L20"/>
  <c r="L22"/>
  <c r="L25"/>
  <c r="L27"/>
  <c r="L29"/>
  <c r="L30"/>
  <c r="L33"/>
  <c r="L34"/>
  <c r="L35"/>
  <c r="L36"/>
  <c r="L37"/>
  <c r="L38"/>
  <c r="L39"/>
  <c r="L40"/>
  <c r="L41"/>
  <c r="L42"/>
  <c r="L44"/>
  <c r="L45"/>
  <c r="L46"/>
  <c r="L47"/>
  <c r="L48"/>
  <c r="L49"/>
  <c r="L53"/>
  <c r="L54"/>
  <c r="L55"/>
  <c r="L60"/>
  <c r="L61"/>
  <c r="L62"/>
  <c r="L64"/>
  <c r="L66"/>
  <c r="L67"/>
  <c r="L68"/>
  <c r="L69"/>
  <c r="L72"/>
  <c r="L73"/>
  <c r="L74"/>
  <c r="L75"/>
  <c r="L76"/>
  <c r="L80"/>
  <c r="L81"/>
  <c r="L82"/>
  <c r="L83"/>
  <c r="K8"/>
  <c r="K9"/>
  <c r="K10"/>
  <c r="K11"/>
  <c r="K12"/>
  <c r="K13"/>
  <c r="K14"/>
  <c r="K17"/>
  <c r="K18"/>
  <c r="K20"/>
  <c r="K22"/>
  <c r="K25"/>
  <c r="K26"/>
  <c r="K27"/>
  <c r="K29"/>
  <c r="K30"/>
  <c r="K33"/>
  <c r="K34"/>
  <c r="K35"/>
  <c r="K36"/>
  <c r="K37"/>
  <c r="K38"/>
  <c r="K39"/>
  <c r="K40"/>
  <c r="K41"/>
  <c r="K42"/>
  <c r="K44"/>
  <c r="K45"/>
  <c r="K46"/>
  <c r="K47"/>
  <c r="K48"/>
  <c r="K49"/>
  <c r="K53"/>
  <c r="K54"/>
  <c r="K55"/>
  <c r="K56"/>
  <c r="K60"/>
  <c r="K61"/>
  <c r="K62"/>
  <c r="K64"/>
  <c r="K66"/>
  <c r="K67"/>
  <c r="K68"/>
  <c r="K69"/>
  <c r="K72"/>
  <c r="K73"/>
  <c r="K74"/>
  <c r="K75"/>
  <c r="K76"/>
  <c r="K77"/>
  <c r="K78"/>
  <c r="K79"/>
  <c r="K80"/>
  <c r="K81"/>
  <c r="K82"/>
  <c r="K83"/>
  <c r="I9"/>
  <c r="I10"/>
  <c r="I11"/>
  <c r="I12"/>
  <c r="I14"/>
  <c r="I17"/>
  <c r="I18"/>
  <c r="I19"/>
  <c r="I20"/>
  <c r="I22"/>
  <c r="I25"/>
  <c r="I27"/>
  <c r="I29"/>
  <c r="I30"/>
  <c r="I33"/>
  <c r="I34"/>
  <c r="I35"/>
  <c r="I36"/>
  <c r="I37"/>
  <c r="I38"/>
  <c r="I39"/>
  <c r="I40"/>
  <c r="I41"/>
  <c r="I42"/>
  <c r="I44"/>
  <c r="I45"/>
  <c r="I46"/>
  <c r="I47"/>
  <c r="I48"/>
  <c r="I49"/>
  <c r="I53"/>
  <c r="I55"/>
  <c r="I60"/>
  <c r="I61"/>
  <c r="I62"/>
  <c r="I64"/>
  <c r="I66"/>
  <c r="I67"/>
  <c r="I68"/>
  <c r="I69"/>
  <c r="I70"/>
  <c r="I72"/>
  <c r="I73"/>
  <c r="I74"/>
  <c r="I75"/>
  <c r="I76"/>
  <c r="I77"/>
  <c r="I78"/>
  <c r="I79"/>
  <c r="I80"/>
  <c r="I81"/>
  <c r="I82"/>
  <c r="I83"/>
  <c r="D50" l="1"/>
  <c r="K51"/>
  <c r="L51"/>
  <c r="K70"/>
  <c r="L70"/>
  <c r="L52"/>
  <c r="J13"/>
  <c r="I43"/>
  <c r="J51"/>
  <c r="J52"/>
  <c r="J54"/>
  <c r="L59"/>
  <c r="I63"/>
  <c r="K65"/>
  <c r="L71"/>
  <c r="K16"/>
  <c r="L21"/>
  <c r="D31"/>
  <c r="K31" s="1"/>
  <c r="J15"/>
  <c r="J16"/>
  <c r="J21"/>
  <c r="E51"/>
  <c r="E50" s="1"/>
  <c r="E88" s="1"/>
  <c r="E89" s="1"/>
  <c r="I21"/>
  <c r="K52"/>
  <c r="E15"/>
  <c r="L24"/>
  <c r="K28"/>
  <c r="F31"/>
  <c r="L15"/>
  <c r="J73"/>
  <c r="I71"/>
  <c r="K71"/>
  <c r="J70"/>
  <c r="J71"/>
  <c r="L65"/>
  <c r="J65"/>
  <c r="I65"/>
  <c r="L63"/>
  <c r="K63"/>
  <c r="H58"/>
  <c r="H50" s="1"/>
  <c r="K50" s="1"/>
  <c r="J63"/>
  <c r="K59"/>
  <c r="I59"/>
  <c r="I32"/>
  <c r="J32"/>
  <c r="K32"/>
  <c r="I31"/>
  <c r="L32"/>
  <c r="L28"/>
  <c r="I28"/>
  <c r="J28"/>
  <c r="H23"/>
  <c r="H6" s="1"/>
  <c r="I26"/>
  <c r="L26"/>
  <c r="I24"/>
  <c r="K24"/>
  <c r="J24"/>
  <c r="G6"/>
  <c r="I16"/>
  <c r="K15"/>
  <c r="K7"/>
  <c r="L7"/>
  <c r="J7"/>
  <c r="I7"/>
  <c r="I8"/>
  <c r="L8"/>
  <c r="J8"/>
  <c r="J74"/>
  <c r="J59"/>
  <c r="G50"/>
  <c r="F50"/>
  <c r="J31"/>
  <c r="F23"/>
  <c r="E6"/>
  <c r="K43"/>
  <c r="L43"/>
  <c r="L31"/>
  <c r="D6"/>
  <c r="D88" s="1"/>
  <c r="D89" s="1"/>
  <c r="J58" l="1"/>
  <c r="L58"/>
  <c r="L50"/>
  <c r="I58"/>
  <c r="I50"/>
  <c r="K58"/>
  <c r="J50"/>
  <c r="G88"/>
  <c r="G89" s="1"/>
  <c r="J23"/>
  <c r="L23"/>
  <c r="K23"/>
  <c r="I23"/>
  <c r="I6"/>
  <c r="H88"/>
  <c r="F6"/>
  <c r="L6"/>
  <c r="K6"/>
  <c r="H89" l="1"/>
  <c r="K88"/>
  <c r="L88"/>
  <c r="I88"/>
  <c r="J6"/>
  <c r="F88"/>
  <c r="L89" l="1"/>
  <c r="K89"/>
  <c r="I89"/>
  <c r="F89"/>
  <c r="J89" s="1"/>
  <c r="J88"/>
</calcChain>
</file>

<file path=xl/sharedStrings.xml><?xml version="1.0" encoding="utf-8"?>
<sst xmlns="http://schemas.openxmlformats.org/spreadsheetml/2006/main" count="179" uniqueCount="175">
  <si>
    <t>тис. грн.</t>
  </si>
  <si>
    <t>ККД</t>
  </si>
  <si>
    <t>Доходи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</si>
  <si>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</si>
  <si>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</si>
  <si>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</si>
  <si>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</si>
  <si>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</si>
  <si>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</si>
  <si>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</si>
  <si>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</si>
  <si>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</si>
  <si>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</si>
  <si>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</si>
  <si>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</si>
  <si>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</si>
  <si>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</si>
  <si>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</si>
  <si>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</si>
  <si>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</si>
  <si>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</si>
  <si>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</si>
  <si>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</si>
  <si>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</si>
  <si>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</si>
  <si>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</si>
  <si>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</si>
  <si>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</si>
  <si>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</si>
  <si>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13020000</t>
  </si>
  <si>
    <t>Рентна плата за спеціальне використання води</t>
  </si>
  <si>
    <t>13020200</t>
  </si>
  <si>
    <t>Рентна плата за спеціальне використання води водних об`єктів місцевого значення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</si>
  <si>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</si>
  <si>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</si>
  <si>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</si>
  <si>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</si>
  <si>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</si>
  <si>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</si>
  <si>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</si>
  <si>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</si>
  <si>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</si>
  <si>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</si>
  <si>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</si>
  <si>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</si>
  <si>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</si>
  <si>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</si>
  <si>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</si>
  <si>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</si>
  <si>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</si>
  <si>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</si>
  <si>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</si>
  <si>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</si>
  <si>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</si>
  <si>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</si>
  <si>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</si>
  <si>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</si>
  <si>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</si>
  <si>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</si>
  <si>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</si>
  <si>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</si>
  <si>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</si>
  <si>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</si>
  <si>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</si>
  <si>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</si>
  <si>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</si>
  <si>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</si>
  <si>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</si>
  <si>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</si>
  <si>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</si>
  <si>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</si>
  <si>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</si>
  <si>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</si>
  <si>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</si>
  <si>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</si>
  <si>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</si>
  <si>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</si>
  <si>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</si>
  <si>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</si>
  <si>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</si>
  <si>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</si>
  <si>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</si>
  <si>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</si>
  <si>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</si>
  <si>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</si>
  <si>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</si>
  <si>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</si>
  <si>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</si>
  <si>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</si>
  <si>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</si>
  <si>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</si>
  <si>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</si>
  <si>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</si>
  <si>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</si>
  <si>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</si>
  <si>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</si>
  <si>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</si>
  <si>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</si>
  <si>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</si>
  <si>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</si>
  <si>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</si>
  <si>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</si>
  <si>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</si>
  <si>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</si>
  <si>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</si>
  <si>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</si>
  <si>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</si>
  <si>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</si>
  <si>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</si>
  <si>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</si>
  <si>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</si>
  <si>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</si>
  <si>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</si>
  <si>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</si>
  <si>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</si>
  <si>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єдиним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</si>
  <si>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</si>
  <si>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</si>
  <si>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</si>
  <si>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</si>
  <si>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</si>
  <si>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</si>
  <si>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22090200</t>
  </si>
  <si>
    <t>Державне мито, не віднесене до інших категорій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</si>
  <si>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</si>
  <si>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</si>
  <si>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</si>
  <si>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</si>
  <si>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</si>
  <si>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</si>
  <si>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</si>
  <si>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</si>
  <si>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</si>
  <si>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</si>
  <si>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</si>
  <si>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</si>
  <si>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</si>
  <si>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</si>
  <si>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</si>
  <si>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</si>
  <si>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</si>
  <si>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</si>
  <si>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</si>
  <si>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</si>
  <si>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</si>
  <si>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</si>
  <si>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41040000</t>
  </si>
  <si>
    <t>Дотації з місцевих бюджетів іншим місцевим бюджетам</t>
  </si>
  <si>
    <t>41040400</t>
  </si>
  <si>
    <t>Інші дотації з місцевого бюджету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</si>
  <si>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</si>
  <si>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</si>
  <si>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</si>
  <si>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</si>
  <si>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 xml:space="preserve"> </t>
  </si>
  <si>
    <t xml:space="preserve">Усього ( без урахування трансфертів) </t>
  </si>
  <si>
    <t xml:space="preserve">Усього </t>
  </si>
  <si>
    <t>Динаміка надходжень</t>
  </si>
  <si>
    <t>тис.грн.</t>
  </si>
  <si>
    <t>%</t>
  </si>
  <si>
    <t>Аналіз виконання плану по доходах загального фонду</t>
  </si>
  <si>
    <t>Затверджений план на 2025 рік</t>
  </si>
  <si>
    <t>Уточнений річний план на 2025 рік</t>
  </si>
  <si>
    <t>% викон. до плану на 2025 рік</t>
  </si>
  <si>
    <t>2025 рік</t>
  </si>
  <si>
    <t>станом на 01.06.2025 року</t>
  </si>
  <si>
    <t>2024 рік (дата факту 01.06.2024)</t>
  </si>
  <si>
    <t xml:space="preserve"> Уточнений план на 5 місяців 2025 року</t>
  </si>
  <si>
    <t>Фактичні надходження станом на 01.06.2025</t>
  </si>
  <si>
    <t>% викон. до плану на 5 місяців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</si>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</sst>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8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/>
    </xf>
    <xf numFmtId="165" fontId="4" fillId="2" borderId="2" xfId="0" applyNumberFormat="1" applyFont="1" applyFill="1" applyBorder="1" applyAlignment="1">
      <alignment horizontal="right" vertical="center"/>
    </xf>
    <xf numFmtId="165" fontId="1" fillId="0" borderId="5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5" fontId="4" fillId="4" borderId="2" xfId="0" applyNumberFormat="1" applyFont="1" applyFill="1" applyBorder="1" applyAlignment="1">
      <alignment horizontal="right" vertical="center"/>
    </xf>
    <xf numFmtId="0" fontId="5" fillId="0" borderId="0" xfId="0" applyFont="1"/>
    <xf numFmtId="165" fontId="4" fillId="2" borderId="1" xfId="0" applyNumberFormat="1" applyFont="1" applyFill="1" applyBorder="1" applyAlignment="1">
      <alignment horizontal="center" vertical="center"/>
    </xf>
    <xf numFmtId="165" fontId="1" fillId="0" borderId="8" xfId="0" applyNumberFormat="1" applyFont="1" applyBorder="1" applyAlignment="1">
      <alignment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wrapText="1"/>
    </xf>
    <xf numFmtId="4" fontId="7" fillId="0" borderId="3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164" fontId="4" fillId="3" borderId="11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right" vertical="center"/>
    </xf>
    <xf numFmtId="165" fontId="4" fillId="4" borderId="4" xfId="0" applyNumberFormat="1" applyFont="1" applyFill="1" applyBorder="1" applyAlignment="1">
      <alignment horizontal="right" vertical="center"/>
    </xf>
    <xf numFmtId="0" fontId="1" fillId="0" borderId="5" xfId="0" applyFont="1" applyBorder="1"/>
    <xf numFmtId="0" fontId="1" fillId="0" borderId="4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165" fontId="1" fillId="0" borderId="13" xfId="0" applyNumberFormat="1" applyFont="1" applyBorder="1" applyAlignment="1">
      <alignment vertical="center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vertical="center"/>
    </xf>
    <xf numFmtId="165" fontId="6" fillId="4" borderId="6" xfId="0" applyNumberFormat="1" applyFont="1" applyFill="1" applyBorder="1" applyAlignment="1">
      <alignment horizontal="right" vertical="center"/>
    </xf>
    <xf numFmtId="165" fontId="6" fillId="4" borderId="6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vertical="center"/>
    </xf>
    <xf numFmtId="0" fontId="5" fillId="4" borderId="20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vertical="center" wrapText="1"/>
    </xf>
    <xf numFmtId="165" fontId="5" fillId="4" borderId="22" xfId="0" applyNumberFormat="1" applyFont="1" applyFill="1" applyBorder="1" applyAlignment="1">
      <alignment vertical="center"/>
    </xf>
    <xf numFmtId="165" fontId="6" fillId="4" borderId="22" xfId="0" applyNumberFormat="1" applyFont="1" applyFill="1" applyBorder="1" applyAlignment="1">
      <alignment horizontal="right" vertical="center"/>
    </xf>
    <xf numFmtId="165" fontId="6" fillId="4" borderId="23" xfId="0" applyNumberFormat="1" applyFont="1" applyFill="1" applyBorder="1" applyAlignment="1">
      <alignment horizontal="right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164" fontId="4" fillId="3" borderId="24" xfId="0" applyNumberFormat="1" applyFont="1" applyFill="1" applyBorder="1" applyAlignment="1">
      <alignment horizontal="center" vertical="center" wrapText="1"/>
    </xf>
    <xf numFmtId="164" fontId="4" fillId="3" borderId="25" xfId="0" applyNumberFormat="1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center" vertical="center"/>
    </xf>
    <xf numFmtId="164" fontId="4" fillId="3" borderId="26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</cellXfs>
  <cellStyles count="1">
    <cellStyle name="Звичайний" xfId="0" builtinId="0"/>
  </cellStyles>
  <dxfs count="2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CFFFF"/>
      <color rgb="FF00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9"/>
  <sheetViews>
    <sheetView tabSelected="1" topLeftCell="B1" zoomScale="84" zoomScaleNormal="84" workbookViewId="0">
      <pane xSplit="2" ySplit="5" topLeftCell="D6" activePane="bottomRight" state="frozen"/>
      <selection activeCell="C1" sqref="C1"/>
      <selection pane="topRight" activeCell="E1" sqref="E1"/>
      <selection pane="bottomLeft" activeCell="C9" sqref="C9"/>
      <selection pane="bottomRight" activeCell="Q2" sqref="Q2"/>
    </sheetView>
  </sheetViews>
  <sheetFormatPr defaultColWidth="8.8984375" defaultRowHeight="13"/>
  <cols>
    <col min="1" max="1" width="0.69921875" style="1" hidden="1" customWidth="1"/>
    <col min="2" max="2" width="10.5" style="2" customWidth="1"/>
    <col min="3" max="3" width="38.69921875" style="3" customWidth="1"/>
    <col min="4" max="4" width="11.69921875" style="4" customWidth="1"/>
    <col min="5" max="5" width="11.19921875" style="4" customWidth="1"/>
    <col min="6" max="6" width="13" style="4" customWidth="1"/>
    <col min="7" max="7" width="12.796875" style="4" customWidth="1"/>
    <col min="8" max="8" width="13.59765625" style="4" customWidth="1"/>
    <col min="9" max="10" width="9.296875" style="4" customWidth="1"/>
    <col min="11" max="11" width="8.796875" style="1" customWidth="1"/>
    <col min="12" max="12" width="7.09765625" style="1" customWidth="1"/>
    <col min="13" max="16384" width="8.8984375" style="1"/>
  </cols>
  <sheetData>
    <row r="1" spans="1:12" ht="22.5">
      <c r="B1" s="22" t="s">
        <v>160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7.5">
      <c r="B2" s="23" t="s">
        <v>165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3.5" thickBot="1">
      <c r="I3" s="5" t="s">
        <v>0</v>
      </c>
      <c r="J3" s="5"/>
    </row>
    <row r="4" spans="1:12" ht="36" customHeight="1" thickBot="1">
      <c r="A4" s="32"/>
      <c r="B4" s="34" t="s">
        <v>1</v>
      </c>
      <c r="C4" s="25" t="s">
        <v>2</v>
      </c>
      <c r="D4" s="27" t="s">
        <v>166</v>
      </c>
      <c r="E4" s="60" t="s">
        <v>164</v>
      </c>
      <c r="F4" s="61"/>
      <c r="G4" s="61"/>
      <c r="H4" s="61"/>
      <c r="I4" s="61"/>
      <c r="J4" s="62"/>
      <c r="K4" s="63" t="s">
        <v>157</v>
      </c>
      <c r="L4" s="64"/>
    </row>
    <row r="5" spans="1:12" ht="66.650000000000006" customHeight="1" thickBot="1">
      <c r="A5" s="32"/>
      <c r="B5" s="35"/>
      <c r="C5" s="26"/>
      <c r="D5" s="28"/>
      <c r="E5" s="57" t="s">
        <v>161</v>
      </c>
      <c r="F5" s="57" t="s">
        <v>162</v>
      </c>
      <c r="G5" s="58" t="s">
        <v>167</v>
      </c>
      <c r="H5" s="57" t="s">
        <v>168</v>
      </c>
      <c r="I5" s="59" t="s">
        <v>169</v>
      </c>
      <c r="J5" s="57" t="s">
        <v>163</v>
      </c>
      <c r="K5" s="29" t="s">
        <v>158</v>
      </c>
      <c r="L5" s="29" t="s">
        <v>159</v>
      </c>
    </row>
    <row r="6" spans="1:12">
      <c r="A6" s="6">
        <v>1</v>
      </c>
      <c r="B6" s="33" t="s">
        <v>3</v>
      </c>
      <c r="C6" s="24" t="s">
        <v>4</v>
      </c>
      <c r="D6" s="13">
        <f>D7+D15+D23+D31</f>
        <v>127166.28584999999</v>
      </c>
      <c r="E6" s="13">
        <f t="shared" ref="E6:H6" si="0">E7+E15+E23+E31</f>
        <v>339319</v>
      </c>
      <c r="F6" s="13">
        <f t="shared" si="0"/>
        <v>354212.4</v>
      </c>
      <c r="G6" s="37">
        <f t="shared" si="0"/>
        <v>162791.20000000001</v>
      </c>
      <c r="H6" s="39">
        <f t="shared" si="0"/>
        <v>165490.90214999998</v>
      </c>
      <c r="I6" s="16">
        <f t="shared" ref="I6:I36" si="1">IF(G6=0,0,H6/G6*100)</f>
        <v>101.65838334627422</v>
      </c>
      <c r="J6" s="30">
        <f>H6/F6*100</f>
        <v>46.720809929296649</v>
      </c>
      <c r="K6" s="31">
        <f>H6-D6</f>
        <v>38324.616299999994</v>
      </c>
      <c r="L6" s="31">
        <f>H6/D6*100</f>
        <v>130.13740319915146</v>
      </c>
    </row>
    <row r="7" spans="1:12" ht="39">
      <c r="A7" s="6">
        <v>1</v>
      </c>
      <c r="B7" s="7" t="s">
        <v>5</v>
      </c>
      <c r="C7" s="8" t="s">
        <v>6</v>
      </c>
      <c r="D7" s="9">
        <f>D8+D13</f>
        <v>78413.34199999999</v>
      </c>
      <c r="E7" s="9">
        <f t="shared" ref="E7:H7" si="2">E8+E13</f>
        <v>226057.2</v>
      </c>
      <c r="F7" s="9">
        <f t="shared" si="2"/>
        <v>240335.2</v>
      </c>
      <c r="G7" s="11">
        <f t="shared" si="2"/>
        <v>111212</v>
      </c>
      <c r="H7" s="17">
        <f t="shared" si="2"/>
        <v>110027.62399999998</v>
      </c>
      <c r="I7" s="16">
        <f t="shared" si="1"/>
        <v>98.935028594036595</v>
      </c>
      <c r="J7" s="10">
        <f t="shared" ref="J7:J69" si="3">H7/F7*100</f>
        <v>45.78090267260059</v>
      </c>
      <c r="K7" s="14">
        <f t="shared" ref="K7:K70" si="4">H7-D7</f>
        <v>31614.281999999992</v>
      </c>
      <c r="L7" s="14">
        <f t="shared" ref="L7:L70" si="5">H7/D7*100</f>
        <v>140.31747811488509</v>
      </c>
    </row>
    <row r="8" spans="1:12">
      <c r="A8" s="6">
        <v>1</v>
      </c>
      <c r="B8" s="7" t="s">
        <v>7</v>
      </c>
      <c r="C8" s="8" t="s">
        <v>8</v>
      </c>
      <c r="D8" s="9">
        <f>D9+D10+D11+D12</f>
        <v>78396.799999999988</v>
      </c>
      <c r="E8" s="36">
        <f t="shared" ref="E8:H8" si="6">E9+E10+E11+E12</f>
        <v>226040</v>
      </c>
      <c r="F8" s="9">
        <f t="shared" si="6"/>
        <v>240318</v>
      </c>
      <c r="G8" s="11">
        <f t="shared" si="6"/>
        <v>111194.8</v>
      </c>
      <c r="H8" s="17">
        <f t="shared" si="6"/>
        <v>110019.49999999999</v>
      </c>
      <c r="I8" s="16">
        <f t="shared" si="1"/>
        <v>98.943026112731886</v>
      </c>
      <c r="J8" s="10">
        <f t="shared" si="3"/>
        <v>45.780798774956509</v>
      </c>
      <c r="K8" s="14">
        <f t="shared" si="4"/>
        <v>31622.699999999997</v>
      </c>
      <c r="L8" s="14">
        <f t="shared" si="5"/>
        <v>140.33672292746644</v>
      </c>
    </row>
    <row r="9" spans="1:12" ht="52">
      <c r="A9" s="6">
        <v>0</v>
      </c>
      <c r="B9" s="7" t="s">
        <v>9</v>
      </c>
      <c r="C9" s="8" t="s">
        <v>10</v>
      </c>
      <c r="D9" s="11">
        <v>69896.399999999994</v>
      </c>
      <c r="E9" s="9">
        <v>190300</v>
      </c>
      <c r="F9" s="12">
        <v>204578</v>
      </c>
      <c r="G9" s="11">
        <v>103557</v>
      </c>
      <c r="H9" s="17">
        <v>103542.7</v>
      </c>
      <c r="I9" s="18">
        <f t="shared" si="1"/>
        <v>99.986191179736764</v>
      </c>
      <c r="J9" s="19">
        <f t="shared" si="3"/>
        <v>50.612822493132207</v>
      </c>
      <c r="K9" s="19">
        <f t="shared" si="4"/>
        <v>33646.300000000003</v>
      </c>
      <c r="L9" s="19">
        <f t="shared" si="5"/>
        <v>148.13738618870212</v>
      </c>
    </row>
    <row r="10" spans="1:12" ht="52">
      <c r="A10" s="6">
        <v>0</v>
      </c>
      <c r="B10" s="7" t="s">
        <v>11</v>
      </c>
      <c r="C10" s="8" t="s">
        <v>12</v>
      </c>
      <c r="D10" s="9">
        <v>6945.1</v>
      </c>
      <c r="E10" s="13">
        <v>32700</v>
      </c>
      <c r="F10" s="9">
        <v>32700</v>
      </c>
      <c r="G10" s="11">
        <v>6147.8</v>
      </c>
      <c r="H10" s="17">
        <v>4194.7</v>
      </c>
      <c r="I10" s="18">
        <f t="shared" si="1"/>
        <v>68.230911870913175</v>
      </c>
      <c r="J10" s="19">
        <f t="shared" si="3"/>
        <v>12.827828746177369</v>
      </c>
      <c r="K10" s="19">
        <f t="shared" si="4"/>
        <v>-2750.4000000000005</v>
      </c>
      <c r="L10" s="19">
        <f t="shared" si="5"/>
        <v>60.397978430836119</v>
      </c>
    </row>
    <row r="11" spans="1:12" ht="39">
      <c r="A11" s="6">
        <v>0</v>
      </c>
      <c r="B11" s="7" t="s">
        <v>13</v>
      </c>
      <c r="C11" s="8" t="s">
        <v>14</v>
      </c>
      <c r="D11" s="9">
        <v>1429.9</v>
      </c>
      <c r="E11" s="9">
        <v>2700</v>
      </c>
      <c r="F11" s="9">
        <v>2700</v>
      </c>
      <c r="G11" s="11">
        <v>1380</v>
      </c>
      <c r="H11" s="17">
        <v>2196.1999999999998</v>
      </c>
      <c r="I11" s="18">
        <f t="shared" si="1"/>
        <v>159.14492753623188</v>
      </c>
      <c r="J11" s="19">
        <f t="shared" si="3"/>
        <v>81.340740740740742</v>
      </c>
      <c r="K11" s="19">
        <f t="shared" si="4"/>
        <v>766.29999999999973</v>
      </c>
      <c r="L11" s="19">
        <f t="shared" si="5"/>
        <v>153.59116022099445</v>
      </c>
    </row>
    <row r="12" spans="1:12" ht="39">
      <c r="A12" s="6">
        <v>0</v>
      </c>
      <c r="B12" s="7" t="s">
        <v>15</v>
      </c>
      <c r="C12" s="8" t="s">
        <v>16</v>
      </c>
      <c r="D12" s="9">
        <v>125.4</v>
      </c>
      <c r="E12" s="9">
        <v>340</v>
      </c>
      <c r="F12" s="9">
        <v>340</v>
      </c>
      <c r="G12" s="11">
        <v>110</v>
      </c>
      <c r="H12" s="17">
        <v>85.9</v>
      </c>
      <c r="I12" s="18">
        <f t="shared" si="1"/>
        <v>78.090909090909093</v>
      </c>
      <c r="J12" s="19">
        <f t="shared" si="3"/>
        <v>25.264705882352946</v>
      </c>
      <c r="K12" s="19">
        <f t="shared" si="4"/>
        <v>-39.5</v>
      </c>
      <c r="L12" s="19">
        <f t="shared" si="5"/>
        <v>68.500797448165869</v>
      </c>
    </row>
    <row r="13" spans="1:12">
      <c r="A13" s="6">
        <v>1</v>
      </c>
      <c r="B13" s="7" t="s">
        <v>17</v>
      </c>
      <c r="C13" s="8" t="s">
        <v>18</v>
      </c>
      <c r="D13" s="9">
        <f>D14</f>
        <v>16.542000000000002</v>
      </c>
      <c r="E13" s="9">
        <f t="shared" ref="E13:H13" si="7">E14</f>
        <v>17.2</v>
      </c>
      <c r="F13" s="9">
        <f t="shared" si="7"/>
        <v>17.2</v>
      </c>
      <c r="G13" s="11">
        <f t="shared" si="7"/>
        <v>17.2</v>
      </c>
      <c r="H13" s="17">
        <f t="shared" si="7"/>
        <v>8.1240000000000006</v>
      </c>
      <c r="I13" s="16">
        <f t="shared" si="1"/>
        <v>47.232558139534895</v>
      </c>
      <c r="J13" s="10">
        <f t="shared" si="3"/>
        <v>47.232558139534895</v>
      </c>
      <c r="K13" s="14">
        <f t="shared" si="4"/>
        <v>-8.418000000000001</v>
      </c>
      <c r="L13" s="14">
        <f t="shared" si="5"/>
        <v>49.111352919840407</v>
      </c>
    </row>
    <row r="14" spans="1:12" ht="26">
      <c r="A14" s="6">
        <v>0</v>
      </c>
      <c r="B14" s="7" t="s">
        <v>19</v>
      </c>
      <c r="C14" s="8" t="s">
        <v>20</v>
      </c>
      <c r="D14" s="9">
        <v>16.542000000000002</v>
      </c>
      <c r="E14" s="9">
        <v>17.2</v>
      </c>
      <c r="F14" s="9">
        <v>17.2</v>
      </c>
      <c r="G14" s="11">
        <v>17.2</v>
      </c>
      <c r="H14" s="17">
        <v>8.1240000000000006</v>
      </c>
      <c r="I14" s="18">
        <f t="shared" si="1"/>
        <v>47.232558139534895</v>
      </c>
      <c r="J14" s="19">
        <f t="shared" si="3"/>
        <v>47.232558139534895</v>
      </c>
      <c r="K14" s="19">
        <f t="shared" si="4"/>
        <v>-8.418000000000001</v>
      </c>
      <c r="L14" s="19">
        <f t="shared" si="5"/>
        <v>49.111352919840407</v>
      </c>
    </row>
    <row r="15" spans="1:12" ht="26">
      <c r="A15" s="6">
        <v>1</v>
      </c>
      <c r="B15" s="7" t="s">
        <v>21</v>
      </c>
      <c r="C15" s="8" t="s">
        <v>22</v>
      </c>
      <c r="D15" s="9">
        <f>D16+D19+D21</f>
        <v>766.97384999999997</v>
      </c>
      <c r="E15" s="9">
        <f t="shared" ref="E15:H15" si="8">E16+E19+E21</f>
        <v>1538</v>
      </c>
      <c r="F15" s="9">
        <f t="shared" si="8"/>
        <v>1538</v>
      </c>
      <c r="G15" s="11">
        <f t="shared" si="8"/>
        <v>726.8</v>
      </c>
      <c r="H15" s="17">
        <f t="shared" si="8"/>
        <v>762.2</v>
      </c>
      <c r="I15" s="16">
        <f t="shared" si="1"/>
        <v>104.87066593285637</v>
      </c>
      <c r="J15" s="10">
        <f t="shared" si="3"/>
        <v>49.557867360208064</v>
      </c>
      <c r="K15" s="14">
        <f t="shared" si="4"/>
        <v>-4.7738499999999249</v>
      </c>
      <c r="L15" s="14">
        <f t="shared" si="5"/>
        <v>99.377573303183681</v>
      </c>
    </row>
    <row r="16" spans="1:12" ht="26">
      <c r="A16" s="6">
        <v>1</v>
      </c>
      <c r="B16" s="7" t="s">
        <v>23</v>
      </c>
      <c r="C16" s="8" t="s">
        <v>24</v>
      </c>
      <c r="D16" s="9">
        <f>D17+D18</f>
        <v>747.5</v>
      </c>
      <c r="E16" s="9">
        <f t="shared" ref="E16:H16" si="9">E17+E18</f>
        <v>1491.2</v>
      </c>
      <c r="F16" s="9">
        <f t="shared" si="9"/>
        <v>1491.2</v>
      </c>
      <c r="G16" s="11">
        <f t="shared" si="9"/>
        <v>706</v>
      </c>
      <c r="H16" s="17">
        <f t="shared" si="9"/>
        <v>734.40000000000009</v>
      </c>
      <c r="I16" s="16">
        <f t="shared" si="1"/>
        <v>104.02266288951843</v>
      </c>
      <c r="J16" s="10">
        <f t="shared" si="3"/>
        <v>49.248927038626618</v>
      </c>
      <c r="K16" s="14">
        <f t="shared" si="4"/>
        <v>-13.099999999999909</v>
      </c>
      <c r="L16" s="14">
        <f t="shared" si="5"/>
        <v>98.247491638796006</v>
      </c>
    </row>
    <row r="17" spans="1:12" ht="52">
      <c r="A17" s="6">
        <v>0</v>
      </c>
      <c r="B17" s="7" t="s">
        <v>25</v>
      </c>
      <c r="C17" s="8" t="s">
        <v>26</v>
      </c>
      <c r="D17" s="9">
        <v>581.5</v>
      </c>
      <c r="E17" s="9">
        <v>1200</v>
      </c>
      <c r="F17" s="9">
        <v>1200</v>
      </c>
      <c r="G17" s="11">
        <v>570</v>
      </c>
      <c r="H17" s="17">
        <v>581.1</v>
      </c>
      <c r="I17" s="18">
        <f t="shared" si="1"/>
        <v>101.94736842105263</v>
      </c>
      <c r="J17" s="19">
        <f t="shared" si="3"/>
        <v>48.425000000000004</v>
      </c>
      <c r="K17" s="19">
        <f t="shared" si="4"/>
        <v>-0.39999999999997726</v>
      </c>
      <c r="L17" s="19">
        <f t="shared" si="5"/>
        <v>99.931212381771289</v>
      </c>
    </row>
    <row r="18" spans="1:12" ht="65">
      <c r="A18" s="6">
        <v>0</v>
      </c>
      <c r="B18" s="7" t="s">
        <v>27</v>
      </c>
      <c r="C18" s="8" t="s">
        <v>28</v>
      </c>
      <c r="D18" s="9">
        <v>166</v>
      </c>
      <c r="E18" s="9">
        <v>291.2</v>
      </c>
      <c r="F18" s="9">
        <v>291.2</v>
      </c>
      <c r="G18" s="11">
        <v>136</v>
      </c>
      <c r="H18" s="17">
        <v>153.30000000000001</v>
      </c>
      <c r="I18" s="18">
        <f t="shared" si="1"/>
        <v>112.72058823529412</v>
      </c>
      <c r="J18" s="19">
        <f t="shared" si="3"/>
        <v>52.644230769230774</v>
      </c>
      <c r="K18" s="19">
        <f t="shared" si="4"/>
        <v>-12.699999999999989</v>
      </c>
      <c r="L18" s="19">
        <f t="shared" si="5"/>
        <v>92.349397590361448</v>
      </c>
    </row>
    <row r="19" spans="1:12" ht="26">
      <c r="A19" s="6">
        <v>1</v>
      </c>
      <c r="B19" s="7" t="s">
        <v>29</v>
      </c>
      <c r="C19" s="8" t="s">
        <v>30</v>
      </c>
      <c r="D19" s="9">
        <f>D20</f>
        <v>0.47385000000000005</v>
      </c>
      <c r="E19" s="9">
        <f t="shared" ref="E19:H19" si="10">E20</f>
        <v>0</v>
      </c>
      <c r="F19" s="9">
        <f t="shared" si="10"/>
        <v>0</v>
      </c>
      <c r="G19" s="11">
        <f t="shared" si="10"/>
        <v>0</v>
      </c>
      <c r="H19" s="17">
        <f t="shared" si="10"/>
        <v>0</v>
      </c>
      <c r="I19" s="16">
        <f t="shared" si="1"/>
        <v>0</v>
      </c>
      <c r="J19" s="10">
        <v>0</v>
      </c>
      <c r="K19" s="14">
        <f t="shared" si="4"/>
        <v>-0.47385000000000005</v>
      </c>
      <c r="L19" s="14">
        <f t="shared" si="5"/>
        <v>0</v>
      </c>
    </row>
    <row r="20" spans="1:12" ht="26">
      <c r="A20" s="6">
        <v>0</v>
      </c>
      <c r="B20" s="7" t="s">
        <v>31</v>
      </c>
      <c r="C20" s="8" t="s">
        <v>32</v>
      </c>
      <c r="D20" s="9">
        <v>0.47385000000000005</v>
      </c>
      <c r="E20" s="9">
        <v>0</v>
      </c>
      <c r="F20" s="9">
        <v>0</v>
      </c>
      <c r="G20" s="11">
        <v>0</v>
      </c>
      <c r="H20" s="17">
        <v>0</v>
      </c>
      <c r="I20" s="18">
        <f t="shared" si="1"/>
        <v>0</v>
      </c>
      <c r="J20" s="19">
        <v>0</v>
      </c>
      <c r="K20" s="19">
        <f t="shared" si="4"/>
        <v>-0.47385000000000005</v>
      </c>
      <c r="L20" s="19">
        <f t="shared" si="5"/>
        <v>0</v>
      </c>
    </row>
    <row r="21" spans="1:12" ht="26">
      <c r="A21" s="6">
        <v>1</v>
      </c>
      <c r="B21" s="7" t="s">
        <v>33</v>
      </c>
      <c r="C21" s="8" t="s">
        <v>34</v>
      </c>
      <c r="D21" s="9">
        <f>D22</f>
        <v>19</v>
      </c>
      <c r="E21" s="9">
        <f t="shared" ref="E21:H21" si="11">E22</f>
        <v>46.8</v>
      </c>
      <c r="F21" s="9">
        <f t="shared" si="11"/>
        <v>46.8</v>
      </c>
      <c r="G21" s="11">
        <f t="shared" si="11"/>
        <v>20.8</v>
      </c>
      <c r="H21" s="17">
        <f t="shared" si="11"/>
        <v>27.8</v>
      </c>
      <c r="I21" s="16">
        <f t="shared" si="1"/>
        <v>133.65384615384613</v>
      </c>
      <c r="J21" s="10">
        <f t="shared" si="3"/>
        <v>59.401709401709404</v>
      </c>
      <c r="K21" s="14">
        <f t="shared" si="4"/>
        <v>8.8000000000000007</v>
      </c>
      <c r="L21" s="14">
        <f t="shared" si="5"/>
        <v>146.31578947368422</v>
      </c>
    </row>
    <row r="22" spans="1:12" ht="39">
      <c r="A22" s="6">
        <v>0</v>
      </c>
      <c r="B22" s="7" t="s">
        <v>35</v>
      </c>
      <c r="C22" s="8" t="s">
        <v>36</v>
      </c>
      <c r="D22" s="9">
        <v>19</v>
      </c>
      <c r="E22" s="9">
        <v>46.8</v>
      </c>
      <c r="F22" s="9">
        <v>46.8</v>
      </c>
      <c r="G22" s="11">
        <v>20.8</v>
      </c>
      <c r="H22" s="17">
        <v>27.8</v>
      </c>
      <c r="I22" s="18">
        <f t="shared" si="1"/>
        <v>133.65384615384613</v>
      </c>
      <c r="J22" s="19">
        <f t="shared" si="3"/>
        <v>59.401709401709404</v>
      </c>
      <c r="K22" s="19">
        <f t="shared" si="4"/>
        <v>8.8000000000000007</v>
      </c>
      <c r="L22" s="19">
        <f t="shared" si="5"/>
        <v>146.31578947368422</v>
      </c>
    </row>
    <row r="23" spans="1:12" ht="17" customHeight="1">
      <c r="A23" s="6">
        <v>1</v>
      </c>
      <c r="B23" s="7" t="s">
        <v>37</v>
      </c>
      <c r="C23" s="8" t="s">
        <v>38</v>
      </c>
      <c r="D23" s="9">
        <f>D24+D26+D28</f>
        <v>5221.1000000000004</v>
      </c>
      <c r="E23" s="9">
        <f t="shared" ref="E23:H23" si="12">E24+E26+E28</f>
        <v>15460.6</v>
      </c>
      <c r="F23" s="9">
        <f t="shared" si="12"/>
        <v>15460.6</v>
      </c>
      <c r="G23" s="11">
        <f t="shared" si="12"/>
        <v>5950</v>
      </c>
      <c r="H23" s="17">
        <f t="shared" si="12"/>
        <v>7421.7</v>
      </c>
      <c r="I23" s="16">
        <f t="shared" si="1"/>
        <v>124.7344537815126</v>
      </c>
      <c r="J23" s="10">
        <f t="shared" si="3"/>
        <v>48.003958449219304</v>
      </c>
      <c r="K23" s="14">
        <f t="shared" si="4"/>
        <v>2200.5999999999995</v>
      </c>
      <c r="L23" s="14">
        <f t="shared" si="5"/>
        <v>142.14820631667655</v>
      </c>
    </row>
    <row r="24" spans="1:12" ht="26">
      <c r="A24" s="6">
        <v>1</v>
      </c>
      <c r="B24" s="7" t="s">
        <v>39</v>
      </c>
      <c r="C24" s="8" t="s">
        <v>40</v>
      </c>
      <c r="D24" s="9">
        <f>D25</f>
        <v>560</v>
      </c>
      <c r="E24" s="9">
        <f t="shared" ref="E24:H24" si="13">E25</f>
        <v>1322</v>
      </c>
      <c r="F24" s="9">
        <f t="shared" si="13"/>
        <v>1322</v>
      </c>
      <c r="G24" s="11">
        <f t="shared" si="13"/>
        <v>540</v>
      </c>
      <c r="H24" s="17">
        <f t="shared" si="13"/>
        <v>835.5</v>
      </c>
      <c r="I24" s="16">
        <f t="shared" si="1"/>
        <v>154.72222222222223</v>
      </c>
      <c r="J24" s="10">
        <f t="shared" si="3"/>
        <v>63.199697428139181</v>
      </c>
      <c r="K24" s="14">
        <f t="shared" si="4"/>
        <v>275.5</v>
      </c>
      <c r="L24" s="14">
        <f t="shared" si="5"/>
        <v>149.19642857142856</v>
      </c>
    </row>
    <row r="25" spans="1:12">
      <c r="A25" s="6">
        <v>0</v>
      </c>
      <c r="B25" s="7" t="s">
        <v>41</v>
      </c>
      <c r="C25" s="8" t="s">
        <v>42</v>
      </c>
      <c r="D25" s="9">
        <v>560</v>
      </c>
      <c r="E25" s="9">
        <v>1322</v>
      </c>
      <c r="F25" s="9">
        <v>1322</v>
      </c>
      <c r="G25" s="11">
        <v>540</v>
      </c>
      <c r="H25" s="17">
        <v>835.5</v>
      </c>
      <c r="I25" s="18">
        <f t="shared" si="1"/>
        <v>154.72222222222223</v>
      </c>
      <c r="J25" s="19">
        <f t="shared" si="3"/>
        <v>63.199697428139181</v>
      </c>
      <c r="K25" s="19">
        <f t="shared" si="4"/>
        <v>275.5</v>
      </c>
      <c r="L25" s="19">
        <f t="shared" si="5"/>
        <v>149.19642857142856</v>
      </c>
    </row>
    <row r="26" spans="1:12" ht="39">
      <c r="A26" s="6">
        <v>1</v>
      </c>
      <c r="B26" s="7" t="s">
        <v>43</v>
      </c>
      <c r="C26" s="8" t="s">
        <v>44</v>
      </c>
      <c r="D26" s="9">
        <f>D27</f>
        <v>3089.3</v>
      </c>
      <c r="E26" s="9">
        <f t="shared" ref="E26:H26" si="14">E27</f>
        <v>9200</v>
      </c>
      <c r="F26" s="9">
        <f t="shared" si="14"/>
        <v>9200</v>
      </c>
      <c r="G26" s="11">
        <f t="shared" si="14"/>
        <v>3400</v>
      </c>
      <c r="H26" s="17">
        <f t="shared" si="14"/>
        <v>4156.8</v>
      </c>
      <c r="I26" s="16">
        <f t="shared" si="1"/>
        <v>122.25882352941177</v>
      </c>
      <c r="J26" s="10">
        <f t="shared" si="3"/>
        <v>45.182608695652178</v>
      </c>
      <c r="K26" s="14">
        <f t="shared" si="4"/>
        <v>1067.5</v>
      </c>
      <c r="L26" s="14">
        <f t="shared" si="5"/>
        <v>134.55475350403003</v>
      </c>
    </row>
    <row r="27" spans="1:12">
      <c r="A27" s="6">
        <v>0</v>
      </c>
      <c r="B27" s="7" t="s">
        <v>45</v>
      </c>
      <c r="C27" s="8" t="s">
        <v>42</v>
      </c>
      <c r="D27" s="9">
        <v>3089.3</v>
      </c>
      <c r="E27" s="9">
        <v>9200</v>
      </c>
      <c r="F27" s="9">
        <v>9200</v>
      </c>
      <c r="G27" s="11">
        <v>3400</v>
      </c>
      <c r="H27" s="17">
        <v>4156.8</v>
      </c>
      <c r="I27" s="18">
        <f t="shared" si="1"/>
        <v>122.25882352941177</v>
      </c>
      <c r="J27" s="19">
        <f t="shared" si="3"/>
        <v>45.182608695652178</v>
      </c>
      <c r="K27" s="19">
        <f t="shared" si="4"/>
        <v>1067.5</v>
      </c>
      <c r="L27" s="19">
        <f t="shared" si="5"/>
        <v>134.55475350403003</v>
      </c>
    </row>
    <row r="28" spans="1:12" ht="39">
      <c r="A28" s="6">
        <v>1</v>
      </c>
      <c r="B28" s="7" t="s">
        <v>46</v>
      </c>
      <c r="C28" s="8" t="s">
        <v>47</v>
      </c>
      <c r="D28" s="9">
        <f>D29+D30</f>
        <v>1571.8</v>
      </c>
      <c r="E28" s="9">
        <f t="shared" ref="E28:H28" si="15">E29+E30</f>
        <v>4938.6000000000004</v>
      </c>
      <c r="F28" s="9">
        <f t="shared" si="15"/>
        <v>4938.6000000000004</v>
      </c>
      <c r="G28" s="11">
        <f t="shared" si="15"/>
        <v>2010</v>
      </c>
      <c r="H28" s="17">
        <f t="shared" si="15"/>
        <v>2429.3999999999996</v>
      </c>
      <c r="I28" s="16">
        <f t="shared" si="1"/>
        <v>120.86567164179102</v>
      </c>
      <c r="J28" s="10">
        <f t="shared" si="3"/>
        <v>49.192078726764663</v>
      </c>
      <c r="K28" s="14">
        <f t="shared" si="4"/>
        <v>857.59999999999968</v>
      </c>
      <c r="L28" s="14">
        <f t="shared" si="5"/>
        <v>154.56164906476647</v>
      </c>
    </row>
    <row r="29" spans="1:12" ht="104">
      <c r="A29" s="6">
        <v>0</v>
      </c>
      <c r="B29" s="7" t="s">
        <v>48</v>
      </c>
      <c r="C29" s="8" t="s">
        <v>49</v>
      </c>
      <c r="D29" s="9">
        <v>854</v>
      </c>
      <c r="E29" s="9">
        <v>2926.2</v>
      </c>
      <c r="F29" s="9">
        <v>2926.2</v>
      </c>
      <c r="G29" s="11">
        <v>1180</v>
      </c>
      <c r="H29" s="17">
        <v>1453.6</v>
      </c>
      <c r="I29" s="18">
        <f t="shared" si="1"/>
        <v>123.18644067796609</v>
      </c>
      <c r="J29" s="19">
        <f t="shared" si="3"/>
        <v>49.675346866242911</v>
      </c>
      <c r="K29" s="19">
        <f t="shared" si="4"/>
        <v>599.59999999999991</v>
      </c>
      <c r="L29" s="19">
        <f t="shared" si="5"/>
        <v>170.21077283372364</v>
      </c>
    </row>
    <row r="30" spans="1:12" ht="78">
      <c r="A30" s="6">
        <v>0</v>
      </c>
      <c r="B30" s="7" t="s">
        <v>50</v>
      </c>
      <c r="C30" s="8" t="s">
        <v>51</v>
      </c>
      <c r="D30" s="9">
        <v>717.8</v>
      </c>
      <c r="E30" s="9">
        <v>2012.4</v>
      </c>
      <c r="F30" s="9">
        <v>2012.4</v>
      </c>
      <c r="G30" s="11">
        <v>830</v>
      </c>
      <c r="H30" s="17">
        <v>975.8</v>
      </c>
      <c r="I30" s="18">
        <f t="shared" si="1"/>
        <v>117.56626506024095</v>
      </c>
      <c r="J30" s="19">
        <f t="shared" si="3"/>
        <v>48.489365931226388</v>
      </c>
      <c r="K30" s="19">
        <f t="shared" si="4"/>
        <v>258</v>
      </c>
      <c r="L30" s="19">
        <f t="shared" si="5"/>
        <v>135.94315965449985</v>
      </c>
    </row>
    <row r="31" spans="1:12" ht="39">
      <c r="A31" s="6">
        <v>1</v>
      </c>
      <c r="B31" s="7" t="s">
        <v>52</v>
      </c>
      <c r="C31" s="8" t="s">
        <v>53</v>
      </c>
      <c r="D31" s="9">
        <f>D32+D43+D46</f>
        <v>42764.87</v>
      </c>
      <c r="E31" s="9">
        <f t="shared" ref="E31:H31" si="16">E32+E43+E46</f>
        <v>96263.2</v>
      </c>
      <c r="F31" s="9">
        <f t="shared" si="16"/>
        <v>96878.599999999991</v>
      </c>
      <c r="G31" s="11">
        <f t="shared" si="16"/>
        <v>44902.400000000001</v>
      </c>
      <c r="H31" s="17">
        <f t="shared" si="16"/>
        <v>47279.378150000004</v>
      </c>
      <c r="I31" s="16">
        <f t="shared" si="1"/>
        <v>105.29365501621295</v>
      </c>
      <c r="J31" s="10">
        <f t="shared" si="3"/>
        <v>48.802705809126067</v>
      </c>
      <c r="K31" s="14">
        <f t="shared" si="4"/>
        <v>4514.5081500000015</v>
      </c>
      <c r="L31" s="14">
        <f t="shared" si="5"/>
        <v>110.55658102082387</v>
      </c>
    </row>
    <row r="32" spans="1:12" ht="17.5" customHeight="1">
      <c r="A32" s="6">
        <v>1</v>
      </c>
      <c r="B32" s="7" t="s">
        <v>54</v>
      </c>
      <c r="C32" s="8" t="s">
        <v>55</v>
      </c>
      <c r="D32" s="9">
        <f>D33+D34+D35+D36+D37+D38+D39+D40+D41+D42</f>
        <v>12201.27</v>
      </c>
      <c r="E32" s="9">
        <f t="shared" ref="E32:H32" si="17">E33+E34+E35+E36+E37+E38+E39+E40+E41+E42</f>
        <v>30332.799999999999</v>
      </c>
      <c r="F32" s="9">
        <f t="shared" si="17"/>
        <v>30332.799999999999</v>
      </c>
      <c r="G32" s="11">
        <f t="shared" si="17"/>
        <v>12395.5</v>
      </c>
      <c r="H32" s="17">
        <f t="shared" si="17"/>
        <v>15746.254150000001</v>
      </c>
      <c r="I32" s="16">
        <f t="shared" si="1"/>
        <v>127.03202089467953</v>
      </c>
      <c r="J32" s="10">
        <f t="shared" si="3"/>
        <v>51.911640699177127</v>
      </c>
      <c r="K32" s="14">
        <f t="shared" si="4"/>
        <v>3544.9841500000002</v>
      </c>
      <c r="L32" s="14">
        <f t="shared" si="5"/>
        <v>129.05422263420118</v>
      </c>
    </row>
    <row r="33" spans="1:12" ht="52">
      <c r="A33" s="6">
        <v>0</v>
      </c>
      <c r="B33" s="7" t="s">
        <v>56</v>
      </c>
      <c r="C33" s="8" t="s">
        <v>57</v>
      </c>
      <c r="D33" s="9">
        <v>3</v>
      </c>
      <c r="E33" s="9">
        <v>5.9</v>
      </c>
      <c r="F33" s="9">
        <v>5.9</v>
      </c>
      <c r="G33" s="11">
        <v>2.9</v>
      </c>
      <c r="H33" s="17">
        <v>2.8458200000000002</v>
      </c>
      <c r="I33" s="18">
        <f t="shared" si="1"/>
        <v>98.131724137931045</v>
      </c>
      <c r="J33" s="19">
        <f t="shared" si="3"/>
        <v>48.234237288135596</v>
      </c>
      <c r="K33" s="19">
        <f t="shared" si="4"/>
        <v>-0.15417999999999976</v>
      </c>
      <c r="L33" s="19">
        <f t="shared" si="5"/>
        <v>94.860666666666674</v>
      </c>
    </row>
    <row r="34" spans="1:12" ht="52">
      <c r="A34" s="6">
        <v>0</v>
      </c>
      <c r="B34" s="7" t="s">
        <v>58</v>
      </c>
      <c r="C34" s="8" t="s">
        <v>59</v>
      </c>
      <c r="D34" s="9">
        <v>523.1</v>
      </c>
      <c r="E34" s="9">
        <v>815.6</v>
      </c>
      <c r="F34" s="9">
        <v>815.6</v>
      </c>
      <c r="G34" s="11">
        <v>145</v>
      </c>
      <c r="H34" s="17">
        <v>196.4</v>
      </c>
      <c r="I34" s="18">
        <f t="shared" si="1"/>
        <v>135.44827586206898</v>
      </c>
      <c r="J34" s="19">
        <f t="shared" si="3"/>
        <v>24.080431584109856</v>
      </c>
      <c r="K34" s="19">
        <f t="shared" si="4"/>
        <v>-326.70000000000005</v>
      </c>
      <c r="L34" s="19">
        <f t="shared" si="5"/>
        <v>37.545402408717258</v>
      </c>
    </row>
    <row r="35" spans="1:12" ht="52">
      <c r="A35" s="6">
        <v>0</v>
      </c>
      <c r="B35" s="7" t="s">
        <v>60</v>
      </c>
      <c r="C35" s="8" t="s">
        <v>61</v>
      </c>
      <c r="D35" s="9">
        <v>731.8</v>
      </c>
      <c r="E35" s="9">
        <v>1281.2</v>
      </c>
      <c r="F35" s="9">
        <v>1281.2</v>
      </c>
      <c r="G35" s="11">
        <v>510</v>
      </c>
      <c r="H35" s="17">
        <v>412.6</v>
      </c>
      <c r="I35" s="18">
        <f t="shared" si="1"/>
        <v>80.901960784313729</v>
      </c>
      <c r="J35" s="19">
        <f t="shared" si="3"/>
        <v>32.204183577895726</v>
      </c>
      <c r="K35" s="19">
        <f t="shared" si="4"/>
        <v>-319.19999999999993</v>
      </c>
      <c r="L35" s="19">
        <f t="shared" si="5"/>
        <v>56.381525006832476</v>
      </c>
    </row>
    <row r="36" spans="1:12" ht="52">
      <c r="A36" s="6">
        <v>0</v>
      </c>
      <c r="B36" s="7" t="s">
        <v>62</v>
      </c>
      <c r="C36" s="8" t="s">
        <v>63</v>
      </c>
      <c r="D36" s="9">
        <v>1542.1</v>
      </c>
      <c r="E36" s="9">
        <v>2887.8</v>
      </c>
      <c r="F36" s="9">
        <v>2887.8</v>
      </c>
      <c r="G36" s="11">
        <v>1500</v>
      </c>
      <c r="H36" s="17">
        <v>1917.1</v>
      </c>
      <c r="I36" s="18">
        <f t="shared" si="1"/>
        <v>127.80666666666667</v>
      </c>
      <c r="J36" s="19">
        <f t="shared" si="3"/>
        <v>66.386176328000545</v>
      </c>
      <c r="K36" s="19">
        <f t="shared" si="4"/>
        <v>375</v>
      </c>
      <c r="L36" s="19">
        <f t="shared" si="5"/>
        <v>124.31748913818819</v>
      </c>
    </row>
    <row r="37" spans="1:12">
      <c r="A37" s="6">
        <v>0</v>
      </c>
      <c r="B37" s="7" t="s">
        <v>64</v>
      </c>
      <c r="C37" s="8" t="s">
        <v>65</v>
      </c>
      <c r="D37" s="9">
        <v>1100</v>
      </c>
      <c r="E37" s="9">
        <v>2700</v>
      </c>
      <c r="F37" s="9">
        <v>2700</v>
      </c>
      <c r="G37" s="11">
        <v>1310</v>
      </c>
      <c r="H37" s="17">
        <v>2580</v>
      </c>
      <c r="I37" s="18">
        <f t="shared" ref="I37:I69" si="18">IF(G37=0,0,H37/G37*100)</f>
        <v>196.94656488549617</v>
      </c>
      <c r="J37" s="19">
        <f t="shared" si="3"/>
        <v>95.555555555555557</v>
      </c>
      <c r="K37" s="19">
        <f t="shared" si="4"/>
        <v>1480</v>
      </c>
      <c r="L37" s="19">
        <f t="shared" si="5"/>
        <v>234.54545454545453</v>
      </c>
    </row>
    <row r="38" spans="1:12">
      <c r="A38" s="6">
        <v>0</v>
      </c>
      <c r="B38" s="7" t="s">
        <v>66</v>
      </c>
      <c r="C38" s="8" t="s">
        <v>67</v>
      </c>
      <c r="D38" s="9">
        <v>7221.7</v>
      </c>
      <c r="E38" s="9">
        <v>19400</v>
      </c>
      <c r="F38" s="9">
        <v>19400</v>
      </c>
      <c r="G38" s="11">
        <v>7900</v>
      </c>
      <c r="H38" s="17">
        <v>9055.2000000000007</v>
      </c>
      <c r="I38" s="18">
        <f t="shared" si="18"/>
        <v>114.6227848101266</v>
      </c>
      <c r="J38" s="19">
        <f t="shared" si="3"/>
        <v>46.676288659793819</v>
      </c>
      <c r="K38" s="19">
        <f t="shared" si="4"/>
        <v>1833.5000000000009</v>
      </c>
      <c r="L38" s="19">
        <f t="shared" si="5"/>
        <v>125.38875887948822</v>
      </c>
    </row>
    <row r="39" spans="1:12">
      <c r="A39" s="6">
        <v>0</v>
      </c>
      <c r="B39" s="7" t="s">
        <v>68</v>
      </c>
      <c r="C39" s="8" t="s">
        <v>69</v>
      </c>
      <c r="D39" s="9">
        <v>365.2</v>
      </c>
      <c r="E39" s="9">
        <v>1700</v>
      </c>
      <c r="F39" s="9">
        <v>1700</v>
      </c>
      <c r="G39" s="11">
        <v>355</v>
      </c>
      <c r="H39" s="17">
        <v>405.3</v>
      </c>
      <c r="I39" s="18">
        <f t="shared" si="18"/>
        <v>114.16901408450704</v>
      </c>
      <c r="J39" s="19">
        <f t="shared" si="3"/>
        <v>23.841176470588234</v>
      </c>
      <c r="K39" s="19">
        <f t="shared" si="4"/>
        <v>40.100000000000023</v>
      </c>
      <c r="L39" s="19">
        <f t="shared" si="5"/>
        <v>110.98028477546551</v>
      </c>
    </row>
    <row r="40" spans="1:12">
      <c r="A40" s="6">
        <v>0</v>
      </c>
      <c r="B40" s="7" t="s">
        <v>70</v>
      </c>
      <c r="C40" s="8" t="s">
        <v>71</v>
      </c>
      <c r="D40" s="9">
        <v>616.29999999999995</v>
      </c>
      <c r="E40" s="9">
        <v>1400</v>
      </c>
      <c r="F40" s="9">
        <v>1400</v>
      </c>
      <c r="G40" s="11">
        <v>580</v>
      </c>
      <c r="H40" s="17">
        <v>1024.2</v>
      </c>
      <c r="I40" s="18">
        <f t="shared" si="18"/>
        <v>176.58620689655174</v>
      </c>
      <c r="J40" s="19">
        <f t="shared" si="3"/>
        <v>73.157142857142858</v>
      </c>
      <c r="K40" s="19">
        <f t="shared" si="4"/>
        <v>407.90000000000009</v>
      </c>
      <c r="L40" s="19">
        <f t="shared" si="5"/>
        <v>166.18529936719133</v>
      </c>
    </row>
    <row r="41" spans="1:12">
      <c r="A41" s="6">
        <v>0</v>
      </c>
      <c r="B41" s="7" t="s">
        <v>72</v>
      </c>
      <c r="C41" s="8" t="s">
        <v>73</v>
      </c>
      <c r="D41" s="9">
        <v>20.8</v>
      </c>
      <c r="E41" s="9">
        <v>31.3</v>
      </c>
      <c r="F41" s="9">
        <v>31.3</v>
      </c>
      <c r="G41" s="11">
        <v>18.899999999999999</v>
      </c>
      <c r="H41" s="17">
        <v>0.20833000000000002</v>
      </c>
      <c r="I41" s="18">
        <f t="shared" si="18"/>
        <v>1.1022751322751325</v>
      </c>
      <c r="J41" s="19">
        <f t="shared" si="3"/>
        <v>0.66559105431309906</v>
      </c>
      <c r="K41" s="19">
        <f t="shared" si="4"/>
        <v>-20.591670000000001</v>
      </c>
      <c r="L41" s="19">
        <f t="shared" si="5"/>
        <v>1.0015865384615386</v>
      </c>
    </row>
    <row r="42" spans="1:12">
      <c r="A42" s="6">
        <v>0</v>
      </c>
      <c r="B42" s="7" t="s">
        <v>74</v>
      </c>
      <c r="C42" s="8" t="s">
        <v>75</v>
      </c>
      <c r="D42" s="9">
        <v>77.27</v>
      </c>
      <c r="E42" s="9">
        <v>111</v>
      </c>
      <c r="F42" s="9">
        <v>111</v>
      </c>
      <c r="G42" s="11">
        <v>73.7</v>
      </c>
      <c r="H42" s="17">
        <v>152.4</v>
      </c>
      <c r="I42" s="18">
        <f t="shared" si="18"/>
        <v>206.78426051560379</v>
      </c>
      <c r="J42" s="19">
        <f t="shared" si="3"/>
        <v>137.29729729729729</v>
      </c>
      <c r="K42" s="19">
        <f t="shared" si="4"/>
        <v>75.13000000000001</v>
      </c>
      <c r="L42" s="19">
        <f t="shared" si="5"/>
        <v>197.2304904878996</v>
      </c>
    </row>
    <row r="43" spans="1:12">
      <c r="A43" s="6">
        <v>1</v>
      </c>
      <c r="B43" s="7" t="s">
        <v>76</v>
      </c>
      <c r="C43" s="8" t="s">
        <v>77</v>
      </c>
      <c r="D43" s="9">
        <f>D44+D45</f>
        <v>9.8999999999999986</v>
      </c>
      <c r="E43" s="9">
        <f t="shared" ref="E43:H43" si="19">E44+E45</f>
        <v>30.4</v>
      </c>
      <c r="F43" s="9">
        <f t="shared" si="19"/>
        <v>30.4</v>
      </c>
      <c r="G43" s="11">
        <f t="shared" si="19"/>
        <v>10.5</v>
      </c>
      <c r="H43" s="17">
        <f t="shared" si="19"/>
        <v>18.923999999999999</v>
      </c>
      <c r="I43" s="16">
        <f t="shared" si="18"/>
        <v>180.22857142857143</v>
      </c>
      <c r="J43" s="10">
        <f t="shared" si="3"/>
        <v>62.250000000000007</v>
      </c>
      <c r="K43" s="14">
        <f t="shared" si="4"/>
        <v>9.0240000000000009</v>
      </c>
      <c r="L43" s="14">
        <f t="shared" si="5"/>
        <v>191.15151515151518</v>
      </c>
    </row>
    <row r="44" spans="1:12" ht="26">
      <c r="A44" s="6">
        <v>0</v>
      </c>
      <c r="B44" s="7" t="s">
        <v>78</v>
      </c>
      <c r="C44" s="8" t="s">
        <v>79</v>
      </c>
      <c r="D44" s="9">
        <v>4.3</v>
      </c>
      <c r="E44" s="9">
        <v>15.6</v>
      </c>
      <c r="F44" s="9">
        <v>15.6</v>
      </c>
      <c r="G44" s="11">
        <v>4.9000000000000004</v>
      </c>
      <c r="H44" s="17">
        <v>6.024</v>
      </c>
      <c r="I44" s="18">
        <f t="shared" si="18"/>
        <v>122.93877551020407</v>
      </c>
      <c r="J44" s="19">
        <f t="shared" si="3"/>
        <v>38.61538461538462</v>
      </c>
      <c r="K44" s="19">
        <f t="shared" si="4"/>
        <v>1.7240000000000002</v>
      </c>
      <c r="L44" s="19">
        <f t="shared" si="5"/>
        <v>140.09302325581396</v>
      </c>
    </row>
    <row r="45" spans="1:12" ht="26">
      <c r="A45" s="6">
        <v>0</v>
      </c>
      <c r="B45" s="7" t="s">
        <v>80</v>
      </c>
      <c r="C45" s="8" t="s">
        <v>81</v>
      </c>
      <c r="D45" s="9">
        <v>5.6</v>
      </c>
      <c r="E45" s="9">
        <v>14.8</v>
      </c>
      <c r="F45" s="9">
        <v>14.8</v>
      </c>
      <c r="G45" s="11">
        <v>5.6</v>
      </c>
      <c r="H45" s="38">
        <v>12.9</v>
      </c>
      <c r="I45" s="18">
        <f t="shared" si="18"/>
        <v>230.35714285714289</v>
      </c>
      <c r="J45" s="19">
        <f t="shared" si="3"/>
        <v>87.162162162162161</v>
      </c>
      <c r="K45" s="19">
        <f t="shared" si="4"/>
        <v>7.3000000000000007</v>
      </c>
      <c r="L45" s="19">
        <f t="shared" si="5"/>
        <v>230.35714285714289</v>
      </c>
    </row>
    <row r="46" spans="1:12">
      <c r="A46" s="6">
        <v>1</v>
      </c>
      <c r="B46" s="7" t="s">
        <v>82</v>
      </c>
      <c r="C46" s="8" t="s">
        <v>83</v>
      </c>
      <c r="D46" s="9">
        <f>D47+D48+D49</f>
        <v>30553.7</v>
      </c>
      <c r="E46" s="9">
        <f t="shared" ref="E46:H46" si="20">E47+E48+E49</f>
        <v>65900</v>
      </c>
      <c r="F46" s="9">
        <f t="shared" si="20"/>
        <v>66515.399999999994</v>
      </c>
      <c r="G46" s="11">
        <f t="shared" si="20"/>
        <v>32496.400000000001</v>
      </c>
      <c r="H46" s="17">
        <f t="shared" si="20"/>
        <v>31514.200000000004</v>
      </c>
      <c r="I46" s="16">
        <f t="shared" si="18"/>
        <v>96.977511355103957</v>
      </c>
      <c r="J46" s="10">
        <f t="shared" si="3"/>
        <v>47.37880250287904</v>
      </c>
      <c r="K46" s="14">
        <f t="shared" si="4"/>
        <v>960.50000000000364</v>
      </c>
      <c r="L46" s="14">
        <f t="shared" si="5"/>
        <v>103.14364545046919</v>
      </c>
    </row>
    <row r="47" spans="1:12">
      <c r="A47" s="6">
        <v>0</v>
      </c>
      <c r="B47" s="7" t="s">
        <v>84</v>
      </c>
      <c r="C47" s="8" t="s">
        <v>85</v>
      </c>
      <c r="D47" s="9">
        <v>2041.4</v>
      </c>
      <c r="E47" s="9">
        <v>3500</v>
      </c>
      <c r="F47" s="9">
        <v>3500</v>
      </c>
      <c r="G47" s="11">
        <v>2030</v>
      </c>
      <c r="H47" s="17">
        <v>2224.4</v>
      </c>
      <c r="I47" s="18">
        <f t="shared" si="18"/>
        <v>109.57635467980296</v>
      </c>
      <c r="J47" s="19">
        <f t="shared" si="3"/>
        <v>63.554285714285719</v>
      </c>
      <c r="K47" s="19">
        <f t="shared" si="4"/>
        <v>183</v>
      </c>
      <c r="L47" s="19">
        <f t="shared" si="5"/>
        <v>108.96443617125502</v>
      </c>
    </row>
    <row r="48" spans="1:12">
      <c r="A48" s="6">
        <v>0</v>
      </c>
      <c r="B48" s="7" t="s">
        <v>86</v>
      </c>
      <c r="C48" s="8" t="s">
        <v>87</v>
      </c>
      <c r="D48" s="9">
        <v>26491.5</v>
      </c>
      <c r="E48" s="9">
        <v>57100</v>
      </c>
      <c r="F48" s="9">
        <v>57715.4</v>
      </c>
      <c r="G48" s="11">
        <v>28215.4</v>
      </c>
      <c r="H48" s="17">
        <v>25942.9</v>
      </c>
      <c r="I48" s="18">
        <f t="shared" si="18"/>
        <v>91.945887706713364</v>
      </c>
      <c r="J48" s="19">
        <f t="shared" si="3"/>
        <v>44.949701466159816</v>
      </c>
      <c r="K48" s="19">
        <f t="shared" si="4"/>
        <v>-548.59999999999854</v>
      </c>
      <c r="L48" s="19">
        <f t="shared" si="5"/>
        <v>97.929147084914035</v>
      </c>
    </row>
    <row r="49" spans="1:12" ht="78">
      <c r="A49" s="6">
        <v>0</v>
      </c>
      <c r="B49" s="7" t="s">
        <v>88</v>
      </c>
      <c r="C49" s="8" t="s">
        <v>89</v>
      </c>
      <c r="D49" s="9">
        <v>2020.8</v>
      </c>
      <c r="E49" s="9">
        <v>5300</v>
      </c>
      <c r="F49" s="9">
        <v>5300</v>
      </c>
      <c r="G49" s="11">
        <v>2251</v>
      </c>
      <c r="H49" s="17">
        <v>3346.9</v>
      </c>
      <c r="I49" s="18">
        <f t="shared" si="18"/>
        <v>148.68502887605507</v>
      </c>
      <c r="J49" s="19">
        <f t="shared" si="3"/>
        <v>63.149056603773587</v>
      </c>
      <c r="K49" s="19">
        <f t="shared" si="4"/>
        <v>1326.1000000000001</v>
      </c>
      <c r="L49" s="19">
        <f t="shared" si="5"/>
        <v>165.62252573238322</v>
      </c>
    </row>
    <row r="50" spans="1:12" ht="17" customHeight="1">
      <c r="A50" s="6">
        <v>1</v>
      </c>
      <c r="B50" s="7" t="s">
        <v>90</v>
      </c>
      <c r="C50" s="8" t="s">
        <v>91</v>
      </c>
      <c r="D50" s="9">
        <f>D51+D58+D70</f>
        <v>2979.6790000000001</v>
      </c>
      <c r="E50" s="9">
        <f t="shared" ref="E50:H50" si="21">E51+E58+E70</f>
        <v>5403</v>
      </c>
      <c r="F50" s="9">
        <f t="shared" si="21"/>
        <v>5403</v>
      </c>
      <c r="G50" s="11">
        <f t="shared" si="21"/>
        <v>2342</v>
      </c>
      <c r="H50" s="17">
        <f t="shared" si="21"/>
        <v>2753.3296</v>
      </c>
      <c r="I50" s="16">
        <f t="shared" si="18"/>
        <v>117.56317677198976</v>
      </c>
      <c r="J50" s="10">
        <f t="shared" si="3"/>
        <v>50.959274477142323</v>
      </c>
      <c r="K50" s="14">
        <f t="shared" si="4"/>
        <v>-226.34940000000006</v>
      </c>
      <c r="L50" s="14">
        <f t="shared" si="5"/>
        <v>92.403564276554619</v>
      </c>
    </row>
    <row r="51" spans="1:12" ht="26">
      <c r="A51" s="6">
        <v>1</v>
      </c>
      <c r="B51" s="7" t="s">
        <v>92</v>
      </c>
      <c r="C51" s="8" t="s">
        <v>93</v>
      </c>
      <c r="D51" s="9">
        <f>D52+D54</f>
        <v>22.725999999999999</v>
      </c>
      <c r="E51" s="9">
        <f t="shared" ref="E51:H51" si="22">E52+E54</f>
        <v>62.6</v>
      </c>
      <c r="F51" s="9">
        <f t="shared" si="22"/>
        <v>62.6</v>
      </c>
      <c r="G51" s="11">
        <f t="shared" si="22"/>
        <v>19.600000000000001</v>
      </c>
      <c r="H51" s="17">
        <f t="shared" si="22"/>
        <v>9.6159999999999997</v>
      </c>
      <c r="I51" s="16">
        <f t="shared" si="18"/>
        <v>49.061224489795912</v>
      </c>
      <c r="J51" s="10">
        <f t="shared" si="3"/>
        <v>15.361022364217252</v>
      </c>
      <c r="K51" s="14">
        <f t="shared" si="4"/>
        <v>-13.11</v>
      </c>
      <c r="L51" s="14">
        <f t="shared" si="5"/>
        <v>42.312769515092846</v>
      </c>
    </row>
    <row r="52" spans="1:12" ht="91">
      <c r="A52" s="6">
        <v>1</v>
      </c>
      <c r="B52" s="7" t="s">
        <v>94</v>
      </c>
      <c r="C52" s="8" t="s">
        <v>95</v>
      </c>
      <c r="D52" s="9">
        <f>D53</f>
        <v>7.6260000000000003</v>
      </c>
      <c r="E52" s="9">
        <f t="shared" ref="E52:H52" si="23">E53</f>
        <v>7.6</v>
      </c>
      <c r="F52" s="9">
        <f t="shared" si="23"/>
        <v>7.6</v>
      </c>
      <c r="G52" s="11">
        <f t="shared" si="23"/>
        <v>7.6</v>
      </c>
      <c r="H52" s="17">
        <f t="shared" si="23"/>
        <v>3.6960000000000002</v>
      </c>
      <c r="I52" s="16">
        <f t="shared" si="18"/>
        <v>48.631578947368425</v>
      </c>
      <c r="J52" s="10">
        <f t="shared" si="3"/>
        <v>48.631578947368425</v>
      </c>
      <c r="K52" s="14">
        <f t="shared" si="4"/>
        <v>-3.93</v>
      </c>
      <c r="L52" s="14">
        <f t="shared" si="5"/>
        <v>48.465774980330451</v>
      </c>
    </row>
    <row r="53" spans="1:12" ht="52">
      <c r="A53" s="6">
        <v>0</v>
      </c>
      <c r="B53" s="7" t="s">
        <v>96</v>
      </c>
      <c r="C53" s="8" t="s">
        <v>97</v>
      </c>
      <c r="D53" s="9">
        <v>7.6260000000000003</v>
      </c>
      <c r="E53" s="9">
        <v>7.6</v>
      </c>
      <c r="F53" s="9">
        <v>7.6</v>
      </c>
      <c r="G53" s="11">
        <v>7.6</v>
      </c>
      <c r="H53" s="17">
        <v>3.6960000000000002</v>
      </c>
      <c r="I53" s="18">
        <f t="shared" si="18"/>
        <v>48.631578947368425</v>
      </c>
      <c r="J53" s="19">
        <f t="shared" si="3"/>
        <v>48.631578947368425</v>
      </c>
      <c r="K53" s="19">
        <f t="shared" si="4"/>
        <v>-3.93</v>
      </c>
      <c r="L53" s="19">
        <f t="shared" si="5"/>
        <v>48.465774980330451</v>
      </c>
    </row>
    <row r="54" spans="1:12">
      <c r="A54" s="6">
        <v>1</v>
      </c>
      <c r="B54" s="7" t="s">
        <v>98</v>
      </c>
      <c r="C54" s="8" t="s">
        <v>99</v>
      </c>
      <c r="D54" s="9">
        <f>D55+D56+D57</f>
        <v>15.1</v>
      </c>
      <c r="E54" s="9">
        <f t="shared" ref="E54:H54" si="24">E55+E56+E57</f>
        <v>55</v>
      </c>
      <c r="F54" s="9">
        <f t="shared" si="24"/>
        <v>55</v>
      </c>
      <c r="G54" s="11">
        <f t="shared" si="24"/>
        <v>12</v>
      </c>
      <c r="H54" s="17">
        <f t="shared" si="24"/>
        <v>5.92</v>
      </c>
      <c r="I54" s="16">
        <f t="shared" si="18"/>
        <v>49.333333333333336</v>
      </c>
      <c r="J54" s="10">
        <f t="shared" si="3"/>
        <v>10.763636363636364</v>
      </c>
      <c r="K54" s="14">
        <f t="shared" si="4"/>
        <v>-9.18</v>
      </c>
      <c r="L54" s="14">
        <f t="shared" si="5"/>
        <v>39.205298013245034</v>
      </c>
    </row>
    <row r="55" spans="1:12">
      <c r="A55" s="6">
        <v>0</v>
      </c>
      <c r="B55" s="7" t="s">
        <v>100</v>
      </c>
      <c r="C55" s="8" t="s">
        <v>101</v>
      </c>
      <c r="D55" s="9">
        <v>15.1</v>
      </c>
      <c r="E55" s="9">
        <v>55</v>
      </c>
      <c r="F55" s="9">
        <v>55</v>
      </c>
      <c r="G55" s="11">
        <v>12</v>
      </c>
      <c r="H55" s="17">
        <v>5</v>
      </c>
      <c r="I55" s="18">
        <f t="shared" si="18"/>
        <v>41.666666666666671</v>
      </c>
      <c r="J55" s="19">
        <f t="shared" si="3"/>
        <v>9.0909090909090917</v>
      </c>
      <c r="K55" s="19">
        <f t="shared" si="4"/>
        <v>-10.1</v>
      </c>
      <c r="L55" s="19">
        <f t="shared" si="5"/>
        <v>33.112582781456958</v>
      </c>
    </row>
    <row r="56" spans="1:12" ht="91">
      <c r="A56" s="6">
        <v>0</v>
      </c>
      <c r="B56" s="7" t="s">
        <v>102</v>
      </c>
      <c r="C56" s="8" t="s">
        <v>103</v>
      </c>
      <c r="D56" s="9">
        <v>0</v>
      </c>
      <c r="E56" s="9">
        <v>0</v>
      </c>
      <c r="F56" s="9">
        <v>0</v>
      </c>
      <c r="G56" s="11">
        <v>0</v>
      </c>
      <c r="H56" s="17">
        <v>0.82</v>
      </c>
      <c r="I56" s="18">
        <v>100</v>
      </c>
      <c r="J56" s="19">
        <v>100</v>
      </c>
      <c r="K56" s="19">
        <f t="shared" si="4"/>
        <v>0.82</v>
      </c>
      <c r="L56" s="19">
        <v>100</v>
      </c>
    </row>
    <row r="57" spans="1:12" ht="52">
      <c r="A57" s="6"/>
      <c r="B57" s="7">
        <v>21081800</v>
      </c>
      <c r="C57" s="8" t="s">
        <v>173</v>
      </c>
      <c r="D57" s="9">
        <v>0</v>
      </c>
      <c r="E57" s="9">
        <v>0</v>
      </c>
      <c r="F57" s="9">
        <v>0</v>
      </c>
      <c r="G57" s="11">
        <v>0</v>
      </c>
      <c r="H57" s="17">
        <v>0.1</v>
      </c>
      <c r="I57" s="18">
        <v>100</v>
      </c>
      <c r="J57" s="19">
        <v>100</v>
      </c>
      <c r="K57" s="19">
        <f t="shared" ref="K57" si="25">H57-D57</f>
        <v>0.1</v>
      </c>
      <c r="L57" s="19">
        <v>100</v>
      </c>
    </row>
    <row r="58" spans="1:12" ht="39">
      <c r="A58" s="6">
        <v>1</v>
      </c>
      <c r="B58" s="7" t="s">
        <v>104</v>
      </c>
      <c r="C58" s="8" t="s">
        <v>105</v>
      </c>
      <c r="D58" s="9">
        <f>D59+D63+D65+D69</f>
        <v>2214.1529999999998</v>
      </c>
      <c r="E58" s="9">
        <f t="shared" ref="E58:H58" si="26">E59+E63+E65+E69</f>
        <v>4885.3999999999996</v>
      </c>
      <c r="F58" s="9">
        <f t="shared" si="26"/>
        <v>4885.3999999999996</v>
      </c>
      <c r="G58" s="11">
        <f t="shared" si="26"/>
        <v>1933.6000000000001</v>
      </c>
      <c r="H58" s="17">
        <f t="shared" si="26"/>
        <v>2420.6136000000001</v>
      </c>
      <c r="I58" s="16">
        <f t="shared" si="18"/>
        <v>125.18688456764583</v>
      </c>
      <c r="J58" s="10">
        <f t="shared" si="3"/>
        <v>49.547910099480092</v>
      </c>
      <c r="K58" s="14">
        <f t="shared" si="4"/>
        <v>206.46060000000034</v>
      </c>
      <c r="L58" s="14">
        <f t="shared" si="5"/>
        <v>109.32458597034625</v>
      </c>
    </row>
    <row r="59" spans="1:12" ht="26">
      <c r="A59" s="6">
        <v>1</v>
      </c>
      <c r="B59" s="7" t="s">
        <v>106</v>
      </c>
      <c r="C59" s="8" t="s">
        <v>107</v>
      </c>
      <c r="D59" s="9">
        <f>D60+D61+D62</f>
        <v>1567.3</v>
      </c>
      <c r="E59" s="9">
        <f t="shared" ref="E59:H59" si="27">E60+E61+E62</f>
        <v>3129.2</v>
      </c>
      <c r="F59" s="9">
        <f t="shared" si="27"/>
        <v>3129.2</v>
      </c>
      <c r="G59" s="11">
        <f t="shared" si="27"/>
        <v>1259.2</v>
      </c>
      <c r="H59" s="17">
        <f t="shared" si="27"/>
        <v>1653.9</v>
      </c>
      <c r="I59" s="16">
        <f t="shared" si="18"/>
        <v>131.34529860228716</v>
      </c>
      <c r="J59" s="10">
        <f t="shared" si="3"/>
        <v>52.853764540457625</v>
      </c>
      <c r="K59" s="14">
        <f t="shared" si="4"/>
        <v>86.600000000000136</v>
      </c>
      <c r="L59" s="14">
        <f t="shared" si="5"/>
        <v>105.52542589166083</v>
      </c>
    </row>
    <row r="60" spans="1:12" ht="65">
      <c r="A60" s="6">
        <v>0</v>
      </c>
      <c r="B60" s="7" t="s">
        <v>108</v>
      </c>
      <c r="C60" s="8" t="s">
        <v>109</v>
      </c>
      <c r="D60" s="9">
        <v>25.8</v>
      </c>
      <c r="E60" s="9">
        <v>34.200000000000003</v>
      </c>
      <c r="F60" s="9">
        <v>34.200000000000003</v>
      </c>
      <c r="G60" s="11">
        <v>19.2</v>
      </c>
      <c r="H60" s="17">
        <v>27.1</v>
      </c>
      <c r="I60" s="18">
        <f t="shared" si="18"/>
        <v>141.14583333333334</v>
      </c>
      <c r="J60" s="19">
        <f t="shared" si="3"/>
        <v>79.239766081871338</v>
      </c>
      <c r="K60" s="19">
        <f t="shared" si="4"/>
        <v>1.3000000000000007</v>
      </c>
      <c r="L60" s="19">
        <f t="shared" si="5"/>
        <v>105.03875968992249</v>
      </c>
    </row>
    <row r="61" spans="1:12" ht="26">
      <c r="A61" s="6">
        <v>0</v>
      </c>
      <c r="B61" s="7" t="s">
        <v>110</v>
      </c>
      <c r="C61" s="8" t="s">
        <v>111</v>
      </c>
      <c r="D61" s="9">
        <v>576.79999999999995</v>
      </c>
      <c r="E61" s="9">
        <v>1344</v>
      </c>
      <c r="F61" s="9">
        <v>1344</v>
      </c>
      <c r="G61" s="11">
        <v>580</v>
      </c>
      <c r="H61" s="17">
        <v>529.29999999999995</v>
      </c>
      <c r="I61" s="18">
        <f t="shared" si="18"/>
        <v>91.258620689655174</v>
      </c>
      <c r="J61" s="19">
        <f t="shared" si="3"/>
        <v>39.382440476190474</v>
      </c>
      <c r="K61" s="19">
        <f t="shared" si="4"/>
        <v>-47.5</v>
      </c>
      <c r="L61" s="19">
        <f t="shared" si="5"/>
        <v>91.764909847434112</v>
      </c>
    </row>
    <row r="62" spans="1:12" ht="39">
      <c r="A62" s="6">
        <v>0</v>
      </c>
      <c r="B62" s="7" t="s">
        <v>112</v>
      </c>
      <c r="C62" s="8" t="s">
        <v>113</v>
      </c>
      <c r="D62" s="9">
        <v>964.7</v>
      </c>
      <c r="E62" s="9">
        <v>1751</v>
      </c>
      <c r="F62" s="9">
        <v>1751</v>
      </c>
      <c r="G62" s="11">
        <v>660</v>
      </c>
      <c r="H62" s="17">
        <v>1097.5</v>
      </c>
      <c r="I62" s="18">
        <f t="shared" si="18"/>
        <v>166.28787878787878</v>
      </c>
      <c r="J62" s="19">
        <f t="shared" si="3"/>
        <v>62.678469446030839</v>
      </c>
      <c r="K62" s="19">
        <f t="shared" si="4"/>
        <v>132.79999999999995</v>
      </c>
      <c r="L62" s="19">
        <f t="shared" si="5"/>
        <v>113.76593759718045</v>
      </c>
    </row>
    <row r="63" spans="1:12" ht="52">
      <c r="A63" s="6">
        <v>1</v>
      </c>
      <c r="B63" s="7" t="s">
        <v>114</v>
      </c>
      <c r="C63" s="8" t="s">
        <v>115</v>
      </c>
      <c r="D63" s="9">
        <f>D64</f>
        <v>599.5</v>
      </c>
      <c r="E63" s="9">
        <f t="shared" ref="E63:H63" si="28">E64</f>
        <v>1680.7</v>
      </c>
      <c r="F63" s="9">
        <f t="shared" si="28"/>
        <v>1680.7</v>
      </c>
      <c r="G63" s="11">
        <f t="shared" si="28"/>
        <v>630</v>
      </c>
      <c r="H63" s="17">
        <f t="shared" si="28"/>
        <v>718</v>
      </c>
      <c r="I63" s="16">
        <f t="shared" si="18"/>
        <v>113.96825396825396</v>
      </c>
      <c r="J63" s="10">
        <f t="shared" si="3"/>
        <v>42.720295115130597</v>
      </c>
      <c r="K63" s="14">
        <f t="shared" si="4"/>
        <v>118.5</v>
      </c>
      <c r="L63" s="14">
        <f t="shared" si="5"/>
        <v>119.76647206005005</v>
      </c>
    </row>
    <row r="64" spans="1:12" ht="52">
      <c r="A64" s="6">
        <v>0</v>
      </c>
      <c r="B64" s="7" t="s">
        <v>116</v>
      </c>
      <c r="C64" s="8" t="s">
        <v>117</v>
      </c>
      <c r="D64" s="9">
        <v>599.5</v>
      </c>
      <c r="E64" s="9">
        <v>1680.7</v>
      </c>
      <c r="F64" s="9">
        <v>1680.7</v>
      </c>
      <c r="G64" s="11">
        <v>630</v>
      </c>
      <c r="H64" s="17">
        <v>718</v>
      </c>
      <c r="I64" s="18">
        <f t="shared" si="18"/>
        <v>113.96825396825396</v>
      </c>
      <c r="J64" s="19">
        <f t="shared" si="3"/>
        <v>42.720295115130597</v>
      </c>
      <c r="K64" s="19">
        <f t="shared" si="4"/>
        <v>118.5</v>
      </c>
      <c r="L64" s="19">
        <f t="shared" si="5"/>
        <v>119.76647206005005</v>
      </c>
    </row>
    <row r="65" spans="1:12">
      <c r="A65" s="6">
        <v>1</v>
      </c>
      <c r="B65" s="7" t="s">
        <v>118</v>
      </c>
      <c r="C65" s="8" t="s">
        <v>119</v>
      </c>
      <c r="D65" s="9">
        <f>D66+D67+D68</f>
        <v>42.152999999999999</v>
      </c>
      <c r="E65" s="9">
        <f t="shared" ref="E65:H65" si="29">E66+E67+E68</f>
        <v>62.1</v>
      </c>
      <c r="F65" s="9">
        <f t="shared" si="29"/>
        <v>62.1</v>
      </c>
      <c r="G65" s="11">
        <f t="shared" si="29"/>
        <v>39.5</v>
      </c>
      <c r="H65" s="17">
        <f t="shared" si="29"/>
        <v>34.913600000000002</v>
      </c>
      <c r="I65" s="16">
        <f t="shared" si="18"/>
        <v>88.388860759493681</v>
      </c>
      <c r="J65" s="10">
        <f t="shared" si="3"/>
        <v>56.221578099838979</v>
      </c>
      <c r="K65" s="14">
        <f t="shared" si="4"/>
        <v>-7.2393999999999963</v>
      </c>
      <c r="L65" s="14">
        <f t="shared" si="5"/>
        <v>82.825896140251004</v>
      </c>
    </row>
    <row r="66" spans="1:12" ht="52">
      <c r="A66" s="6">
        <v>0</v>
      </c>
      <c r="B66" s="7" t="s">
        <v>120</v>
      </c>
      <c r="C66" s="8" t="s">
        <v>121</v>
      </c>
      <c r="D66" s="9">
        <v>40.200000000000003</v>
      </c>
      <c r="E66" s="9">
        <v>58.3</v>
      </c>
      <c r="F66" s="9">
        <v>58.3</v>
      </c>
      <c r="G66" s="11">
        <v>38</v>
      </c>
      <c r="H66" s="17">
        <v>34.200000000000003</v>
      </c>
      <c r="I66" s="18">
        <f t="shared" si="18"/>
        <v>90</v>
      </c>
      <c r="J66" s="19">
        <f t="shared" si="3"/>
        <v>58.662092624356788</v>
      </c>
      <c r="K66" s="19">
        <f t="shared" si="4"/>
        <v>-6</v>
      </c>
      <c r="L66" s="19">
        <f t="shared" si="5"/>
        <v>85.074626865671647</v>
      </c>
    </row>
    <row r="67" spans="1:12" ht="26">
      <c r="A67" s="6">
        <v>0</v>
      </c>
      <c r="B67" s="7" t="s">
        <v>122</v>
      </c>
      <c r="C67" s="8" t="s">
        <v>123</v>
      </c>
      <c r="D67" s="9">
        <v>0.153</v>
      </c>
      <c r="E67" s="9">
        <v>0.2</v>
      </c>
      <c r="F67" s="9">
        <v>0.2</v>
      </c>
      <c r="G67" s="11">
        <v>0.1</v>
      </c>
      <c r="H67" s="17">
        <v>1.3599999999999999E-2</v>
      </c>
      <c r="I67" s="18">
        <f t="shared" si="18"/>
        <v>13.599999999999998</v>
      </c>
      <c r="J67" s="19">
        <f t="shared" si="3"/>
        <v>6.7999999999999989</v>
      </c>
      <c r="K67" s="19">
        <f t="shared" si="4"/>
        <v>-0.1394</v>
      </c>
      <c r="L67" s="19">
        <f t="shared" si="5"/>
        <v>8.8888888888888893</v>
      </c>
    </row>
    <row r="68" spans="1:12" ht="39">
      <c r="A68" s="6">
        <v>0</v>
      </c>
      <c r="B68" s="7" t="s">
        <v>124</v>
      </c>
      <c r="C68" s="8" t="s">
        <v>125</v>
      </c>
      <c r="D68" s="9">
        <v>1.8</v>
      </c>
      <c r="E68" s="9">
        <v>3.6</v>
      </c>
      <c r="F68" s="9">
        <v>3.6</v>
      </c>
      <c r="G68" s="11">
        <v>1.4</v>
      </c>
      <c r="H68" s="17">
        <v>0.7</v>
      </c>
      <c r="I68" s="18">
        <f t="shared" si="18"/>
        <v>50</v>
      </c>
      <c r="J68" s="19">
        <f t="shared" si="3"/>
        <v>19.444444444444443</v>
      </c>
      <c r="K68" s="19">
        <f t="shared" si="4"/>
        <v>-1.1000000000000001</v>
      </c>
      <c r="L68" s="19">
        <f t="shared" si="5"/>
        <v>38.888888888888886</v>
      </c>
    </row>
    <row r="69" spans="1:12" ht="107.5" customHeight="1">
      <c r="A69" s="6">
        <v>1</v>
      </c>
      <c r="B69" s="7" t="s">
        <v>126</v>
      </c>
      <c r="C69" s="8" t="s">
        <v>127</v>
      </c>
      <c r="D69" s="9">
        <v>5.2</v>
      </c>
      <c r="E69" s="9">
        <v>13.4</v>
      </c>
      <c r="F69" s="9">
        <v>13.4</v>
      </c>
      <c r="G69" s="11">
        <v>4.9000000000000004</v>
      </c>
      <c r="H69" s="17">
        <v>13.8</v>
      </c>
      <c r="I69" s="16">
        <f t="shared" si="18"/>
        <v>281.63265306122452</v>
      </c>
      <c r="J69" s="10">
        <f t="shared" si="3"/>
        <v>102.98507462686568</v>
      </c>
      <c r="K69" s="14">
        <f t="shared" si="4"/>
        <v>8.6000000000000014</v>
      </c>
      <c r="L69" s="14">
        <f t="shared" si="5"/>
        <v>265.38461538461536</v>
      </c>
    </row>
    <row r="70" spans="1:12">
      <c r="A70" s="6">
        <v>1</v>
      </c>
      <c r="B70" s="7" t="s">
        <v>128</v>
      </c>
      <c r="C70" s="8" t="s">
        <v>129</v>
      </c>
      <c r="D70" s="9">
        <f>D71</f>
        <v>742.8</v>
      </c>
      <c r="E70" s="9">
        <f t="shared" ref="E70:H71" si="30">E71</f>
        <v>455</v>
      </c>
      <c r="F70" s="9">
        <f t="shared" si="30"/>
        <v>455</v>
      </c>
      <c r="G70" s="11">
        <f t="shared" si="30"/>
        <v>388.8</v>
      </c>
      <c r="H70" s="17">
        <f t="shared" si="30"/>
        <v>323.10000000000002</v>
      </c>
      <c r="I70" s="16">
        <f t="shared" ref="I70:I89" si="31">IF(G70=0,0,H70/G70*100)</f>
        <v>83.101851851851862</v>
      </c>
      <c r="J70" s="10">
        <f t="shared" ref="J70:J89" si="32">H70/F70*100</f>
        <v>71.010989010989007</v>
      </c>
      <c r="K70" s="14">
        <f t="shared" si="4"/>
        <v>-419.69999999999993</v>
      </c>
      <c r="L70" s="14">
        <f t="shared" si="5"/>
        <v>43.497576736672059</v>
      </c>
    </row>
    <row r="71" spans="1:12">
      <c r="A71" s="6">
        <v>1</v>
      </c>
      <c r="B71" s="7" t="s">
        <v>130</v>
      </c>
      <c r="C71" s="8" t="s">
        <v>99</v>
      </c>
      <c r="D71" s="9">
        <f>D72</f>
        <v>742.8</v>
      </c>
      <c r="E71" s="9">
        <f t="shared" si="30"/>
        <v>455</v>
      </c>
      <c r="F71" s="9">
        <f t="shared" si="30"/>
        <v>455</v>
      </c>
      <c r="G71" s="11">
        <f t="shared" si="30"/>
        <v>388.8</v>
      </c>
      <c r="H71" s="17">
        <f t="shared" si="30"/>
        <v>323.10000000000002</v>
      </c>
      <c r="I71" s="16">
        <f t="shared" si="31"/>
        <v>83.101851851851862</v>
      </c>
      <c r="J71" s="10">
        <f t="shared" si="32"/>
        <v>71.010989010989007</v>
      </c>
      <c r="K71" s="14">
        <f t="shared" ref="K71:K89" si="33">H71-D71</f>
        <v>-419.69999999999993</v>
      </c>
      <c r="L71" s="14">
        <f t="shared" ref="L71:L89" si="34">H71/D71*100</f>
        <v>43.497576736672059</v>
      </c>
    </row>
    <row r="72" spans="1:12">
      <c r="A72" s="6">
        <v>0</v>
      </c>
      <c r="B72" s="7" t="s">
        <v>131</v>
      </c>
      <c r="C72" s="8" t="s">
        <v>99</v>
      </c>
      <c r="D72" s="9">
        <v>742.8</v>
      </c>
      <c r="E72" s="9">
        <v>455</v>
      </c>
      <c r="F72" s="9">
        <v>455</v>
      </c>
      <c r="G72" s="11">
        <v>388.8</v>
      </c>
      <c r="H72" s="17">
        <v>323.10000000000002</v>
      </c>
      <c r="I72" s="18">
        <f t="shared" si="31"/>
        <v>83.101851851851862</v>
      </c>
      <c r="J72" s="19">
        <f t="shared" si="32"/>
        <v>71.010989010989007</v>
      </c>
      <c r="K72" s="19">
        <f t="shared" si="33"/>
        <v>-419.69999999999993</v>
      </c>
      <c r="L72" s="19">
        <f t="shared" si="34"/>
        <v>43.497576736672059</v>
      </c>
    </row>
    <row r="73" spans="1:12">
      <c r="A73" s="6">
        <v>1</v>
      </c>
      <c r="B73" s="7" t="s">
        <v>132</v>
      </c>
      <c r="C73" s="8" t="s">
        <v>133</v>
      </c>
      <c r="D73" s="9">
        <f>D74</f>
        <v>51468.7</v>
      </c>
      <c r="E73" s="9">
        <f t="shared" ref="E73:H73" si="35">E74</f>
        <v>87178.6</v>
      </c>
      <c r="F73" s="9">
        <f t="shared" si="35"/>
        <v>97522.200000000012</v>
      </c>
      <c r="G73" s="11">
        <f t="shared" si="35"/>
        <v>59193.4</v>
      </c>
      <c r="H73" s="17">
        <f t="shared" si="35"/>
        <v>59418.3</v>
      </c>
      <c r="I73" s="16">
        <f t="shared" si="31"/>
        <v>100.37994100693659</v>
      </c>
      <c r="J73" s="10">
        <f t="shared" si="32"/>
        <v>60.927973322997218</v>
      </c>
      <c r="K73" s="14">
        <f t="shared" si="33"/>
        <v>7949.6000000000058</v>
      </c>
      <c r="L73" s="14">
        <f t="shared" si="34"/>
        <v>115.44550377219554</v>
      </c>
    </row>
    <row r="74" spans="1:12">
      <c r="A74" s="6">
        <v>1</v>
      </c>
      <c r="B74" s="7" t="s">
        <v>134</v>
      </c>
      <c r="C74" s="8" t="s">
        <v>135</v>
      </c>
      <c r="D74" s="9">
        <f>D75+D80+D82</f>
        <v>51468.7</v>
      </c>
      <c r="E74" s="9">
        <f t="shared" ref="E74:H74" si="36">E75+E80+E82</f>
        <v>87178.6</v>
      </c>
      <c r="F74" s="9">
        <f t="shared" si="36"/>
        <v>97522.200000000012</v>
      </c>
      <c r="G74" s="11">
        <f t="shared" si="36"/>
        <v>59193.4</v>
      </c>
      <c r="H74" s="17">
        <f t="shared" si="36"/>
        <v>59418.3</v>
      </c>
      <c r="I74" s="16">
        <f t="shared" si="31"/>
        <v>100.37994100693659</v>
      </c>
      <c r="J74" s="10">
        <f t="shared" si="32"/>
        <v>60.927973322997218</v>
      </c>
      <c r="K74" s="14">
        <f t="shared" si="33"/>
        <v>7949.6000000000058</v>
      </c>
      <c r="L74" s="14">
        <f t="shared" si="34"/>
        <v>115.44550377219554</v>
      </c>
    </row>
    <row r="75" spans="1:12" ht="26">
      <c r="A75" s="6">
        <v>1</v>
      </c>
      <c r="B75" s="7" t="s">
        <v>136</v>
      </c>
      <c r="C75" s="8" t="s">
        <v>137</v>
      </c>
      <c r="D75" s="9">
        <f>D76+D77+D78+D79</f>
        <v>48031</v>
      </c>
      <c r="E75" s="9">
        <f t="shared" ref="E75:H75" si="37">E76+E77+E78+E79</f>
        <v>86288.6</v>
      </c>
      <c r="F75" s="9">
        <f t="shared" si="37"/>
        <v>94998.10000000002</v>
      </c>
      <c r="G75" s="11">
        <f t="shared" si="37"/>
        <v>58012.3</v>
      </c>
      <c r="H75" s="17">
        <f t="shared" si="37"/>
        <v>58012.3</v>
      </c>
      <c r="I75" s="16">
        <f t="shared" si="31"/>
        <v>100</v>
      </c>
      <c r="J75" s="10">
        <f t="shared" si="32"/>
        <v>61.066800283374079</v>
      </c>
      <c r="K75" s="14">
        <f t="shared" si="33"/>
        <v>9981.3000000000029</v>
      </c>
      <c r="L75" s="14">
        <f t="shared" si="34"/>
        <v>120.78095396722949</v>
      </c>
    </row>
    <row r="76" spans="1:12" ht="26">
      <c r="A76" s="6">
        <v>0</v>
      </c>
      <c r="B76" s="7" t="s">
        <v>138</v>
      </c>
      <c r="C76" s="8" t="s">
        <v>139</v>
      </c>
      <c r="D76" s="9">
        <v>48031</v>
      </c>
      <c r="E76" s="9">
        <v>86288.6</v>
      </c>
      <c r="F76" s="9">
        <v>86288.6</v>
      </c>
      <c r="G76" s="11">
        <v>52066.5</v>
      </c>
      <c r="H76" s="17">
        <v>52066.5</v>
      </c>
      <c r="I76" s="18">
        <f t="shared" si="31"/>
        <v>100</v>
      </c>
      <c r="J76" s="19">
        <f t="shared" si="32"/>
        <v>60.339952206896385</v>
      </c>
      <c r="K76" s="19">
        <f t="shared" si="33"/>
        <v>4035.5</v>
      </c>
      <c r="L76" s="19">
        <f t="shared" si="34"/>
        <v>108.40186546188919</v>
      </c>
    </row>
    <row r="77" spans="1:12" ht="52">
      <c r="A77" s="6">
        <v>0</v>
      </c>
      <c r="B77" s="7" t="s">
        <v>140</v>
      </c>
      <c r="C77" s="8" t="s">
        <v>141</v>
      </c>
      <c r="D77" s="9">
        <v>0</v>
      </c>
      <c r="E77" s="9">
        <v>0</v>
      </c>
      <c r="F77" s="9">
        <v>304.10000000000002</v>
      </c>
      <c r="G77" s="11">
        <v>152</v>
      </c>
      <c r="H77" s="17">
        <v>152</v>
      </c>
      <c r="I77" s="18">
        <f t="shared" si="31"/>
        <v>100</v>
      </c>
      <c r="J77" s="19">
        <f t="shared" si="32"/>
        <v>49.983558040118382</v>
      </c>
      <c r="K77" s="19">
        <f t="shared" si="33"/>
        <v>152</v>
      </c>
      <c r="L77" s="19">
        <v>100</v>
      </c>
    </row>
    <row r="78" spans="1:12" ht="78">
      <c r="A78" s="6">
        <v>0</v>
      </c>
      <c r="B78" s="7" t="s">
        <v>142</v>
      </c>
      <c r="C78" s="8" t="s">
        <v>143</v>
      </c>
      <c r="D78" s="9">
        <v>0</v>
      </c>
      <c r="E78" s="9">
        <v>0</v>
      </c>
      <c r="F78" s="9">
        <v>2197.8000000000002</v>
      </c>
      <c r="G78" s="11">
        <v>620.79999999999995</v>
      </c>
      <c r="H78" s="17">
        <v>620.79999999999995</v>
      </c>
      <c r="I78" s="18">
        <f t="shared" si="31"/>
        <v>100</v>
      </c>
      <c r="J78" s="19">
        <f t="shared" si="32"/>
        <v>28.246428246428241</v>
      </c>
      <c r="K78" s="19">
        <f t="shared" si="33"/>
        <v>620.79999999999995</v>
      </c>
      <c r="L78" s="19">
        <v>100</v>
      </c>
    </row>
    <row r="79" spans="1:12" ht="52">
      <c r="A79" s="6">
        <v>0</v>
      </c>
      <c r="B79" s="7" t="s">
        <v>144</v>
      </c>
      <c r="C79" s="8" t="s">
        <v>145</v>
      </c>
      <c r="D79" s="9">
        <v>0</v>
      </c>
      <c r="E79" s="9">
        <v>0</v>
      </c>
      <c r="F79" s="9">
        <v>6207.6</v>
      </c>
      <c r="G79" s="11">
        <v>5173</v>
      </c>
      <c r="H79" s="17">
        <v>5173</v>
      </c>
      <c r="I79" s="18">
        <f t="shared" si="31"/>
        <v>100</v>
      </c>
      <c r="J79" s="19">
        <f t="shared" si="32"/>
        <v>83.333333333333329</v>
      </c>
      <c r="K79" s="19">
        <f t="shared" si="33"/>
        <v>5173</v>
      </c>
      <c r="L79" s="19">
        <v>100</v>
      </c>
    </row>
    <row r="80" spans="1:12" ht="26">
      <c r="A80" s="6">
        <v>1</v>
      </c>
      <c r="B80" s="7" t="s">
        <v>146</v>
      </c>
      <c r="C80" s="8" t="s">
        <v>147</v>
      </c>
      <c r="D80" s="9">
        <f>D81</f>
        <v>2650.2</v>
      </c>
      <c r="E80" s="9">
        <f t="shared" ref="E80:H80" si="38">E81</f>
        <v>0</v>
      </c>
      <c r="F80" s="9">
        <f t="shared" si="38"/>
        <v>449.2</v>
      </c>
      <c r="G80" s="11">
        <f t="shared" si="38"/>
        <v>449.2</v>
      </c>
      <c r="H80" s="17">
        <f t="shared" si="38"/>
        <v>837.9</v>
      </c>
      <c r="I80" s="16">
        <f t="shared" si="31"/>
        <v>186.53161175422974</v>
      </c>
      <c r="J80" s="10">
        <f t="shared" si="32"/>
        <v>186.53161175422974</v>
      </c>
      <c r="K80" s="14">
        <f t="shared" si="33"/>
        <v>-1812.2999999999997</v>
      </c>
      <c r="L80" s="14">
        <f t="shared" si="34"/>
        <v>31.616481774960381</v>
      </c>
    </row>
    <row r="81" spans="1:12">
      <c r="A81" s="6">
        <v>0</v>
      </c>
      <c r="B81" s="7" t="s">
        <v>148</v>
      </c>
      <c r="C81" s="8" t="s">
        <v>149</v>
      </c>
      <c r="D81" s="9">
        <v>2650.2</v>
      </c>
      <c r="E81" s="9">
        <v>0</v>
      </c>
      <c r="F81" s="9">
        <v>449.2</v>
      </c>
      <c r="G81" s="11">
        <v>449.2</v>
      </c>
      <c r="H81" s="17">
        <v>837.9</v>
      </c>
      <c r="I81" s="18">
        <f t="shared" si="31"/>
        <v>186.53161175422974</v>
      </c>
      <c r="J81" s="19">
        <f t="shared" si="32"/>
        <v>186.53161175422974</v>
      </c>
      <c r="K81" s="19">
        <f t="shared" si="33"/>
        <v>-1812.2999999999997</v>
      </c>
      <c r="L81" s="19">
        <f t="shared" si="34"/>
        <v>31.616481774960381</v>
      </c>
    </row>
    <row r="82" spans="1:12" ht="26">
      <c r="A82" s="6">
        <v>1</v>
      </c>
      <c r="B82" s="7" t="s">
        <v>150</v>
      </c>
      <c r="C82" s="8" t="s">
        <v>151</v>
      </c>
      <c r="D82" s="9">
        <f>D83+D84+D85+D86+D87</f>
        <v>787.5</v>
      </c>
      <c r="E82" s="9">
        <f t="shared" ref="E82:H82" si="39">E83+E84+E85+E86+E87</f>
        <v>890</v>
      </c>
      <c r="F82" s="9">
        <f t="shared" si="39"/>
        <v>2074.9</v>
      </c>
      <c r="G82" s="11">
        <f t="shared" si="39"/>
        <v>731.9</v>
      </c>
      <c r="H82" s="17">
        <f t="shared" si="39"/>
        <v>568.1</v>
      </c>
      <c r="I82" s="16">
        <f t="shared" si="31"/>
        <v>77.619893428063946</v>
      </c>
      <c r="J82" s="10">
        <f t="shared" si="32"/>
        <v>27.379632753385707</v>
      </c>
      <c r="K82" s="14">
        <f t="shared" si="33"/>
        <v>-219.39999999999998</v>
      </c>
      <c r="L82" s="14">
        <f t="shared" si="34"/>
        <v>72.139682539682553</v>
      </c>
    </row>
    <row r="83" spans="1:12" ht="52">
      <c r="A83" s="6">
        <v>0</v>
      </c>
      <c r="B83" s="7" t="s">
        <v>152</v>
      </c>
      <c r="C83" s="8" t="s">
        <v>153</v>
      </c>
      <c r="D83" s="9">
        <v>594.5</v>
      </c>
      <c r="E83" s="9">
        <v>890</v>
      </c>
      <c r="F83" s="9">
        <v>890</v>
      </c>
      <c r="G83" s="11">
        <v>670</v>
      </c>
      <c r="H83" s="17">
        <v>568.1</v>
      </c>
      <c r="I83" s="18">
        <f t="shared" si="31"/>
        <v>84.791044776119406</v>
      </c>
      <c r="J83" s="19">
        <f t="shared" si="32"/>
        <v>63.831460674157306</v>
      </c>
      <c r="K83" s="19">
        <f t="shared" si="33"/>
        <v>-26.399999999999977</v>
      </c>
      <c r="L83" s="19">
        <f t="shared" si="34"/>
        <v>95.559293523969728</v>
      </c>
    </row>
    <row r="84" spans="1:12" ht="84">
      <c r="A84" s="6"/>
      <c r="B84" s="7">
        <v>41051700</v>
      </c>
      <c r="C84" s="20" t="s">
        <v>170</v>
      </c>
      <c r="D84" s="9">
        <v>61</v>
      </c>
      <c r="E84" s="9">
        <v>0</v>
      </c>
      <c r="F84" s="9">
        <v>0</v>
      </c>
      <c r="G84" s="11">
        <v>0</v>
      </c>
      <c r="H84" s="17">
        <v>0</v>
      </c>
      <c r="I84" s="18">
        <f t="shared" ref="I84:I87" si="40">IF(G84=0,0,H84/G84*100)</f>
        <v>0</v>
      </c>
      <c r="J84" s="19">
        <v>0</v>
      </c>
      <c r="K84" s="19">
        <f t="shared" ref="K84:K87" si="41">H84-D84</f>
        <v>-61</v>
      </c>
      <c r="L84" s="19">
        <f t="shared" ref="L84:L86" si="42">H84/D84*100</f>
        <v>0</v>
      </c>
    </row>
    <row r="85" spans="1:12" ht="14">
      <c r="A85" s="6"/>
      <c r="B85" s="7">
        <v>41053900</v>
      </c>
      <c r="C85" s="20" t="s">
        <v>171</v>
      </c>
      <c r="D85" s="9">
        <v>80</v>
      </c>
      <c r="E85" s="9">
        <v>0</v>
      </c>
      <c r="F85" s="9">
        <v>44.4</v>
      </c>
      <c r="G85" s="11">
        <v>44.4</v>
      </c>
      <c r="H85" s="17">
        <v>0</v>
      </c>
      <c r="I85" s="18">
        <f t="shared" si="40"/>
        <v>0</v>
      </c>
      <c r="J85" s="19">
        <f t="shared" ref="J85:J87" si="43">H85/F85*100</f>
        <v>0</v>
      </c>
      <c r="K85" s="19">
        <f t="shared" si="41"/>
        <v>-80</v>
      </c>
      <c r="L85" s="19">
        <f t="shared" si="42"/>
        <v>0</v>
      </c>
    </row>
    <row r="86" spans="1:12" ht="84">
      <c r="A86" s="6"/>
      <c r="B86" s="7">
        <v>41057700</v>
      </c>
      <c r="C86" s="21" t="s">
        <v>172</v>
      </c>
      <c r="D86" s="9">
        <v>52</v>
      </c>
      <c r="E86" s="9">
        <v>0</v>
      </c>
      <c r="F86" s="9">
        <v>140.5</v>
      </c>
      <c r="G86" s="11">
        <v>17.5</v>
      </c>
      <c r="H86" s="17">
        <v>0</v>
      </c>
      <c r="I86" s="18">
        <f t="shared" si="40"/>
        <v>0</v>
      </c>
      <c r="J86" s="19">
        <f t="shared" si="43"/>
        <v>0</v>
      </c>
      <c r="K86" s="19">
        <f t="shared" si="41"/>
        <v>-52</v>
      </c>
      <c r="L86" s="19">
        <f t="shared" si="42"/>
        <v>0</v>
      </c>
    </row>
    <row r="87" spans="1:12" ht="91.5" thickBot="1">
      <c r="A87" s="6"/>
      <c r="B87" s="41">
        <v>41057900</v>
      </c>
      <c r="C87" s="42" t="s">
        <v>174</v>
      </c>
      <c r="D87" s="36">
        <v>0</v>
      </c>
      <c r="E87" s="36">
        <v>0</v>
      </c>
      <c r="F87" s="36">
        <v>1000</v>
      </c>
      <c r="G87" s="43">
        <v>0</v>
      </c>
      <c r="H87" s="38">
        <v>0</v>
      </c>
      <c r="I87" s="44">
        <f t="shared" si="40"/>
        <v>0</v>
      </c>
      <c r="J87" s="45">
        <f t="shared" si="43"/>
        <v>0</v>
      </c>
      <c r="K87" s="45">
        <f t="shared" si="41"/>
        <v>0</v>
      </c>
      <c r="L87" s="45">
        <v>0</v>
      </c>
    </row>
    <row r="88" spans="1:12" s="15" customFormat="1" ht="18" customHeight="1" thickBot="1">
      <c r="A88" s="40">
        <v>1</v>
      </c>
      <c r="B88" s="47" t="s">
        <v>154</v>
      </c>
      <c r="C88" s="52" t="s">
        <v>155</v>
      </c>
      <c r="D88" s="48">
        <f>D6+D50</f>
        <v>130145.96484999999</v>
      </c>
      <c r="E88" s="51">
        <f t="shared" ref="E88:H88" si="44">E6+E50</f>
        <v>344722</v>
      </c>
      <c r="F88" s="48">
        <f t="shared" si="44"/>
        <v>359615.4</v>
      </c>
      <c r="G88" s="51">
        <f t="shared" si="44"/>
        <v>165133.20000000001</v>
      </c>
      <c r="H88" s="48">
        <f t="shared" si="44"/>
        <v>168244.23174999998</v>
      </c>
      <c r="I88" s="50">
        <f t="shared" si="31"/>
        <v>101.88395292406372</v>
      </c>
      <c r="J88" s="49">
        <f t="shared" si="32"/>
        <v>46.784490249861371</v>
      </c>
      <c r="K88" s="56">
        <f t="shared" si="33"/>
        <v>38098.266899999988</v>
      </c>
      <c r="L88" s="49">
        <f t="shared" si="34"/>
        <v>129.27349068709907</v>
      </c>
    </row>
    <row r="89" spans="1:12" s="15" customFormat="1" ht="18" customHeight="1" thickBot="1">
      <c r="A89" s="40">
        <v>1</v>
      </c>
      <c r="B89" s="46" t="s">
        <v>154</v>
      </c>
      <c r="C89" s="53" t="s">
        <v>156</v>
      </c>
      <c r="D89" s="48">
        <f>D88+D73</f>
        <v>181614.66485</v>
      </c>
      <c r="E89" s="54">
        <f t="shared" ref="E89:H89" si="45">E88+E73</f>
        <v>431900.6</v>
      </c>
      <c r="F89" s="48">
        <f t="shared" si="45"/>
        <v>457137.60000000003</v>
      </c>
      <c r="G89" s="48">
        <f t="shared" si="45"/>
        <v>224326.6</v>
      </c>
      <c r="H89" s="48">
        <f t="shared" si="45"/>
        <v>227662.53174999997</v>
      </c>
      <c r="I89" s="50">
        <f t="shared" si="31"/>
        <v>101.48708701955094</v>
      </c>
      <c r="J89" s="49">
        <f t="shared" si="32"/>
        <v>49.8017515404552</v>
      </c>
      <c r="K89" s="55">
        <f t="shared" si="33"/>
        <v>46047.866899999965</v>
      </c>
      <c r="L89" s="49">
        <f t="shared" si="34"/>
        <v>125.3547074175051</v>
      </c>
    </row>
  </sheetData>
  <mergeCells count="7">
    <mergeCell ref="B1:L1"/>
    <mergeCell ref="B2:L2"/>
    <mergeCell ref="E4:J4"/>
    <mergeCell ref="K4:L4"/>
    <mergeCell ref="D4:D5"/>
    <mergeCell ref="B4:B5"/>
    <mergeCell ref="C4:C5"/>
  </mergeCells>
  <conditionalFormatting sqref="B6:B89">
    <cfRule type="expression" dxfId="28" priority="24" stopIfTrue="1">
      <formula>A6=1</formula>
    </cfRule>
  </conditionalFormatting>
  <conditionalFormatting sqref="C6:C89">
    <cfRule type="expression" dxfId="27" priority="25" stopIfTrue="1">
      <formula>A6=1</formula>
    </cfRule>
  </conditionalFormatting>
  <conditionalFormatting sqref="D6:D89">
    <cfRule type="expression" dxfId="26" priority="35" stopIfTrue="1">
      <formula>A6=1</formula>
    </cfRule>
  </conditionalFormatting>
  <conditionalFormatting sqref="E6:E89">
    <cfRule type="expression" dxfId="25" priority="38" stopIfTrue="1">
      <formula>A6=1</formula>
    </cfRule>
  </conditionalFormatting>
  <conditionalFormatting sqref="F6:F89">
    <cfRule type="expression" dxfId="24" priority="39" stopIfTrue="1">
      <formula>A6=1</formula>
    </cfRule>
  </conditionalFormatting>
  <conditionalFormatting sqref="G6:G89">
    <cfRule type="expression" dxfId="23" priority="40" stopIfTrue="1">
      <formula>A6=1</formula>
    </cfRule>
  </conditionalFormatting>
  <conditionalFormatting sqref="H6:H89">
    <cfRule type="expression" dxfId="22" priority="41" stopIfTrue="1">
      <formula>A6=1</formula>
    </cfRule>
  </conditionalFormatting>
  <conditionalFormatting sqref="E6:H8">
    <cfRule type="expression" dxfId="21" priority="22" stopIfTrue="1">
      <formula>B6=1</formula>
    </cfRule>
  </conditionalFormatting>
  <conditionalFormatting sqref="E13:H13">
    <cfRule type="expression" dxfId="20" priority="21" stopIfTrue="1">
      <formula>B13=1</formula>
    </cfRule>
  </conditionalFormatting>
  <conditionalFormatting sqref="E15:H16">
    <cfRule type="expression" dxfId="19" priority="20" stopIfTrue="1">
      <formula>B15=1</formula>
    </cfRule>
  </conditionalFormatting>
  <conditionalFormatting sqref="E19:H19">
    <cfRule type="expression" dxfId="18" priority="19" stopIfTrue="1">
      <formula>B19=1</formula>
    </cfRule>
  </conditionalFormatting>
  <conditionalFormatting sqref="E21:H21">
    <cfRule type="expression" dxfId="17" priority="18" stopIfTrue="1">
      <formula>B21=1</formula>
    </cfRule>
  </conditionalFormatting>
  <conditionalFormatting sqref="E23:H24">
    <cfRule type="expression" dxfId="16" priority="17" stopIfTrue="1">
      <formula>B23=1</formula>
    </cfRule>
  </conditionalFormatting>
  <conditionalFormatting sqref="E26:H26">
    <cfRule type="expression" dxfId="15" priority="16" stopIfTrue="1">
      <formula>B26=1</formula>
    </cfRule>
  </conditionalFormatting>
  <conditionalFormatting sqref="E28:H28">
    <cfRule type="expression" dxfId="14" priority="15" stopIfTrue="1">
      <formula>B28=1</formula>
    </cfRule>
  </conditionalFormatting>
  <conditionalFormatting sqref="E31:H32">
    <cfRule type="expression" dxfId="13" priority="14" stopIfTrue="1">
      <formula>B31=1</formula>
    </cfRule>
  </conditionalFormatting>
  <conditionalFormatting sqref="E43:H43">
    <cfRule type="expression" dxfId="12" priority="13" stopIfTrue="1">
      <formula>B43=1</formula>
    </cfRule>
  </conditionalFormatting>
  <conditionalFormatting sqref="E46:H46">
    <cfRule type="expression" dxfId="11" priority="12" stopIfTrue="1">
      <formula>B46=1</formula>
    </cfRule>
  </conditionalFormatting>
  <conditionalFormatting sqref="E50:H52">
    <cfRule type="expression" dxfId="10" priority="11" stopIfTrue="1">
      <formula>B50=1</formula>
    </cfRule>
  </conditionalFormatting>
  <conditionalFormatting sqref="E54:H54">
    <cfRule type="expression" dxfId="9" priority="10" stopIfTrue="1">
      <formula>B54=1</formula>
    </cfRule>
  </conditionalFormatting>
  <conditionalFormatting sqref="E58:H59">
    <cfRule type="expression" dxfId="8" priority="9" stopIfTrue="1">
      <formula>B58=1</formula>
    </cfRule>
  </conditionalFormatting>
  <conditionalFormatting sqref="E63:H63">
    <cfRule type="expression" dxfId="7" priority="8" stopIfTrue="1">
      <formula>B63=1</formula>
    </cfRule>
  </conditionalFormatting>
  <conditionalFormatting sqref="E65:H65">
    <cfRule type="expression" dxfId="6" priority="7" stopIfTrue="1">
      <formula>B65=1</formula>
    </cfRule>
  </conditionalFormatting>
  <conditionalFormatting sqref="E69:H71">
    <cfRule type="expression" dxfId="5" priority="6" stopIfTrue="1">
      <formula>B69=1</formula>
    </cfRule>
  </conditionalFormatting>
  <conditionalFormatting sqref="E82:H82">
    <cfRule type="expression" dxfId="4" priority="5" stopIfTrue="1">
      <formula>B82=1</formula>
    </cfRule>
  </conditionalFormatting>
  <conditionalFormatting sqref="E73:H75">
    <cfRule type="expression" dxfId="3" priority="4" stopIfTrue="1">
      <formula>B73=1</formula>
    </cfRule>
  </conditionalFormatting>
  <conditionalFormatting sqref="E80:H80">
    <cfRule type="expression" dxfId="2" priority="3" stopIfTrue="1">
      <formula>B80=1</formula>
    </cfRule>
  </conditionalFormatting>
  <conditionalFormatting sqref="E82:H82">
    <cfRule type="expression" dxfId="1" priority="2" stopIfTrue="1">
      <formula>B82=1</formula>
    </cfRule>
  </conditionalFormatting>
  <conditionalFormatting sqref="E88:H89">
    <cfRule type="expression" dxfId="0" priority="1" stopIfTrue="1">
      <formula>B88=1</formula>
    </cfRule>
  </conditionalFormatting>
  <pageMargins left="0.47244094488188981" right="0.19685039370078741" top="0.39370078740157483" bottom="0.19685039370078741" header="0.27559055118110237" footer="0"/>
  <pageSetup paperSize="9" scale="73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ЗФ</vt:lpstr>
      <vt:lpstr>ЗФ!Заголовки_для_друку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Mis'kaRada</dc:creator>
  <cp:lastModifiedBy>Користувач Windows</cp:lastModifiedBy>
  <cp:lastPrinted>2025-06-04T10:02:22Z</cp:lastPrinted>
  <dcterms:created xsi:type="dcterms:W3CDTF">2025-05-05T11:57:29Z</dcterms:created>
  <dcterms:modified xsi:type="dcterms:W3CDTF">2025-06-04T10:02:56Z</dcterms:modified>
</cp:coreProperties>
</file>