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44" windowWidth="22980" windowHeight="9024" activeTab="6"/>
  </bookViews>
  <sheets>
    <sheet name="ДОДАТОК 1" sheetId="1" r:id="rId1"/>
    <sheet name="ДОДАТОК 2" sheetId="2" r:id="rId2"/>
    <sheet name="ДОДАТОК 3" sheetId="3" r:id="rId3"/>
    <sheet name="ДОДАТОК 4" sheetId="4" r:id="rId4"/>
    <sheet name="ДОДАТОК 5" sheetId="5" r:id="rId5"/>
    <sheet name="ДОДАТОК 6" sheetId="6" r:id="rId6"/>
    <sheet name="ДОДАТОК 7" sheetId="7" r:id="rId7"/>
  </sheets>
  <definedNames>
    <definedName name="_xlnm.Print_Titles" localSheetId="0">'ДОДАТОК 1'!$11:$12</definedName>
    <definedName name="_xlnm.Print_Titles" localSheetId="1">'ДОДАТОК 2'!$12:$14</definedName>
    <definedName name="_xlnm.Print_Titles" localSheetId="2">'ДОДАТОК 3'!$11:$14</definedName>
    <definedName name="_xlnm.Print_Titles" localSheetId="5">'ДОДАТОК 6'!$9:$11</definedName>
    <definedName name="_xlnm.Print_Area" localSheetId="1">'ДОДАТОК 2'!$A$1:$K$139</definedName>
    <definedName name="_xlnm.Print_Area" localSheetId="5">'ДОДАТОК 6'!$A$1:$M$92</definedName>
  </definedNames>
  <calcPr calcId="125725"/>
</workbook>
</file>

<file path=xl/calcChain.xml><?xml version="1.0" encoding="utf-8"?>
<calcChain xmlns="http://schemas.openxmlformats.org/spreadsheetml/2006/main">
  <c r="L12" i="6"/>
  <c r="M12"/>
  <c r="M73"/>
  <c r="M81"/>
  <c r="F84"/>
  <c r="E84"/>
  <c r="G84" s="1"/>
  <c r="I81"/>
  <c r="J81"/>
  <c r="K81"/>
  <c r="L81"/>
  <c r="H81"/>
  <c r="F82"/>
  <c r="E82"/>
  <c r="F38"/>
  <c r="E38"/>
  <c r="E109" i="5"/>
  <c r="F61"/>
  <c r="D59"/>
  <c r="D109"/>
  <c r="D83"/>
  <c r="F100"/>
  <c r="F101"/>
  <c r="F102"/>
  <c r="F103"/>
  <c r="F104"/>
  <c r="F105"/>
  <c r="F106"/>
  <c r="M89" i="6" l="1"/>
  <c r="G82"/>
  <c r="G38"/>
  <c r="F74" i="5" l="1"/>
  <c r="F73"/>
  <c r="E37"/>
  <c r="D37"/>
  <c r="E22"/>
  <c r="D22"/>
  <c r="J134" i="2"/>
  <c r="I134"/>
  <c r="E134"/>
  <c r="J133"/>
  <c r="I133"/>
  <c r="E133"/>
  <c r="G132"/>
  <c r="F132"/>
  <c r="D132"/>
  <c r="J132" s="1"/>
  <c r="C132"/>
  <c r="E132" s="1"/>
  <c r="J130"/>
  <c r="I130"/>
  <c r="K130" s="1"/>
  <c r="H130"/>
  <c r="E130"/>
  <c r="J129"/>
  <c r="I129"/>
  <c r="E129"/>
  <c r="J127"/>
  <c r="K127" s="1"/>
  <c r="I127"/>
  <c r="E127"/>
  <c r="J126"/>
  <c r="D126"/>
  <c r="C126"/>
  <c r="J125"/>
  <c r="I125"/>
  <c r="E125"/>
  <c r="J124"/>
  <c r="I124"/>
  <c r="E124"/>
  <c r="D123"/>
  <c r="J123" s="1"/>
  <c r="K123" s="1"/>
  <c r="C123"/>
  <c r="I123" s="1"/>
  <c r="J122"/>
  <c r="I122"/>
  <c r="H122"/>
  <c r="J121"/>
  <c r="I121"/>
  <c r="E121"/>
  <c r="G120"/>
  <c r="F120"/>
  <c r="D120"/>
  <c r="J120" s="1"/>
  <c r="C120"/>
  <c r="J119"/>
  <c r="I119"/>
  <c r="H119"/>
  <c r="E119"/>
  <c r="J118"/>
  <c r="K118" s="1"/>
  <c r="I118"/>
  <c r="E118"/>
  <c r="G117"/>
  <c r="H117" s="1"/>
  <c r="F117"/>
  <c r="D117"/>
  <c r="C117"/>
  <c r="J116"/>
  <c r="I116"/>
  <c r="E116"/>
  <c r="J115"/>
  <c r="I115"/>
  <c r="K115" s="1"/>
  <c r="E115"/>
  <c r="G114"/>
  <c r="F114"/>
  <c r="F113" s="1"/>
  <c r="D114"/>
  <c r="J114" s="1"/>
  <c r="C114"/>
  <c r="J112"/>
  <c r="I112"/>
  <c r="E112"/>
  <c r="G111"/>
  <c r="F111"/>
  <c r="F106" s="1"/>
  <c r="D111"/>
  <c r="C111"/>
  <c r="I111" s="1"/>
  <c r="J110"/>
  <c r="K110" s="1"/>
  <c r="I110"/>
  <c r="E110"/>
  <c r="J109"/>
  <c r="K109" s="1"/>
  <c r="I109"/>
  <c r="H109"/>
  <c r="J108"/>
  <c r="I108"/>
  <c r="H108"/>
  <c r="J107"/>
  <c r="I107"/>
  <c r="D106"/>
  <c r="J105"/>
  <c r="I105"/>
  <c r="E105"/>
  <c r="G104"/>
  <c r="F104"/>
  <c r="D104"/>
  <c r="C104"/>
  <c r="I104" s="1"/>
  <c r="J103"/>
  <c r="I103"/>
  <c r="E103"/>
  <c r="G102"/>
  <c r="G101" s="1"/>
  <c r="F102"/>
  <c r="F101" s="1"/>
  <c r="D102"/>
  <c r="D101" s="1"/>
  <c r="C102"/>
  <c r="I102" s="1"/>
  <c r="C101"/>
  <c r="I101" s="1"/>
  <c r="J100"/>
  <c r="I100"/>
  <c r="H100"/>
  <c r="I99"/>
  <c r="G99"/>
  <c r="F99"/>
  <c r="H99" s="1"/>
  <c r="D99"/>
  <c r="J99" s="1"/>
  <c r="K99" s="1"/>
  <c r="C99"/>
  <c r="J98"/>
  <c r="I98"/>
  <c r="E98"/>
  <c r="G97"/>
  <c r="F97"/>
  <c r="D97"/>
  <c r="J97" s="1"/>
  <c r="C97"/>
  <c r="J95"/>
  <c r="K95" s="1"/>
  <c r="I95"/>
  <c r="E95"/>
  <c r="G94"/>
  <c r="F94"/>
  <c r="D94"/>
  <c r="J94" s="1"/>
  <c r="C94"/>
  <c r="J93"/>
  <c r="I93"/>
  <c r="E93"/>
  <c r="J92"/>
  <c r="I92"/>
  <c r="E92"/>
  <c r="J91"/>
  <c r="K91" s="1"/>
  <c r="I91"/>
  <c r="H91"/>
  <c r="E91"/>
  <c r="G90"/>
  <c r="G89" s="1"/>
  <c r="H89" s="1"/>
  <c r="F90"/>
  <c r="F89" s="1"/>
  <c r="D90"/>
  <c r="C90"/>
  <c r="I90" s="1"/>
  <c r="J88"/>
  <c r="I88"/>
  <c r="E88"/>
  <c r="J87"/>
  <c r="I87"/>
  <c r="E87"/>
  <c r="G86"/>
  <c r="F86"/>
  <c r="D86"/>
  <c r="J86" s="1"/>
  <c r="C86"/>
  <c r="J85"/>
  <c r="I85"/>
  <c r="E85"/>
  <c r="J84"/>
  <c r="I84"/>
  <c r="E84"/>
  <c r="G83"/>
  <c r="F83"/>
  <c r="F78" s="1"/>
  <c r="D83"/>
  <c r="C83"/>
  <c r="I83" s="1"/>
  <c r="J82"/>
  <c r="I82"/>
  <c r="E82"/>
  <c r="G81"/>
  <c r="F81"/>
  <c r="D81"/>
  <c r="C81"/>
  <c r="J80"/>
  <c r="I80"/>
  <c r="E80"/>
  <c r="D79"/>
  <c r="J79" s="1"/>
  <c r="C79"/>
  <c r="I79" s="1"/>
  <c r="J77"/>
  <c r="K77" s="1"/>
  <c r="I77"/>
  <c r="E77"/>
  <c r="D76"/>
  <c r="D72" s="1"/>
  <c r="C76"/>
  <c r="I76" s="1"/>
  <c r="J75"/>
  <c r="I75"/>
  <c r="H75"/>
  <c r="E75"/>
  <c r="J74"/>
  <c r="I74"/>
  <c r="E74"/>
  <c r="J73"/>
  <c r="K73" s="1"/>
  <c r="I73"/>
  <c r="E73"/>
  <c r="G72"/>
  <c r="F72"/>
  <c r="J71"/>
  <c r="K71" s="1"/>
  <c r="I71"/>
  <c r="E71"/>
  <c r="G70"/>
  <c r="F70"/>
  <c r="D70"/>
  <c r="C70"/>
  <c r="E70" s="1"/>
  <c r="K69"/>
  <c r="J69"/>
  <c r="I69"/>
  <c r="E69"/>
  <c r="K68"/>
  <c r="J68"/>
  <c r="I68"/>
  <c r="E68"/>
  <c r="K67"/>
  <c r="J67"/>
  <c r="I67"/>
  <c r="E67"/>
  <c r="K66"/>
  <c r="J66"/>
  <c r="I66"/>
  <c r="E66"/>
  <c r="K65"/>
  <c r="J65"/>
  <c r="I65"/>
  <c r="E65"/>
  <c r="D64"/>
  <c r="E64" s="1"/>
  <c r="C64"/>
  <c r="I64" s="1"/>
  <c r="J63"/>
  <c r="I63"/>
  <c r="K63" s="1"/>
  <c r="E63"/>
  <c r="G62"/>
  <c r="F62"/>
  <c r="D62"/>
  <c r="J62" s="1"/>
  <c r="C62"/>
  <c r="I62" s="1"/>
  <c r="J61"/>
  <c r="I61"/>
  <c r="E61"/>
  <c r="G60"/>
  <c r="F60"/>
  <c r="D60"/>
  <c r="C60"/>
  <c r="I60" s="1"/>
  <c r="J59"/>
  <c r="I59"/>
  <c r="H59"/>
  <c r="E59"/>
  <c r="G58"/>
  <c r="F58"/>
  <c r="D58"/>
  <c r="C58"/>
  <c r="E58" s="1"/>
  <c r="K57"/>
  <c r="J57"/>
  <c r="I57"/>
  <c r="E57"/>
  <c r="K56"/>
  <c r="J56"/>
  <c r="I56"/>
  <c r="E56"/>
  <c r="K55"/>
  <c r="J55"/>
  <c r="I55"/>
  <c r="E55"/>
  <c r="G54"/>
  <c r="G53" s="1"/>
  <c r="F54"/>
  <c r="D54"/>
  <c r="C54"/>
  <c r="C53" s="1"/>
  <c r="J52"/>
  <c r="K52" s="1"/>
  <c r="I52"/>
  <c r="H52"/>
  <c r="E52"/>
  <c r="G51"/>
  <c r="G46" s="1"/>
  <c r="F51"/>
  <c r="F46" s="1"/>
  <c r="D51"/>
  <c r="C51"/>
  <c r="J50"/>
  <c r="I50"/>
  <c r="E50"/>
  <c r="J49"/>
  <c r="I49"/>
  <c r="E49"/>
  <c r="G48"/>
  <c r="F48"/>
  <c r="D48"/>
  <c r="D46" s="1"/>
  <c r="C48"/>
  <c r="I48" s="1"/>
  <c r="J47"/>
  <c r="I47"/>
  <c r="E47"/>
  <c r="J45"/>
  <c r="I45"/>
  <c r="K45" s="1"/>
  <c r="H45"/>
  <c r="J44"/>
  <c r="I44"/>
  <c r="E44"/>
  <c r="J43"/>
  <c r="I43"/>
  <c r="H43"/>
  <c r="G42"/>
  <c r="F42"/>
  <c r="D42"/>
  <c r="C42"/>
  <c r="J41"/>
  <c r="I41"/>
  <c r="K41" s="1"/>
  <c r="H41"/>
  <c r="J40"/>
  <c r="I40"/>
  <c r="K40" s="1"/>
  <c r="H40"/>
  <c r="J39"/>
  <c r="I39"/>
  <c r="H39"/>
  <c r="G38"/>
  <c r="F38"/>
  <c r="D38"/>
  <c r="C38"/>
  <c r="J37"/>
  <c r="I37"/>
  <c r="E37"/>
  <c r="J36"/>
  <c r="I36"/>
  <c r="K36" s="1"/>
  <c r="H36"/>
  <c r="J35"/>
  <c r="I35"/>
  <c r="K35" s="1"/>
  <c r="H35"/>
  <c r="G34"/>
  <c r="F34"/>
  <c r="D34"/>
  <c r="J34" s="1"/>
  <c r="C34"/>
  <c r="I34" s="1"/>
  <c r="J33"/>
  <c r="K33" s="1"/>
  <c r="I33"/>
  <c r="E33"/>
  <c r="J32"/>
  <c r="K32" s="1"/>
  <c r="I32"/>
  <c r="H32"/>
  <c r="E32"/>
  <c r="G31"/>
  <c r="H31" s="1"/>
  <c r="F31"/>
  <c r="D31"/>
  <c r="C31"/>
  <c r="E31" s="1"/>
  <c r="K30"/>
  <c r="J30"/>
  <c r="I30"/>
  <c r="E30"/>
  <c r="K29"/>
  <c r="J29"/>
  <c r="J28" s="1"/>
  <c r="I29"/>
  <c r="E29"/>
  <c r="I28"/>
  <c r="G28"/>
  <c r="F28"/>
  <c r="D28"/>
  <c r="D20" s="1"/>
  <c r="C28"/>
  <c r="J27"/>
  <c r="I27"/>
  <c r="H27"/>
  <c r="E27"/>
  <c r="J26"/>
  <c r="I26"/>
  <c r="H26"/>
  <c r="E26"/>
  <c r="J25"/>
  <c r="I25"/>
  <c r="E25"/>
  <c r="G24"/>
  <c r="J24" s="1"/>
  <c r="F24"/>
  <c r="D24"/>
  <c r="C24"/>
  <c r="E24" s="1"/>
  <c r="J23"/>
  <c r="K23" s="1"/>
  <c r="I23"/>
  <c r="H23"/>
  <c r="E23"/>
  <c r="G22"/>
  <c r="H22" s="1"/>
  <c r="F22"/>
  <c r="D22"/>
  <c r="C22"/>
  <c r="I22" s="1"/>
  <c r="K21"/>
  <c r="J21"/>
  <c r="I21"/>
  <c r="H21"/>
  <c r="E21"/>
  <c r="J19"/>
  <c r="I19"/>
  <c r="E19"/>
  <c r="J18"/>
  <c r="K18" s="1"/>
  <c r="I18"/>
  <c r="E18"/>
  <c r="J17"/>
  <c r="I17"/>
  <c r="H17"/>
  <c r="E17"/>
  <c r="G16"/>
  <c r="F16"/>
  <c r="D16"/>
  <c r="C16"/>
  <c r="K17" l="1"/>
  <c r="K34"/>
  <c r="K50"/>
  <c r="H46"/>
  <c r="D53"/>
  <c r="E79"/>
  <c r="E94"/>
  <c r="K122"/>
  <c r="K125"/>
  <c r="K134"/>
  <c r="K37"/>
  <c r="K43"/>
  <c r="K59"/>
  <c r="I86"/>
  <c r="K86" s="1"/>
  <c r="K88"/>
  <c r="C106"/>
  <c r="J111"/>
  <c r="K26"/>
  <c r="K27"/>
  <c r="K39"/>
  <c r="K44"/>
  <c r="K47"/>
  <c r="K49"/>
  <c r="I51"/>
  <c r="E54"/>
  <c r="J58"/>
  <c r="J60"/>
  <c r="K60" s="1"/>
  <c r="K61"/>
  <c r="J70"/>
  <c r="K75"/>
  <c r="D89"/>
  <c r="J89" s="1"/>
  <c r="K93"/>
  <c r="I94"/>
  <c r="K119"/>
  <c r="K121"/>
  <c r="K124"/>
  <c r="K133"/>
  <c r="K111"/>
  <c r="H58"/>
  <c r="I70"/>
  <c r="K70" s="1"/>
  <c r="G78"/>
  <c r="C96"/>
  <c r="K116"/>
  <c r="I132"/>
  <c r="K132" s="1"/>
  <c r="F20"/>
  <c r="K28"/>
  <c r="J38"/>
  <c r="J42"/>
  <c r="E51"/>
  <c r="H72"/>
  <c r="K79"/>
  <c r="K80"/>
  <c r="K84"/>
  <c r="K100"/>
  <c r="K105"/>
  <c r="E111"/>
  <c r="C113"/>
  <c r="I114"/>
  <c r="K114" s="1"/>
  <c r="J117"/>
  <c r="H120"/>
  <c r="E126"/>
  <c r="K19"/>
  <c r="I24"/>
  <c r="K24" s="1"/>
  <c r="K25"/>
  <c r="I38"/>
  <c r="I42"/>
  <c r="E48"/>
  <c r="J48"/>
  <c r="K48" s="1"/>
  <c r="J51"/>
  <c r="K51" s="1"/>
  <c r="H51"/>
  <c r="I54"/>
  <c r="K74"/>
  <c r="D78"/>
  <c r="J83"/>
  <c r="K83" s="1"/>
  <c r="K85"/>
  <c r="K87"/>
  <c r="K92"/>
  <c r="F96"/>
  <c r="K98"/>
  <c r="J104"/>
  <c r="K104" s="1"/>
  <c r="K108"/>
  <c r="K112"/>
  <c r="G113"/>
  <c r="I117"/>
  <c r="E120"/>
  <c r="E123"/>
  <c r="K129"/>
  <c r="C78"/>
  <c r="I78" s="1"/>
  <c r="I81"/>
  <c r="I106"/>
  <c r="E28"/>
  <c r="K62"/>
  <c r="C46"/>
  <c r="I46" s="1"/>
  <c r="J54"/>
  <c r="K94"/>
  <c r="I97"/>
  <c r="K97" s="1"/>
  <c r="G106"/>
  <c r="H106" s="1"/>
  <c r="K82"/>
  <c r="K103"/>
  <c r="J46"/>
  <c r="K46" s="1"/>
  <c r="E46"/>
  <c r="E53"/>
  <c r="J53"/>
  <c r="J72"/>
  <c r="J101"/>
  <c r="K101" s="1"/>
  <c r="E101"/>
  <c r="I113"/>
  <c r="H113"/>
  <c r="J22"/>
  <c r="K22" s="1"/>
  <c r="J31"/>
  <c r="I58"/>
  <c r="K58" s="1"/>
  <c r="J64"/>
  <c r="K64" s="1"/>
  <c r="J76"/>
  <c r="K76" s="1"/>
  <c r="C89"/>
  <c r="I89" s="1"/>
  <c r="J90"/>
  <c r="K90" s="1"/>
  <c r="D96"/>
  <c r="D113"/>
  <c r="I120"/>
  <c r="K120" s="1"/>
  <c r="D128"/>
  <c r="E16"/>
  <c r="C20"/>
  <c r="G20"/>
  <c r="E22"/>
  <c r="I31"/>
  <c r="H16"/>
  <c r="H38"/>
  <c r="H42"/>
  <c r="E60"/>
  <c r="E62"/>
  <c r="C72"/>
  <c r="I72" s="1"/>
  <c r="E76"/>
  <c r="E81"/>
  <c r="J81"/>
  <c r="E83"/>
  <c r="E86"/>
  <c r="H90"/>
  <c r="E97"/>
  <c r="E102"/>
  <c r="J102"/>
  <c r="K102" s="1"/>
  <c r="E104"/>
  <c r="E106"/>
  <c r="E114"/>
  <c r="E117"/>
  <c r="J16"/>
  <c r="F53"/>
  <c r="I53" s="1"/>
  <c r="I126"/>
  <c r="K126" s="1"/>
  <c r="I16"/>
  <c r="E90"/>
  <c r="E78" l="1"/>
  <c r="J78"/>
  <c r="K78" s="1"/>
  <c r="H20"/>
  <c r="K89"/>
  <c r="K54"/>
  <c r="K117"/>
  <c r="K38"/>
  <c r="H53"/>
  <c r="F128"/>
  <c r="F131" s="1"/>
  <c r="F135" s="1"/>
  <c r="E72"/>
  <c r="K42"/>
  <c r="E89"/>
  <c r="C128"/>
  <c r="E128" s="1"/>
  <c r="I96"/>
  <c r="K81"/>
  <c r="J106"/>
  <c r="K106" s="1"/>
  <c r="G96"/>
  <c r="H96" s="1"/>
  <c r="D131"/>
  <c r="E96"/>
  <c r="E20"/>
  <c r="I20"/>
  <c r="E113"/>
  <c r="J113"/>
  <c r="K113" s="1"/>
  <c r="K16"/>
  <c r="K53"/>
  <c r="K31"/>
  <c r="J20"/>
  <c r="K72"/>
  <c r="C131" l="1"/>
  <c r="G128"/>
  <c r="I128"/>
  <c r="J96"/>
  <c r="K96" s="1"/>
  <c r="D135"/>
  <c r="E131"/>
  <c r="I131"/>
  <c r="C135"/>
  <c r="I135" s="1"/>
  <c r="K20"/>
  <c r="H128" l="1"/>
  <c r="J128"/>
  <c r="K128" s="1"/>
  <c r="G131"/>
  <c r="E135"/>
  <c r="H131" l="1"/>
  <c r="G135"/>
  <c r="J131"/>
  <c r="K131" s="1"/>
  <c r="H135" l="1"/>
  <c r="J135"/>
  <c r="K135" s="1"/>
  <c r="E32" i="5" l="1"/>
  <c r="D32"/>
  <c r="F31"/>
  <c r="F32" s="1"/>
  <c r="E24"/>
  <c r="D24"/>
  <c r="F23"/>
  <c r="F24" s="1"/>
  <c r="F27"/>
  <c r="E28"/>
  <c r="F28" s="1"/>
  <c r="D28"/>
  <c r="H15" i="4" l="1"/>
  <c r="H16"/>
  <c r="I27"/>
  <c r="I20"/>
  <c r="I22"/>
  <c r="I15"/>
  <c r="I23"/>
  <c r="I16"/>
  <c r="F22"/>
  <c r="F23"/>
  <c r="F16"/>
  <c r="F15" s="1"/>
  <c r="F49" i="5" l="1"/>
  <c r="F50"/>
  <c r="F51"/>
  <c r="F52"/>
  <c r="F53"/>
  <c r="F54"/>
  <c r="F55"/>
  <c r="F56"/>
  <c r="F57"/>
  <c r="E47"/>
  <c r="E58" s="1"/>
  <c r="F58" s="1"/>
  <c r="D47"/>
  <c r="D58" s="1"/>
  <c r="F47" l="1"/>
  <c r="E61" i="1" l="1"/>
  <c r="F85"/>
  <c r="G85"/>
  <c r="H85"/>
  <c r="I85"/>
  <c r="F90"/>
  <c r="G90"/>
  <c r="H90"/>
  <c r="I90"/>
  <c r="E90"/>
  <c r="E85" s="1"/>
  <c r="K15" i="7" l="1"/>
  <c r="K13"/>
  <c r="J15"/>
  <c r="I15"/>
  <c r="H15"/>
  <c r="G15"/>
  <c r="G25" i="6" l="1"/>
  <c r="G30"/>
  <c r="G50"/>
  <c r="G54"/>
  <c r="G62"/>
  <c r="G79"/>
  <c r="L73"/>
  <c r="L29"/>
  <c r="F88"/>
  <c r="E88"/>
  <c r="G88" s="1"/>
  <c r="F87"/>
  <c r="G87" s="1"/>
  <c r="E87"/>
  <c r="F86"/>
  <c r="G86" s="1"/>
  <c r="E86"/>
  <c r="F85"/>
  <c r="E85"/>
  <c r="F83"/>
  <c r="E83"/>
  <c r="G83" s="1"/>
  <c r="F81"/>
  <c r="E81"/>
  <c r="F80"/>
  <c r="G80" s="1"/>
  <c r="E80"/>
  <c r="F79"/>
  <c r="E79"/>
  <c r="F78"/>
  <c r="G78" s="1"/>
  <c r="E78"/>
  <c r="F77"/>
  <c r="G77" s="1"/>
  <c r="E77"/>
  <c r="F76"/>
  <c r="G76" s="1"/>
  <c r="E76"/>
  <c r="F75"/>
  <c r="E75"/>
  <c r="F74"/>
  <c r="G74" s="1"/>
  <c r="E74"/>
  <c r="K73"/>
  <c r="J73"/>
  <c r="I73"/>
  <c r="H73"/>
  <c r="F72"/>
  <c r="G72" s="1"/>
  <c r="E72"/>
  <c r="F71"/>
  <c r="G71" s="1"/>
  <c r="E71"/>
  <c r="F70"/>
  <c r="E70"/>
  <c r="F69"/>
  <c r="G69" s="1"/>
  <c r="E69"/>
  <c r="F68"/>
  <c r="G68" s="1"/>
  <c r="E68"/>
  <c r="I67"/>
  <c r="F67"/>
  <c r="E67"/>
  <c r="G67" s="1"/>
  <c r="F66"/>
  <c r="G66" s="1"/>
  <c r="E66"/>
  <c r="F65"/>
  <c r="G65" s="1"/>
  <c r="E65"/>
  <c r="F64"/>
  <c r="G64" s="1"/>
  <c r="E64"/>
  <c r="F63"/>
  <c r="E63"/>
  <c r="F62"/>
  <c r="E62"/>
  <c r="F61"/>
  <c r="G61" s="1"/>
  <c r="E61"/>
  <c r="F60"/>
  <c r="E60"/>
  <c r="F59"/>
  <c r="E59"/>
  <c r="F58"/>
  <c r="G58" s="1"/>
  <c r="E58"/>
  <c r="F57"/>
  <c r="E57"/>
  <c r="F56"/>
  <c r="G56" s="1"/>
  <c r="E56"/>
  <c r="F55"/>
  <c r="E55"/>
  <c r="G55" s="1"/>
  <c r="F54"/>
  <c r="E54"/>
  <c r="F53"/>
  <c r="G53" s="1"/>
  <c r="E53"/>
  <c r="F52"/>
  <c r="E52"/>
  <c r="F51"/>
  <c r="G51" s="1"/>
  <c r="E51"/>
  <c r="F50"/>
  <c r="E50"/>
  <c r="F49"/>
  <c r="G49" s="1"/>
  <c r="E49"/>
  <c r="F48"/>
  <c r="E48"/>
  <c r="F47"/>
  <c r="G47" s="1"/>
  <c r="E47"/>
  <c r="F46"/>
  <c r="G46" s="1"/>
  <c r="E46"/>
  <c r="F45"/>
  <c r="G45" s="1"/>
  <c r="E45"/>
  <c r="F44"/>
  <c r="G44" s="1"/>
  <c r="E44"/>
  <c r="F43"/>
  <c r="G43" s="1"/>
  <c r="E43"/>
  <c r="F42"/>
  <c r="G42" s="1"/>
  <c r="E42"/>
  <c r="F41"/>
  <c r="G41" s="1"/>
  <c r="E41"/>
  <c r="F40"/>
  <c r="E40"/>
  <c r="F39"/>
  <c r="G39" s="1"/>
  <c r="E39"/>
  <c r="F37"/>
  <c r="G37" s="1"/>
  <c r="E37"/>
  <c r="F36"/>
  <c r="G36" s="1"/>
  <c r="E36"/>
  <c r="F35"/>
  <c r="G35" s="1"/>
  <c r="E35"/>
  <c r="F34"/>
  <c r="G34" s="1"/>
  <c r="E34"/>
  <c r="F33"/>
  <c r="E33"/>
  <c r="F32"/>
  <c r="E32"/>
  <c r="F31"/>
  <c r="G31" s="1"/>
  <c r="E31"/>
  <c r="F30"/>
  <c r="K29"/>
  <c r="J29"/>
  <c r="H29"/>
  <c r="N24" s="1"/>
  <c r="F28"/>
  <c r="G28" s="1"/>
  <c r="E28"/>
  <c r="F27"/>
  <c r="G27" s="1"/>
  <c r="E27"/>
  <c r="F26"/>
  <c r="G26" s="1"/>
  <c r="E26"/>
  <c r="F25"/>
  <c r="H24"/>
  <c r="E24"/>
  <c r="F23"/>
  <c r="E23"/>
  <c r="F22"/>
  <c r="G22" s="1"/>
  <c r="E22"/>
  <c r="F21"/>
  <c r="G21" s="1"/>
  <c r="E21"/>
  <c r="F20"/>
  <c r="G20" s="1"/>
  <c r="E20"/>
  <c r="F19"/>
  <c r="G19" s="1"/>
  <c r="E19"/>
  <c r="F18"/>
  <c r="G18" s="1"/>
  <c r="E18"/>
  <c r="F17"/>
  <c r="G17" s="1"/>
  <c r="E17"/>
  <c r="F16"/>
  <c r="G16" s="1"/>
  <c r="E16"/>
  <c r="F15"/>
  <c r="G15" s="1"/>
  <c r="E15"/>
  <c r="F14"/>
  <c r="E14"/>
  <c r="F13"/>
  <c r="G13" s="1"/>
  <c r="E13"/>
  <c r="K12"/>
  <c r="E86" i="5"/>
  <c r="E87"/>
  <c r="E88"/>
  <c r="F88" s="1"/>
  <c r="E89"/>
  <c r="F89" s="1"/>
  <c r="E90"/>
  <c r="F90" s="1"/>
  <c r="E91"/>
  <c r="F91" s="1"/>
  <c r="E92"/>
  <c r="F92" s="1"/>
  <c r="E93"/>
  <c r="F93" s="1"/>
  <c r="F94"/>
  <c r="E95"/>
  <c r="F95" s="1"/>
  <c r="E96"/>
  <c r="E97"/>
  <c r="F97" s="1"/>
  <c r="E98"/>
  <c r="F98" s="1"/>
  <c r="E99"/>
  <c r="F99" s="1"/>
  <c r="E85"/>
  <c r="E68"/>
  <c r="E69"/>
  <c r="F69" s="1"/>
  <c r="E70"/>
  <c r="F70" s="1"/>
  <c r="E71"/>
  <c r="E75"/>
  <c r="F75" s="1"/>
  <c r="E76"/>
  <c r="F76" s="1"/>
  <c r="E77"/>
  <c r="F77" s="1"/>
  <c r="E78"/>
  <c r="E67"/>
  <c r="F67" s="1"/>
  <c r="E46"/>
  <c r="F59"/>
  <c r="F68"/>
  <c r="F71"/>
  <c r="F72"/>
  <c r="F78"/>
  <c r="F86"/>
  <c r="F96"/>
  <c r="F107"/>
  <c r="F45"/>
  <c r="F34"/>
  <c r="F35" s="1"/>
  <c r="F36" s="1"/>
  <c r="F37" s="1"/>
  <c r="F38" s="1"/>
  <c r="F29"/>
  <c r="F30" s="1"/>
  <c r="F25"/>
  <c r="F21"/>
  <c r="F17"/>
  <c r="F18" s="1"/>
  <c r="F22" s="1"/>
  <c r="F15"/>
  <c r="F16" s="1"/>
  <c r="F20"/>
  <c r="E35"/>
  <c r="E38" s="1"/>
  <c r="E16"/>
  <c r="E18"/>
  <c r="E20"/>
  <c r="E30"/>
  <c r="E26"/>
  <c r="D110"/>
  <c r="D65"/>
  <c r="D63" s="1"/>
  <c r="D46"/>
  <c r="D35"/>
  <c r="D38" s="1"/>
  <c r="D30"/>
  <c r="D26"/>
  <c r="D20"/>
  <c r="D18"/>
  <c r="D16"/>
  <c r="G75" i="6" l="1"/>
  <c r="G85"/>
  <c r="G81"/>
  <c r="G70"/>
  <c r="G63"/>
  <c r="G60"/>
  <c r="G59"/>
  <c r="G57"/>
  <c r="G52"/>
  <c r="G48"/>
  <c r="G40"/>
  <c r="G33"/>
  <c r="G32"/>
  <c r="G23"/>
  <c r="G14"/>
  <c r="F85" i="5"/>
  <c r="E83"/>
  <c r="E81" s="1"/>
  <c r="F26"/>
  <c r="E36"/>
  <c r="F62"/>
  <c r="F46"/>
  <c r="D36"/>
  <c r="D81"/>
  <c r="E29" i="6"/>
  <c r="L89"/>
  <c r="J12"/>
  <c r="J89" s="1"/>
  <c r="I24"/>
  <c r="F73"/>
  <c r="H12"/>
  <c r="E73"/>
  <c r="K89"/>
  <c r="I29"/>
  <c r="F29" s="1"/>
  <c r="F87" i="5"/>
  <c r="E65"/>
  <c r="E63" s="1"/>
  <c r="D108"/>
  <c r="D79"/>
  <c r="E79" s="1"/>
  <c r="F79" s="1"/>
  <c r="G29" i="6" l="1"/>
  <c r="O24"/>
  <c r="F24"/>
  <c r="G24" s="1"/>
  <c r="I12"/>
  <c r="F12" s="1"/>
  <c r="E12"/>
  <c r="H89"/>
  <c r="E89" s="1"/>
  <c r="F81" i="5"/>
  <c r="F83"/>
  <c r="E110"/>
  <c r="F63"/>
  <c r="F109"/>
  <c r="G73" i="6"/>
  <c r="M31"/>
  <c r="F65" i="5"/>
  <c r="I89" i="6" l="1"/>
  <c r="F89" s="1"/>
  <c r="G89" s="1"/>
  <c r="G12"/>
  <c r="E108" i="5"/>
  <c r="F108" s="1"/>
  <c r="F110"/>
  <c r="K26" i="4"/>
  <c r="H26"/>
  <c r="D26"/>
  <c r="C26"/>
  <c r="J25"/>
  <c r="G25"/>
  <c r="C25"/>
  <c r="J24"/>
  <c r="J23" s="1"/>
  <c r="G24"/>
  <c r="H24" s="1"/>
  <c r="C24"/>
  <c r="L23"/>
  <c r="L22" s="1"/>
  <c r="L27" s="1"/>
  <c r="C23"/>
  <c r="C22" s="1"/>
  <c r="C27" s="1"/>
  <c r="F27"/>
  <c r="K19"/>
  <c r="H19"/>
  <c r="D19"/>
  <c r="C19"/>
  <c r="J18"/>
  <c r="G18"/>
  <c r="H18" s="1"/>
  <c r="C18"/>
  <c r="J17"/>
  <c r="K17" s="1"/>
  <c r="G17"/>
  <c r="H17" s="1"/>
  <c r="C17"/>
  <c r="L16"/>
  <c r="L15" s="1"/>
  <c r="L20" s="1"/>
  <c r="J16"/>
  <c r="J15" s="1"/>
  <c r="J20" s="1"/>
  <c r="F20"/>
  <c r="K24" l="1"/>
  <c r="K23"/>
  <c r="J22"/>
  <c r="D25"/>
  <c r="E25" s="1"/>
  <c r="G23"/>
  <c r="G22" s="1"/>
  <c r="H22" s="1"/>
  <c r="D17"/>
  <c r="E17" s="1"/>
  <c r="G16"/>
  <c r="K15"/>
  <c r="K20"/>
  <c r="C16"/>
  <c r="C15" s="1"/>
  <c r="C20" s="1"/>
  <c r="K16"/>
  <c r="H25"/>
  <c r="D18"/>
  <c r="E18" s="1"/>
  <c r="D24"/>
  <c r="E24" s="1"/>
  <c r="D23" l="1"/>
  <c r="E23" s="1"/>
  <c r="K22"/>
  <c r="J27"/>
  <c r="K27" s="1"/>
  <c r="G27"/>
  <c r="H27" s="1"/>
  <c r="H23"/>
  <c r="D16"/>
  <c r="D15" s="1"/>
  <c r="G15"/>
  <c r="G20" s="1"/>
  <c r="H20" s="1"/>
  <c r="D22" l="1"/>
  <c r="E22" s="1"/>
  <c r="E16"/>
  <c r="D20"/>
  <c r="E20" s="1"/>
  <c r="E15"/>
  <c r="D27" l="1"/>
  <c r="E27" s="1"/>
</calcChain>
</file>

<file path=xl/sharedStrings.xml><?xml version="1.0" encoding="utf-8"?>
<sst xmlns="http://schemas.openxmlformats.org/spreadsheetml/2006/main" count="2421" uniqueCount="922">
  <si>
    <t>грн.</t>
  </si>
  <si>
    <t>ККД</t>
  </si>
  <si>
    <t>Доходи</t>
  </si>
  <si>
    <t>Загальний фонд</t>
  </si>
  <si>
    <t>Спеціальний фонд</t>
  </si>
  <si>
    <t>10000000</t>
  </si>
  <si>
    <t>Податкові надходження</t>
  </si>
  <si>
    <t>11000000</t>
  </si>
  <si>
    <t>Податки на доходи, податки на прибуток, податки на збільшення ринкової вартості</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</si>
  <si>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</si>
  <si>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</si>
  <si>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</si>
  <si>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</si>
  <si>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11010400</t>
  </si>
  <si>
    <t>Податок на доходи фізичних осіб, що сплачується податковими агентами, із доходів платника податку інших ніж заробітна плата</t>
  </si>
  <si>
    <t>11010500</t>
  </si>
  <si>
    <t>Податок на доходи фізичних осіб, що сплачується фізичними особами за результатами річного декларування</t>
  </si>
  <si>
    <t>11011300</t>
  </si>
  <si>
    <t>Податок на доходи фізичних осіб у вигляді мінімального податкового зобов`язання, що підлягає сплаті фізичними особами</t>
  </si>
  <si>
    <t>11020000</t>
  </si>
  <si>
    <t>Податок на прибуток підприємств</t>
  </si>
  <si>
    <t>11020200</t>
  </si>
  <si>
    <t>Податок на прибуток підприємств та фінансових установ комунальної власності</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</si>
  <si>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</si>
  <si>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</si>
  <si>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</si>
  <si>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</si>
  <si>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</si>
  <si>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</si>
  <si>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</si>
  <si>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</si>
  <si>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</si>
  <si>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</si>
  <si>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</si>
  <si>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</si>
  <si>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</si>
  <si>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</si>
  <si>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</si>
  <si>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</si>
  <si>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</si>
  <si>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</si>
  <si>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</si>
  <si>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</si>
  <si>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</si>
  <si>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</si>
  <si>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</si>
  <si>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</si>
  <si>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</si>
  <si>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</si>
  <si>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</si>
  <si>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</si>
  <si>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</si>
  <si>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</si>
  <si>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</si>
  <si>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</si>
  <si>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</si>
  <si>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</si>
  <si>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</si>
  <si>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</si>
  <si>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</si>
  <si>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</si>
  <si>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</si>
  <si>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</si>
  <si>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</si>
  <si>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</si>
  <si>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</si>
  <si>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</si>
  <si>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</si>
  <si>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</si>
  <si>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</si>
  <si>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18011000</t>
  </si>
  <si>
    <t>Транспортний податок з фізичних осіб</t>
  </si>
  <si>
    <t>18011100</t>
  </si>
  <si>
    <t>Транспортний податок з юридичних осіб</t>
  </si>
  <si>
    <t>18030000</t>
  </si>
  <si>
    <t>Туристичний збір</t>
  </si>
  <si>
    <t>18030100</t>
  </si>
  <si>
    <t>Туристичний збір, сплачений юридичними особами</t>
  </si>
  <si>
    <t>18030200</t>
  </si>
  <si>
    <t>Туристичний збір, сплачений фізичними особами</t>
  </si>
  <si>
    <t>18050000</t>
  </si>
  <si>
    <t>Єдиний податок</t>
  </si>
  <si>
    <t>18050300</t>
  </si>
  <si>
    <t>Єдиний податок з юридичних осіб</t>
  </si>
  <si>
    <t>18050400</t>
  </si>
  <si>
    <t>Єдиний податок з фізичних осіб</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</si>
  <si>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</si>
  <si>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</si>
  <si>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</si>
  <si>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t>
  </si>
  <si>
    <t>19010000</t>
  </si>
  <si>
    <t>Екологічний податок</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</si>
  <si>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</si>
  <si>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</si>
  <si>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19010200</t>
  </si>
  <si>
    <t>Надходження від скидів забруднюючих речовин безпосередньо у водні об`єкти</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</si>
  <si>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</si>
  <si>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t>
  </si>
  <si>
    <t>20000000</t>
  </si>
  <si>
    <t>Неподаткові надходження</t>
  </si>
  <si>
    <t>21000000</t>
  </si>
  <si>
    <t>Доходи від власності та підприємницької діяльності</t>
  </si>
  <si>
    <t>21010000</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</si>
  <si>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</si>
  <si>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</si>
  <si>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</si>
  <si>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21080000</t>
  </si>
  <si>
    <t>Інші надходження</t>
  </si>
  <si>
    <t>21081100</t>
  </si>
  <si>
    <t>Адміністративні штрафи та інші санкції</t>
  </si>
  <si>
    <t>21081500</t>
  </si>
  <si>
    <t>Штрафні санкції, що застосовуються відповідно до Закону України `Про державне регулювання виробництва і обігу спирту етилового, спиртових дистилятів, біоетанолу, алкогольних напоїв, тютюнових виробів, тютюнової сировини, рідин, що використовуються в елект</t>
  </si>
  <si>
    <t>22000000</t>
  </si>
  <si>
    <t>Адміністративні збори та платежі, доходи від некомерційної господарської діяльності</t>
  </si>
  <si>
    <t>22010000</t>
  </si>
  <si>
    <t>Плата за надання адміністративних послуг</t>
  </si>
  <si>
    <t>22010300</t>
  </si>
  <si>
    <t>Адміністративний збір, що справляється відповідно до Закону України `Про державну реєстрацію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</si>
  <si>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</si>
  <si>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</si>
  <si>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</si>
  <si>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</si>
  <si>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22080000</t>
  </si>
  <si>
    <t>Надходження від орендної плати за користування єдиним майновим комплексом та іншим державним майном</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</si>
  <si>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</si>
  <si>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</si>
  <si>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</si>
  <si>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t>
  </si>
  <si>
    <t>22090100</t>
  </si>
  <si>
    <t>Державне мито, що сплачується за місцем розгляду та оформлення документів, у тому числі за оформлення документів на спадщину і дарування</t>
  </si>
  <si>
    <t>22090200</t>
  </si>
  <si>
    <t>Державне мито, не віднесене до інших категорій</t>
  </si>
  <si>
    <t>22090400</t>
  </si>
  <si>
    <t>Державне мито, пов`язане з видачею та оформленням закордонних паспортів (посвідок) та паспортів громадян України</t>
  </si>
  <si>
    <t>22130000</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</si>
  <si>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t>
  </si>
  <si>
    <t>24000000</t>
  </si>
  <si>
    <t>Інші неподаткові надходження</t>
  </si>
  <si>
    <t>24060000</t>
  </si>
  <si>
    <t>24060300</t>
  </si>
  <si>
    <t>24062100</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</si>
  <si>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</si>
  <si>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25000000</t>
  </si>
  <si>
    <t>Власні надходження бюджетних установ</t>
  </si>
  <si>
    <t>25010000</t>
  </si>
  <si>
    <t>Надходження від плати за послуги, що надаються бюджетними установами згідно із законодавством</t>
  </si>
  <si>
    <t>25010100</t>
  </si>
  <si>
    <t>Плата за послуги, що надаються бюджетними установами згідно з їх основною діяльністю</t>
  </si>
  <si>
    <t>25010300</t>
  </si>
  <si>
    <t>Плата за оренду майна бюджетних установ, що здійснюється відповідно до Закону України `Про оренду державного та комунального майна`</t>
  </si>
  <si>
    <t>25010400</t>
  </si>
  <si>
    <t>Надходження бюджетних установ від реалізації в установленому порядку майна (крім нерухомого майна)</t>
  </si>
  <si>
    <t>25020000</t>
  </si>
  <si>
    <t>Інші джерела власних надходжень бюджетних установ</t>
  </si>
  <si>
    <t>25020100</t>
  </si>
  <si>
    <t>Благодійні внески, гранти та дарунки</t>
  </si>
  <si>
    <t>25020200</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</si>
  <si>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t>
  </si>
  <si>
    <t>30000000</t>
  </si>
  <si>
    <t>Доходи від операцій з капіталом</t>
  </si>
  <si>
    <t>31000000</t>
  </si>
  <si>
    <t>Надходження від продажу основного капіталу</t>
  </si>
  <si>
    <t>31030000</t>
  </si>
  <si>
    <t>Кошти від відчуження майна, що належить Автономній Республіці Крим та майна, що перебуває в комунальній власності</t>
  </si>
  <si>
    <t>33000000</t>
  </si>
  <si>
    <t>Кошти від продажу землі і нематеріальних активів</t>
  </si>
  <si>
    <t>33010000</t>
  </si>
  <si>
    <t>Кошти від продажу землі</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</si>
  <si>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</si>
  <si>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</si>
  <si>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33010500</t>
  </si>
  <si>
    <t>Кошти від викупу земельних ділянок сільськогосподарського призначення державної та комунальної власності, передбачених пунктом 6-1 розділу X `Перехідні положення` Земельного кодексу України</t>
  </si>
  <si>
    <t>40000000</t>
  </si>
  <si>
    <t>Офіційні трансферти</t>
  </si>
  <si>
    <t>41000000</t>
  </si>
  <si>
    <t>Від органів державного управління</t>
  </si>
  <si>
    <t>41030000</t>
  </si>
  <si>
    <t>Субвенції з державного бюджету місцевим бюджетам</t>
  </si>
  <si>
    <t>41033900</t>
  </si>
  <si>
    <t>Освітня субвенція з державного бюджету місцевим бюджетам</t>
  </si>
  <si>
    <t>41035400</t>
  </si>
  <si>
    <t>Субвенція з державного бюджету місцевим бюджетам на надання державної підтримки особам з особливими освітніми потребами</t>
  </si>
  <si>
    <t>41036000</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</si>
  <si>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</si>
  <si>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41036300</t>
  </si>
  <si>
    <t>Субвенція з державного бюджету місцевим бюджетам на здійснення доплат педагогічним працівникам закладів загальної середньої освіти</t>
  </si>
  <si>
    <t>41037400</t>
  </si>
  <si>
    <t>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t>
  </si>
  <si>
    <t>41040000</t>
  </si>
  <si>
    <t>Дотації з місцевих бюджетів іншим місцевим бюджетам</t>
  </si>
  <si>
    <t>41040400</t>
  </si>
  <si>
    <t>Інші дотації з місцевого бюджету</t>
  </si>
  <si>
    <t>41050000</t>
  </si>
  <si>
    <t>Субвенції з місцевих бюджетів іншим місцевим бюджетам</t>
  </si>
  <si>
    <t>41051000</t>
  </si>
  <si>
    <t>Субвенція з місцевого бюджету на здійснення переданих видатків у сфері освіти за рахунок коштів освітньої субвенції</t>
  </si>
  <si>
    <t xml:space="preserve"> </t>
  </si>
  <si>
    <t xml:space="preserve">Усього ( без урахування трансфертів) </t>
  </si>
  <si>
    <t xml:space="preserve">Усього </t>
  </si>
  <si>
    <t>Додаток 1</t>
  </si>
  <si>
    <t>до рішення Радехівської міської  ради</t>
  </si>
  <si>
    <t>Звіт про виконання  бюджету Радехівської міської  територіальної громади по доходах</t>
  </si>
  <si>
    <t>1354000000</t>
  </si>
  <si>
    <t>(код бюджету)</t>
  </si>
  <si>
    <t>Секретар міської ради</t>
  </si>
  <si>
    <t>Марія КЛИМОЧКО</t>
  </si>
  <si>
    <t>Звіт про виконання показників розподілу видатків місцевого бюджету</t>
  </si>
  <si>
    <t>Періодичність: квартальна, річна.</t>
  </si>
  <si>
    <t xml:space="preserve">Одиниця виміру: грн, коп. </t>
  </si>
  <si>
    <t>Код програмної класифікації видатків та кредитування місцевих бюджетів</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</si>
  <si>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</si>
  <si>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</si>
  <si>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згідно з типовою відомчою класифікацією видатків та кредитування місцевого бюджету</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</si>
  <si>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</si>
  <si>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</si>
  <si>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</si>
  <si>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</si>
  <si>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</si>
  <si>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</si>
  <si>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</si>
  <si>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</si>
  <si>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</si>
  <si>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</si>
  <si>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</si>
  <si>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</si>
  <si>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X</t>
  </si>
  <si>
    <t xml:space="preserve">   - затверджено місцевою радою на звітний рік *</t>
  </si>
  <si>
    <t xml:space="preserve">   - затверджено місцевою радою на звітний рік з урахуванням змін *</t>
  </si>
  <si>
    <t xml:space="preserve">   - виконано за звітний період (рік)</t>
  </si>
  <si>
    <t>0110180</t>
  </si>
  <si>
    <t>0180</t>
  </si>
  <si>
    <t>0133</t>
  </si>
  <si>
    <t>Інша діяльність у сфері державного управління:</t>
  </si>
  <si>
    <t>0112010</t>
  </si>
  <si>
    <t>2010</t>
  </si>
  <si>
    <t>0731</t>
  </si>
  <si>
    <t>Багатопрофільна стаціонарна медична допомога населенню:</t>
  </si>
  <si>
    <t>0112112</t>
  </si>
  <si>
    <t>2112</t>
  </si>
  <si>
    <t>0725</t>
  </si>
  <si>
    <t>Первинна медична допомога населенню, що надається фельдшерськими, фельдшерсько-акушерськими пунктами:</t>
  </si>
  <si>
    <t>0112113</t>
  </si>
  <si>
    <t>2113</t>
  </si>
  <si>
    <t>0721</t>
  </si>
  <si>
    <t>Первинна медична допомога населенню, що надається амбулаторно-поліклінічними закладами (відділеннями):</t>
  </si>
  <si>
    <t>0112152</t>
  </si>
  <si>
    <t>2152</t>
  </si>
  <si>
    <t>0763</t>
  </si>
  <si>
    <t>Інші програми та заходи у сфері охорони здоров`я:</t>
  </si>
  <si>
    <t>0113032</t>
  </si>
  <si>
    <t>3032</t>
  </si>
  <si>
    <t>1070</t>
  </si>
  <si>
    <t>Надання пільг окремим категоріям громадян з оплати послуг зв`язку:</t>
  </si>
  <si>
    <t>0113033</t>
  </si>
  <si>
    <t>3033</t>
  </si>
  <si>
    <t>Компенсаційні виплати на пільговий проїзд автомобільним транспортом окремим категоріям громадян:</t>
  </si>
  <si>
    <t>0113035</t>
  </si>
  <si>
    <t>3035</t>
  </si>
  <si>
    <t>Компенсаційні виплати за пільговий проїзд окремих категорій громадян на залізничному транспорті:</t>
  </si>
  <si>
    <t>0113104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</si>
  <si>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</si>
  <si>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</si>
  <si>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</si>
  <si>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0113112</t>
  </si>
  <si>
    <t>3112</t>
  </si>
  <si>
    <t>1040</t>
  </si>
  <si>
    <t>Заходи державної політики з питань дітей та їх соціального захисту:</t>
  </si>
  <si>
    <t>0113121</t>
  </si>
  <si>
    <t>3121</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</si>
  <si>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</si>
  <si>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0113160</t>
  </si>
  <si>
    <t>3160</t>
  </si>
  <si>
    <t>1010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</si>
  <si>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</si>
  <si>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0113180</t>
  </si>
  <si>
    <t>3180</t>
  </si>
  <si>
    <t>1060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</si>
  <si>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</si>
  <si>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0113210</t>
  </si>
  <si>
    <t>3210</t>
  </si>
  <si>
    <t>1050</t>
  </si>
  <si>
    <t>Організація та проведення громадських робіт:</t>
  </si>
  <si>
    <t>0113230</t>
  </si>
  <si>
    <t>3230</t>
  </si>
  <si>
    <t>Видатки, пов`язані з наданням підтримки внутрішньо перемішеним та/або евакуйованим особам у зв`язку із введенням воєнного стану:</t>
  </si>
  <si>
    <t>0113242</t>
  </si>
  <si>
    <t>3242</t>
  </si>
  <si>
    <t>1090</t>
  </si>
  <si>
    <t>Інші заходи у сфері соціального захисту і соціального забезпечення:</t>
  </si>
  <si>
    <t>0114030</t>
  </si>
  <si>
    <t>4030</t>
  </si>
  <si>
    <t>0824</t>
  </si>
  <si>
    <t>Забезпечення діяльності бібліотек:</t>
  </si>
  <si>
    <t>0114040</t>
  </si>
  <si>
    <t>4040</t>
  </si>
  <si>
    <t>Забезпечення діяльності музеїв i виставок:</t>
  </si>
  <si>
    <t>0114060</t>
  </si>
  <si>
    <t>4060</t>
  </si>
  <si>
    <t>0828</t>
  </si>
  <si>
    <t>Забезпечення діяльності палаців i будинків культури, клубів, центрів дозвілля та iнших клубних закладів:</t>
  </si>
  <si>
    <t>0114082</t>
  </si>
  <si>
    <t>4082</t>
  </si>
  <si>
    <t>0829</t>
  </si>
  <si>
    <t>Інші заходи в галузі культури і мистецтва:</t>
  </si>
  <si>
    <t>0115011</t>
  </si>
  <si>
    <t>5011</t>
  </si>
  <si>
    <t>0810</t>
  </si>
  <si>
    <t>Проведення навчально-тренувальних зборів і змагань з олімпійських видів спорту:</t>
  </si>
  <si>
    <t>0115041</t>
  </si>
  <si>
    <t>5041</t>
  </si>
  <si>
    <t>Розвиток та підтримка доступної спортивної інфраструктури:</t>
  </si>
  <si>
    <t>0115049</t>
  </si>
  <si>
    <t>5049</t>
  </si>
  <si>
    <t>Виконання окремих заходів з реалізації соціального проекту `Активні парки - локації здорової України`:</t>
  </si>
  <si>
    <t>0115061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</si>
  <si>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</si>
  <si>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</si>
  <si>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0115062</t>
  </si>
  <si>
    <t>5062</t>
  </si>
  <si>
    <t>Підтримка спорту вищих досягнень та організацій, які здійснюють фізкультурно-спортивну діяльність в регіоні:</t>
  </si>
  <si>
    <t>0116013</t>
  </si>
  <si>
    <t>6013</t>
  </si>
  <si>
    <t>0620</t>
  </si>
  <si>
    <t>Забезпечення діяльності водопровідно-каналізаційного господарства:</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</si>
  <si>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</si>
  <si>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</si>
  <si>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</si>
  <si>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</si>
  <si>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</si>
  <si>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</si>
  <si>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</si>
  <si>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</si>
  <si>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</si>
  <si>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</si>
  <si>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</si>
  <si>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</si>
  <si>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</si>
  <si>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</si>
  <si>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</si>
  <si>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</si>
  <si>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</si>
  <si>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</si>
  <si>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0117461</t>
  </si>
  <si>
    <t>7461</t>
  </si>
  <si>
    <t>0456</t>
  </si>
  <si>
    <t>Утримання та розвиток автомобільних доріг та дорожньої інфраструктури за рахунок коштів місцевого бюджету:</t>
  </si>
  <si>
    <t>0117530</t>
  </si>
  <si>
    <t>7530</t>
  </si>
  <si>
    <t>0460</t>
  </si>
  <si>
    <t>Інші заходи у сфері зв`язку, телекомунікації та інформатики:</t>
  </si>
  <si>
    <t>0117660</t>
  </si>
  <si>
    <t>7660</t>
  </si>
  <si>
    <t>0490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</si>
  <si>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</si>
  <si>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0117670</t>
  </si>
  <si>
    <t>7670</t>
  </si>
  <si>
    <t>Внески до статутного капіталу суб`єктів господарювання:</t>
  </si>
  <si>
    <t>0117680</t>
  </si>
  <si>
    <t>7680</t>
  </si>
  <si>
    <t>Членські внески до асоціацій органів місцевого самоврядування:</t>
  </si>
  <si>
    <t>0117693</t>
  </si>
  <si>
    <t>7693</t>
  </si>
  <si>
    <t>Інші заходи, пов`язані з економічною діяльністю:</t>
  </si>
  <si>
    <t>0118110</t>
  </si>
  <si>
    <t>8110</t>
  </si>
  <si>
    <t>0320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</si>
  <si>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</si>
  <si>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</si>
  <si>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</si>
  <si>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</si>
  <si>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0118230</t>
  </si>
  <si>
    <t>8230</t>
  </si>
  <si>
    <t>0380</t>
  </si>
  <si>
    <t>Інші заходи громадського порядку та безпеки:</t>
  </si>
  <si>
    <t>0118240</t>
  </si>
  <si>
    <t>8240</t>
  </si>
  <si>
    <t>Заходи та роботи з територіальної оборони:</t>
  </si>
  <si>
    <t>0118330</t>
  </si>
  <si>
    <t>8330</t>
  </si>
  <si>
    <t>0540</t>
  </si>
  <si>
    <t>Інша діяльність у сфері екології та охорони природних ресурсів:</t>
  </si>
  <si>
    <t>0118340</t>
  </si>
  <si>
    <t>8340</t>
  </si>
  <si>
    <t>Природоохоронні заходи за рахунок цільових фондів:</t>
  </si>
  <si>
    <t>0118410</t>
  </si>
  <si>
    <t>8410</t>
  </si>
  <si>
    <t>0830</t>
  </si>
  <si>
    <t>Фінансова підтримка медіа (засобів масової інформації):</t>
  </si>
  <si>
    <t>0118420</t>
  </si>
  <si>
    <t>8420</t>
  </si>
  <si>
    <t>Інші заходи у сфері медіа (засобів масової інформації):</t>
  </si>
  <si>
    <t>0610160</t>
  </si>
  <si>
    <t>0160</t>
  </si>
  <si>
    <t>Керівництво і управління у відповідній сфері у містах (місті Києві), селищах, селах, територіальних громадах:</t>
  </si>
  <si>
    <t>0611010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</si>
  <si>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</si>
  <si>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</si>
  <si>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</si>
  <si>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</si>
  <si>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</si>
  <si>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</si>
  <si>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</si>
  <si>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</si>
  <si>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</si>
  <si>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0611070</t>
  </si>
  <si>
    <t>0960</t>
  </si>
  <si>
    <t>Надання позашкільної освіти закладами позашкільної освіти, заходи із позашкільної роботи з дітьми:</t>
  </si>
  <si>
    <t>0611080</t>
  </si>
  <si>
    <t>1080</t>
  </si>
  <si>
    <t>Надання спеціалізованої освіти мистецькими школами:</t>
  </si>
  <si>
    <t>0611141</t>
  </si>
  <si>
    <t>1141</t>
  </si>
  <si>
    <t>0990</t>
  </si>
  <si>
    <t>Забезпечення діяльності інших закладів у сфері освіти:</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</si>
  <si>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</si>
  <si>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</si>
  <si>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</si>
  <si>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</si>
  <si>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</si>
  <si>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</si>
  <si>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</si>
  <si>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</si>
  <si>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</si>
  <si>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0611183</t>
  </si>
  <si>
    <t>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</si>
  <si>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</si>
  <si>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</si>
  <si>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</si>
  <si>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</si>
  <si>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</si>
  <si>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</si>
  <si>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</si>
  <si>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0611300</t>
  </si>
  <si>
    <t>1300</t>
  </si>
  <si>
    <t>Будівництво освітніх установ та закладів:</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</si>
  <si>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</si>
  <si>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</si>
  <si>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</si>
  <si>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</si>
  <si>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</si>
  <si>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</si>
  <si>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0611700</t>
  </si>
  <si>
    <t>1700</t>
  </si>
  <si>
    <t>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t>
  </si>
  <si>
    <t>0613230</t>
  </si>
  <si>
    <t>0615031</t>
  </si>
  <si>
    <t>5031</t>
  </si>
  <si>
    <t>Розвиток здібностей у дітей та молоді з фізичної культури та спорту комунальними дитячо- юнацькими спортивними школами:</t>
  </si>
  <si>
    <t>0618240</t>
  </si>
  <si>
    <t>3710160</t>
  </si>
  <si>
    <t>3718710</t>
  </si>
  <si>
    <t>8710</t>
  </si>
  <si>
    <t>Резервний фонд місцевого бюджету:</t>
  </si>
  <si>
    <t>3719110</t>
  </si>
  <si>
    <t>9110</t>
  </si>
  <si>
    <t>Реверсна дотація:</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</si>
  <si>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</si>
  <si>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</si>
  <si>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</si>
  <si>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</si>
  <si>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</si>
  <si>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</si>
  <si>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Усього:</t>
  </si>
  <si>
    <t>затверджено місцевою радою на звітний рік *</t>
  </si>
  <si>
    <t>затверджено місцевою радою на звітний рік з урахуванням змін *</t>
  </si>
  <si>
    <t>виконано за звітний період (рік)</t>
  </si>
  <si>
    <t>Додаток 3</t>
  </si>
  <si>
    <t xml:space="preserve">Найменування </t>
  </si>
  <si>
    <t>Код бюджетної класифікації</t>
  </si>
  <si>
    <t>РАЗОМ</t>
  </si>
  <si>
    <t xml:space="preserve">затверджено  на звітний рік з урахуванням змін </t>
  </si>
  <si>
    <t>відсоток виконання</t>
  </si>
  <si>
    <t xml:space="preserve">виконано за звітний період (рік)  </t>
  </si>
  <si>
    <t>програмної класифікації видатків та кредитування місцевих бюджетів</t>
  </si>
  <si>
    <t>ВИДАТКИ</t>
  </si>
  <si>
    <t>Державне управлiння</t>
  </si>
  <si>
    <t>0100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</si>
  <si>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</si>
  <si>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Керівництво і управління у відповідній сфері у містах (місті Києві), селищах, селах,  територіальних громадах</t>
  </si>
  <si>
    <t>Інша діяльність у сфері державного управління</t>
  </si>
  <si>
    <t>Освiта</t>
  </si>
  <si>
    <t>1000</t>
  </si>
  <si>
    <t>Надання дошкільної освіти</t>
  </si>
  <si>
    <t>Надання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</si>
  <si>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</si>
  <si>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 рахунок освітньої субвенції</t>
  </si>
  <si>
    <t>1030</t>
  </si>
  <si>
    <t>Надання загальної середньої освіти закладами загальної середньої освіти за рахунок освітньої субвенції</t>
  </si>
  <si>
    <t>Надання позашкільної освіти закладами позашкільної освіти, заходи із позашкільної роботи з дітьми</t>
  </si>
  <si>
    <t>Надання спеціальної освіти мистецькими школами</t>
  </si>
  <si>
    <t>Інші програми, заклади та заходи у сфері освіти</t>
  </si>
  <si>
    <t>1140</t>
  </si>
  <si>
    <t>Забезпечення діяльності інших закладів у сфері освіти</t>
  </si>
  <si>
    <t>Інші програми та заходи у сфері освіти</t>
  </si>
  <si>
    <t>Забезпечення діяльності інклюзивно-ресурсних центрів</t>
  </si>
  <si>
    <t>1150</t>
  </si>
  <si>
    <t>Забезпечення діяльності інклюзивно-ресурсних центрів за рахунок коштів місцевого бюджету</t>
  </si>
  <si>
    <t>Забезпечення діяльності інклюзивно-ресурсних центрів за рахунок освітньої субвенції</t>
  </si>
  <si>
    <t>Виконання заходів, спрямованих на забезпечення якісної, сучасної та доступної загальної середньої освіти «Нова українська школа»</t>
  </si>
  <si>
    <t>1180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</si>
  <si>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</si>
  <si>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</si>
  <si>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</si>
  <si>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Будівництво 1 освітніх установ та закладів</t>
  </si>
  <si>
    <t>Виконання заходів із задоволення потреб у забезпеченні безпечного освітнього середовища</t>
  </si>
  <si>
    <t>1400</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</si>
  <si>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</si>
  <si>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Здійснення доплат педагогічним працівникам закладів загальної середньої освіти за рахунок субвенції з державного бюджету місцевим бюджетам</t>
  </si>
  <si>
    <t>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t>
  </si>
  <si>
    <t>Охорона здоров'я</t>
  </si>
  <si>
    <t>2000</t>
  </si>
  <si>
    <t>Багатопрофільна стаціонарна медична допомога населенню</t>
  </si>
  <si>
    <t>Первинна медична допомога населенню</t>
  </si>
  <si>
    <t>2110</t>
  </si>
  <si>
    <t>Первинна медична допомога населенню, що надається фельдшерськими, фельдшерсько-акушерськими пунктами</t>
  </si>
  <si>
    <t>Первинна медична допомога населенню, що надається амбулаторно-поліклінічними закладами (відділеннями)</t>
  </si>
  <si>
    <t>Інші програми, заклади та заходи у сфері охорони здоров'я</t>
  </si>
  <si>
    <t>2150</t>
  </si>
  <si>
    <t>Інші програми та заходи у сфері охорони здоров'я</t>
  </si>
  <si>
    <t>Соціальний захист та соціальне забезпечення</t>
  </si>
  <si>
    <t>3000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</si>
  <si>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</si>
  <si>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3030</t>
  </si>
  <si>
    <t>Надання пільг окремим категоріям громадян з оплати послуг зв'язку</t>
  </si>
  <si>
    <t>Компенсаційні виплати на пільговий проїзд автомобільним транспортом окремим категоріям громадян</t>
  </si>
  <si>
    <t>Компенсаційні виплати за пільговий проїзд окремих категорій громадян на залізничному транспорті</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</si>
  <si>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</si>
  <si>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3100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</si>
  <si>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</si>
  <si>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Заклади і заходи з питань дітей та їх соціального захисту</t>
  </si>
  <si>
    <t>3110</t>
  </si>
  <si>
    <t>Заходи державної політики з питань дітей та їх соціального захисту</t>
  </si>
  <si>
    <t>Здійснення соціальної роботи з вразливими категоріями населення</t>
  </si>
  <si>
    <t>3120</t>
  </si>
  <si>
    <t>Утримання та забезпечення діяльності центрів соціальних служб</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</si>
  <si>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</si>
  <si>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</si>
  <si>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Організація та проведення громадських робіт</t>
  </si>
  <si>
    <t>Видатки, пов'язані з наданням підтримки внутрішньо переміщеним та/або евакуйованим особам у зв'язку із введенням воєнного стану</t>
  </si>
  <si>
    <t>Інші заклади та заходи</t>
  </si>
  <si>
    <t>3240</t>
  </si>
  <si>
    <t>Інші заходи у сфері соціального захисту і соціального забезпечення</t>
  </si>
  <si>
    <t>Культура i мистецтво</t>
  </si>
  <si>
    <t>4000</t>
  </si>
  <si>
    <t>Забезпечення діяльності бібліотек</t>
  </si>
  <si>
    <t>Забезпечення діяльності музеїв i виставок</t>
  </si>
  <si>
    <t>Забезпечення діяльності палаців і будинків культури, клубів, центрів дозвілля та інших клубних закладів</t>
  </si>
  <si>
    <t>Інші заклади та заходи в галузі культури і мистецтва</t>
  </si>
  <si>
    <t>4080</t>
  </si>
  <si>
    <t>Інші заходи в галузі культури і мистецтва</t>
  </si>
  <si>
    <t>Фiзична культура i спорт</t>
  </si>
  <si>
    <t>5000</t>
  </si>
  <si>
    <t>Проведення спортивної роботи в регіоні</t>
  </si>
  <si>
    <t>5010</t>
  </si>
  <si>
    <t>Проведення навчально-тренувальних зборів і змагань з олімпійських видів спорту</t>
  </si>
  <si>
    <t>Розвиток дитячо-юнацького та резервного спорту</t>
  </si>
  <si>
    <t>5030</t>
  </si>
  <si>
    <t>Утримання та навчально-тренувальна робота комунальних дитячо-юнацьких спортивних шкіл</t>
  </si>
  <si>
    <t>Підтримка і розвиток спортивної інфраструктури</t>
  </si>
  <si>
    <t>5040</t>
  </si>
  <si>
    <t>Утримання та фінансова підтримка спортивних споруд</t>
  </si>
  <si>
    <t>Виконання окремих заходів з реалізації соціального проекту «Активні парки – локації здорової України»</t>
  </si>
  <si>
    <t>Інші заходи з розвитку фізичної культури та спорту</t>
  </si>
  <si>
    <t>5060</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</si>
  <si>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</si>
  <si>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Підтримка спорту вищих досягнень та організацій, які здійснюють фізкультурно-спортивну діяльність в регіоні</t>
  </si>
  <si>
    <t>Житлово-комунальне господарство</t>
  </si>
  <si>
    <t>6000</t>
  </si>
  <si>
    <t>Утримання та ефективна експлуатація об’єктів житлово-комунального господарства</t>
  </si>
  <si>
    <t>6010</t>
  </si>
  <si>
    <t>Забезпечення діяльності водопровідно-каналізаційного господарства</t>
  </si>
  <si>
    <t>Забезпечення функціонування підприємств, установ та організацій, що виробляють, виконують та/або надають житлово-комунальні послуги</t>
  </si>
  <si>
    <t>Організація благоустрою населених пунктів</t>
  </si>
  <si>
    <t>Регулювання цін/тарифів на житлово-комунальні послуги</t>
  </si>
  <si>
    <t>6070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</si>
  <si>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</si>
  <si>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Економічна діяльність</t>
  </si>
  <si>
    <t>7000</t>
  </si>
  <si>
    <t>Сільське, лісове, рибне господарство та мисливство</t>
  </si>
  <si>
    <t>7100</t>
  </si>
  <si>
    <t>Здійснення  заходів із землеустрою</t>
  </si>
  <si>
    <t>Будівництво та регіональний розвиток</t>
  </si>
  <si>
    <t>7300</t>
  </si>
  <si>
    <t>Будівництво освітніх установ та закладів</t>
  </si>
  <si>
    <t>Розроблення схем планування та забудови територій (містобудівної документації)</t>
  </si>
  <si>
    <t>Транспорт та транспортна інфраструктура, дорожнє господарство</t>
  </si>
  <si>
    <t>7400</t>
  </si>
  <si>
    <t>Утримання та розвиток автомобільних доріг та дорожньої інфраструктури</t>
  </si>
  <si>
    <t>7460</t>
  </si>
  <si>
    <t>Утримання та розвиток автомобільних доріг та дорожньої інфраструктури за рахунок коштів місцевого бюджету</t>
  </si>
  <si>
    <t>Зв'язок, телекомунікації та інформатика</t>
  </si>
  <si>
    <t>7500</t>
  </si>
  <si>
    <t>Інші заходи у сфері зв'язку, телекомунікації та інформатики</t>
  </si>
  <si>
    <t>Інші програми та заходи, пов'язані з економічною діяльністю</t>
  </si>
  <si>
    <t>7600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</si>
  <si>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</si>
  <si>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Внески до статутного капіталу суб'єктів господарювання</t>
  </si>
  <si>
    <t>Членські внески до асоціацій органів місцевого самоврядування</t>
  </si>
  <si>
    <t>Інша економічна діяльність</t>
  </si>
  <si>
    <t>7690</t>
  </si>
  <si>
    <t>Інші заходи, пов'язані з економічною діяльністю</t>
  </si>
  <si>
    <t>Інша діяльність</t>
  </si>
  <si>
    <t>8000</t>
  </si>
  <si>
    <t>Захист населення і територій від надзвичайних ситуацій</t>
  </si>
  <si>
    <t>8100</t>
  </si>
  <si>
    <t>Заходи із запобігання та ліквідації надзвичайних ситуацій та наслідків стихійного лиха</t>
  </si>
  <si>
    <t>Забезпечення діяльності місцевої та добровільної пожежної охорони</t>
  </si>
  <si>
    <t>Громадський порядок та безпека</t>
  </si>
  <si>
    <t>8200</t>
  </si>
  <si>
    <t>Інші заходи громадського порядку та безпеки</t>
  </si>
  <si>
    <t>Заходи та роботи з територіальної оборони</t>
  </si>
  <si>
    <t>Охорона навколишнього природного середовища</t>
  </si>
  <si>
    <t>8300</t>
  </si>
  <si>
    <t>Інша діяльність у сфері екології та охорони природних ресурсів</t>
  </si>
  <si>
    <t>Природоохоронні заходи за рахунок цільових фондів</t>
  </si>
  <si>
    <t>Засоби масової інформації</t>
  </si>
  <si>
    <t>8400</t>
  </si>
  <si>
    <t>Фінансова підтримка засобів масової інформації</t>
  </si>
  <si>
    <t>Інші заходи у сфері засобів масової інформації</t>
  </si>
  <si>
    <t xml:space="preserve">Резервний фонд </t>
  </si>
  <si>
    <t>8700</t>
  </si>
  <si>
    <t>Резервний фонд місцевого бюджету</t>
  </si>
  <si>
    <t>Усього видатків без урахування міжбюджетних трансфертів</t>
  </si>
  <si>
    <t>900201</t>
  </si>
  <si>
    <t>Реверсна дотація</t>
  </si>
  <si>
    <t>Субвенція з місцевого бюджету державному бюджету на виконання програм соціально-економічного розвитку регіонів</t>
  </si>
  <si>
    <t>Усього видатків з трансфертами, що передаються до державного бюджету</t>
  </si>
  <si>
    <t>900202</t>
  </si>
  <si>
    <t>Субвенції з місцевого бюджету іншим місцевим бюджетам на здійснення програм та заходів за рахунок коштів місцевих бюджетів</t>
  </si>
  <si>
    <t>9700</t>
  </si>
  <si>
    <t>Інші субвенції з місцевого бюджету</t>
  </si>
  <si>
    <t>Усього</t>
  </si>
  <si>
    <t>900203</t>
  </si>
  <si>
    <t>Додаток 2</t>
  </si>
  <si>
    <t>Звіт про виконання  бюджету Радехівської міської  територіальної громади по видатках</t>
  </si>
  <si>
    <t>Звіт про виконання бюджету Радехівської міської  територіальної громади</t>
  </si>
  <si>
    <t>(грн)</t>
  </si>
  <si>
    <t>Код</t>
  </si>
  <si>
    <t>Найменування згідно з Класифікацією фінансування бюджету</t>
  </si>
  <si>
    <t>Затверджено на 2024 рік з урахуванням змін</t>
  </si>
  <si>
    <t>Виконано за 2024 рік</t>
  </si>
  <si>
    <t>Відсоток виконання</t>
  </si>
  <si>
    <t>Фінансування за типом кредитора</t>
  </si>
  <si>
    <t>Внутрішнє фінансування</t>
  </si>
  <si>
    <t>Фінансування за рахунок зміни залишків коштів бюджетів</t>
  </si>
  <si>
    <t>На початок періоду</t>
  </si>
  <si>
    <t>На кінець періоду</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</si>
  <si>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</si>
  <si>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</si>
  <si>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</si>
  <si>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Фінансування за активними операціями</t>
  </si>
  <si>
    <t>Зміни обсягів бюджетних коштів</t>
  </si>
  <si>
    <t>Додаток 4</t>
  </si>
  <si>
    <t>Затверджено на 2025 рік з урахуванням змін</t>
  </si>
  <si>
    <t>Виконано за І квартал 2025 року</t>
  </si>
  <si>
    <t xml:space="preserve">                                                                                    до рішення Радехівської міської ради</t>
  </si>
  <si>
    <t>1. Показники міжбюджетних трансфертів з інших бюджетів</t>
  </si>
  <si>
    <t>Код класифікації доходів бюджету / Код бюджету</t>
  </si>
  <si>
    <t>Найменування трансферту / найменування бюджету - надавача міжбюджетного трансферту</t>
  </si>
  <si>
    <t>І. Трансферти до загального фонду бюджету</t>
  </si>
  <si>
    <t>Освітня субвенція з державного бюджету місцевим бюджетам </t>
  </si>
  <si>
    <t>Державний бюджет</t>
  </si>
  <si>
    <t>Обласний бюджет Львівської області</t>
  </si>
  <si>
    <t>ІІ. Трансферти до спеціального фонду бюджету</t>
  </si>
  <si>
    <t>Х</t>
  </si>
  <si>
    <t>УСЬОГО за розділами І, 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</si>
  <si>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</si>
  <si>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</si>
  <si>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</si>
  <si>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 / Код бюджету</t>
  </si>
  <si>
    <t xml:space="preserve">Код Типової програмної класифікації видатків та кредитування місцевого бюджету </t>
  </si>
  <si>
    <t>Найменування трансферту / найменування бюджету - отримувача міжбюджетного трансферту</t>
  </si>
  <si>
    <t>І. Трансферти із загального фонду бюджету</t>
  </si>
  <si>
    <t xml:space="preserve">Субвенція з місцевого бюджету державному бюджету на виконання програм соціально-економічного розвитку регіонів </t>
  </si>
  <si>
    <t>в тому числі:</t>
  </si>
  <si>
    <t>на реалізацію Програми підтримки підрозділів територіальної оборони та Збройних сил України на 2024-2025 роки (в частині матеріально - технічного забезпечення військових частин), всього</t>
  </si>
  <si>
    <t>Військової частини А4640</t>
  </si>
  <si>
    <t>Військової частини 3057</t>
  </si>
  <si>
    <t>Військової частини 3028</t>
  </si>
  <si>
    <t>Військової частини А 0224</t>
  </si>
  <si>
    <t>Військової частини А 4355</t>
  </si>
  <si>
    <t>Військової частини А 0515</t>
  </si>
  <si>
    <t>Військової частини 9938</t>
  </si>
  <si>
    <t>на реалізацію Цільової соціальної програми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2025 рік</t>
  </si>
  <si>
    <t xml:space="preserve">на реалізацію Програми забезпечення заходів у сфері державної безпеки України та ефективної діяльності Управління Служби безпеки України у Львівській області на 2025 рік </t>
  </si>
  <si>
    <t>на реалізацію Програмим профiлактики злочинностi, покращення матерiально технiчного забезпечення ВП № 1 Шептицького РВП Головного управлiння Нацiональної полiцiї у Львiвськiй областi на 2025 рік</t>
  </si>
  <si>
    <t>ІІ. Трансферти із спеціального фонду бюджету</t>
  </si>
  <si>
    <t>Військової частини Т0910</t>
  </si>
  <si>
    <t>Військової частини А0998</t>
  </si>
  <si>
    <t>Військової частини А1108</t>
  </si>
  <si>
    <t>Військової частини А4638</t>
  </si>
  <si>
    <t>Військової частини 2260</t>
  </si>
  <si>
    <t>Військової частини А4010</t>
  </si>
  <si>
    <t>Військової частини А 4714</t>
  </si>
  <si>
    <t>Військової частини А 4935</t>
  </si>
  <si>
    <t>Військової частини А 4594</t>
  </si>
  <si>
    <t>Військової частини А 4056</t>
  </si>
  <si>
    <t>Військової частини 2253</t>
  </si>
  <si>
    <t>Військової частини А 4648</t>
  </si>
  <si>
    <t>х</t>
  </si>
  <si>
    <t>Секретар міської ради ______________</t>
  </si>
  <si>
    <t xml:space="preserve">                                                                                    Додаток 5</t>
  </si>
  <si>
    <t>Код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</si>
  <si>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</si>
  <si>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місцевої/регіональної програми</t>
  </si>
  <si>
    <t>Дата та номер документа, яким затверджено місцеву регіональну програму</t>
  </si>
  <si>
    <t>ПЛАН</t>
  </si>
  <si>
    <t>ФАКТ</t>
  </si>
  <si>
    <t>0100000</t>
  </si>
  <si>
    <t>Радехівська міська рада</t>
  </si>
  <si>
    <t>Програма  фінансового забезпечення представницьких витрат та інших видатків, пов’язаних з діяльністю Радехівської міської ради на  2024 -2026 роки</t>
  </si>
  <si>
    <t xml:space="preserve">№14  від 15.12.2023 р. </t>
  </si>
  <si>
    <t>Інші програми та заходи у сфері охорони здоров`я</t>
  </si>
  <si>
    <t>Комплексна програма підтримки галузі охорони здоров"я на 2024-2026 роки</t>
  </si>
  <si>
    <t xml:space="preserve">№13  від 15.12.2023 р. </t>
  </si>
  <si>
    <t>Програма компенсації пільгових перевезень окремих категорій громадян (мешканців Радехівської територіальної громади) на автомобільному транспорті загального користування на 2024-2026 роки</t>
  </si>
  <si>
    <t xml:space="preserve">№29  від 15.12.2023 р. </t>
  </si>
  <si>
    <t>Програма  компенсації пільгових перевезень окремих категорій громадян (мешканців Радехівської ТГ) на залізничному транспорті приміського сполучення на 2024-2026 роки</t>
  </si>
  <si>
    <t xml:space="preserve">№30  від 15.12.2023 р. </t>
  </si>
  <si>
    <t>Надання пільг окремим категоріям громадян з оплати послуг зв`язку</t>
  </si>
  <si>
    <t>Програма соціального захисту населення Радехівської територіальної громади  на 2024-2026 роки</t>
  </si>
  <si>
    <t xml:space="preserve"> № 10 від 15.12.2023 р. </t>
  </si>
  <si>
    <t>Програма соціального захисту дітей-сиріт, дітей, позбавлених батьківського піклування, дітей із сімей, що опинилися в складних життєвих обставинах, дітей військовослужбовців, які загинули, знаходяться в полоні або вважаються безвісти зниклими по Радехівській міській територіальній громаді на 2024- 2026 роки</t>
  </si>
  <si>
    <t xml:space="preserve"> № 7 від 25.09.2024 р. </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</si>
  <si>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</si>
  <si>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 xml:space="preserve">Програма для кривдників у Радехівськйі міській територіальній громаді на 2025-2027 роки </t>
  </si>
  <si>
    <t xml:space="preserve"> № 13 від 26.02.2025 р. </t>
  </si>
  <si>
    <t>Цільова програма організації та проведення громадських робіт Радехівської міської територіальної громади на 2025 рік</t>
  </si>
  <si>
    <t xml:space="preserve">№7  від 18.12.2024 р. </t>
  </si>
  <si>
    <t>Видатки, пов`язані з наданням підтримки внутрішньо перемішеним та/або евакуйованим особам у зв`язку із введенням воєнного стану</t>
  </si>
  <si>
    <t xml:space="preserve">Програма підтримки внутрішньо переміщених та/або евакуйованих осіб у зв’язку із введенням воєнного стану на 2024-2025 роки </t>
  </si>
  <si>
    <t xml:space="preserve">№9  від 15.12.2023 р. </t>
  </si>
  <si>
    <t xml:space="preserve">№10  від 15.12.2023 р. </t>
  </si>
  <si>
    <t>в тому числі :</t>
  </si>
  <si>
    <t>Надання матеріальної допомоги різним верствам населення)</t>
  </si>
  <si>
    <t>допомога постраждалим внаслідок Чорнобильської катастрофи</t>
  </si>
  <si>
    <t>поховання одиноких та інших категорій  жителів громади</t>
  </si>
  <si>
    <t xml:space="preserve">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2024-2026 роки </t>
  </si>
  <si>
    <t xml:space="preserve">№11  від 15.12.2023 р. </t>
  </si>
  <si>
    <t>матеріальна допомога на лікування воїнів</t>
  </si>
  <si>
    <t>матеріальна допомога сім'ям загиблих, зниклих безвісти та полонених  учасників АТО, ООС, учасників бойових дій під час відсічі збройної агресії проти України або ліквідації (нейтралізації) збройного конфлікту  до Великодніх Свят та до Дня Героя</t>
  </si>
  <si>
    <t>поховання загиблих учасників бойових дій під час відсічі збройної агресії проти України або ліквідації (нейтралізації) збройного конфлікту, організації поминальних обідів та надання матеріальної допомоги родинам загиблих, зниклих безвісти та полонених  військовослужбовців</t>
  </si>
  <si>
    <t xml:space="preserve">надання компенсації підприємствам-надавачам послуг за звільнення від сплати учасників АТО, ООС, учасників бойових дій під час відсічі збройної агресії проти України або ліквідації (нейтралізації) збройного конфлікту,  членів сімей військовослужбовців, які загинули (померли) чи зникли безвісти під час проходження військової служби  від сплати наданих підприємствами-надавачами послуг за централізоване водопостачання, централізоване водовідведення та послуг з поводження з побутовими відходами  (на одне домогосподарство) </t>
  </si>
  <si>
    <t xml:space="preserve">забезпечення поранених учасників АТО, ООС, учасників бойових дій (військовослужбовців) під час відсічі збройної агресії проти України або ліквідації (нейтралізації) збройного конфлікту та сімей військовослужбовців, які загинули (померли) чи зникли безвісти під час проходження військової служби , АТО, ООС, твердим паливом (на одне домогосподарство) твердим паливом </t>
  </si>
  <si>
    <t>встановлення на могилах загиблих воїнів громади під час відсічі збройної агресії проти України або ліквідації (нейтралізації) збройного конфлікту державних прапорів на металевих флагштоках</t>
  </si>
  <si>
    <t>надання матеріальної допомоги сім’ям загиблих та померлих  учасників АТО, ООС, військовослужбовців, учасників бойових дій під час відсічі збройної агресії проти України або ліквідації (нейтралізації) збройного конфлікту, на встановлення пам’ятників на могилах загиблих та померлих</t>
  </si>
  <si>
    <t xml:space="preserve">забезпечення перевезення учасників АТО, ООС, військовослужбовців, учасників бойових дій під час відсічі збройної агресії проти України або ліквідації (нейтралізації) збройного конфлікту, членів їх сімей  та членів сімей загиблих, зниклих безвісти та полонених військовослужбовців до місць проведення місцевих, обласних та всеукраїнських культурно-масових заходів, до місць відпочинку ( в тому числі театрів і ін.закладів), до місць реабілітації.   </t>
  </si>
  <si>
    <t xml:space="preserve"> Програма підтримки громадян – жителів Радехівської  територіальної громади , які прийняті на військову  службу до Збройних сил України у 2024-2026 роках</t>
  </si>
  <si>
    <t xml:space="preserve">№ 12  від 15.12.2023 р. </t>
  </si>
  <si>
    <t>Програма підтримки породіль у Радехівській міській територіальній громаді на 2024-2026 роки</t>
  </si>
  <si>
    <t>№ 15 від 21.02.2024 р.</t>
  </si>
  <si>
    <t>Програма Культурного розвитку Радехівської міської територіальної громади на 2024-2026 роки</t>
  </si>
  <si>
    <t xml:space="preserve">№ 25  від 15.12.2023 р. </t>
  </si>
  <si>
    <t>Програма розвитку фізичної культури та спорту на території Радехівської  територіальної громади на 2024-2026 роки</t>
  </si>
  <si>
    <t xml:space="preserve"> № 28  від 15.12.2023 р. </t>
  </si>
  <si>
    <t>Виконання окремих заходів з реалізації соціального проекту `Активні парки - локації здорової України`</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</si>
  <si>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</si>
  <si>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Програма "Питна вода на території Радехівської міської територіальної громади на 2023-2025 роки"</t>
  </si>
  <si>
    <t xml:space="preserve"> № 5  від 29.03.2023 р. </t>
  </si>
  <si>
    <t>Програма житлово-комунального господарства та благоустрою Радехівської міської  територіальної громади на 2024-2026 роки</t>
  </si>
  <si>
    <t xml:space="preserve"> № 18  від 15.12.2023 р. </t>
  </si>
  <si>
    <t>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2024-2026 роки (Встановлення на визначених місцях меморіальних дощок на честь загиблих воїнів громади під час відсічі збройної агресії проти України або ліквідації (нейтралізації) збройного конфлікту)</t>
  </si>
  <si>
    <t xml:space="preserve">№ 11  від 15.12.2023 р. </t>
  </si>
  <si>
    <t>Програма фінансової підтримки комунальних підприємств Радехівської міської територіальної громади на 2025-2027 роки.</t>
  </si>
  <si>
    <t xml:space="preserve">№3  від 22.01.2025 р. </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</si>
  <si>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обгрунтованих витрат на їх виробництво (надання)</t>
  </si>
  <si>
    <t>Програма фінансової підтримки комунальних підприємств Радехівської міської територіальної громади на 2025-2027 роки</t>
  </si>
  <si>
    <t>Здійснення заходів із землеустрою</t>
  </si>
  <si>
    <t>Програма з проведення інвентаризації земель комунальної власності та організація землеустрою на території  Радехівської міської територіальної громади на 2025 рік</t>
  </si>
  <si>
    <t xml:space="preserve">№ 8  від 18.12.2024 р. </t>
  </si>
  <si>
    <t>Програма проведення робіт з встановлення (зміни) меж населених пунктів Радехівської міської територіальної громади на 2025 рік</t>
  </si>
  <si>
    <t xml:space="preserve">№ 9  від 18.12.2024 р. </t>
  </si>
  <si>
    <t>Програма з проведення нормативної грошової оцінки земель населених пунктів, що входять до Радехівської міської  територіальної громади на 2025 рік</t>
  </si>
  <si>
    <t xml:space="preserve">№ 12  від 18.12.2024 р. </t>
  </si>
  <si>
    <t>Програма розроблення містобудівної документації населених пунктів Радехівської міської  територіальної громади на 2025 рік</t>
  </si>
  <si>
    <t xml:space="preserve">№ 10  від 18.12.2024 р. </t>
  </si>
  <si>
    <t>Програма реконструкції, ремонту та утримання вулиць і доріг  Радехівської міської  територіальної громадина  на 2024-2026 роки</t>
  </si>
  <si>
    <t xml:space="preserve">№ 19  від 15.12.2023 р. </t>
  </si>
  <si>
    <t>Інші заходи у сфері зв`язку, телекомунікації та інформатики</t>
  </si>
  <si>
    <t>Програма Інформатизації та впровадження системи електронного голосування «Голос» Радехівської міської ради  на 2023-2025 роки</t>
  </si>
  <si>
    <t xml:space="preserve">№ 4  від 26.07.2023 р. </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</si>
  <si>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</si>
  <si>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Програми продажу  земельних ділянок у власність або права їх оренди на конкурентних засадах (земельному аукціоні у формі електронних торгів) та проведення експертної грошової оцінки земельних ділянок на території Радехівської міської територіальної громади на 2025 рік</t>
  </si>
  <si>
    <t xml:space="preserve">№ 11  від 18.12.2024 р. </t>
  </si>
  <si>
    <t>Внески до статутного капіталу суб`єктів господарювання</t>
  </si>
  <si>
    <t>Програма здійснення внесків Радехівською міською радою до статутних капіталів  комунальних підприємств територіальної громади  на 2025-2026  роки</t>
  </si>
  <si>
    <t xml:space="preserve"> № 15  від 26.02.2025 р. </t>
  </si>
  <si>
    <t>Інші заходи, пов`язані з економічною діяльністю</t>
  </si>
  <si>
    <t>Програма ефективного використання майна спільної комунальної власності Радехівської територіальної громади у 2024-2026 роках</t>
  </si>
  <si>
    <t xml:space="preserve">№ 16  від 15.12.2023 р. </t>
  </si>
  <si>
    <t>Програма на проведення ремонтів та утримання нежитлових приміщень комунальної власності Радехівської міської територіальної громади на 2025 рік</t>
  </si>
  <si>
    <t xml:space="preserve">№ 6  від 18.12.2024 р. </t>
  </si>
  <si>
    <t>Програми по запобіганню і ліквідації надзвичайних ситуацій та наслідків стихійного лиха і оперативне реагування на них у Радехівській територіальній громаді  на 2024-2026 роки</t>
  </si>
  <si>
    <t xml:space="preserve">№ 20  від 15.12.2023 р. </t>
  </si>
  <si>
    <t>Програма технічного і фінансового забезпечення, вдосконалення та розвитку системи централізованого оповіщення і зв’язку Радехівської міської територіальної громади на 2024-2026 роки</t>
  </si>
  <si>
    <t xml:space="preserve">№ 21  від 15.12.2023 р. </t>
  </si>
  <si>
    <t>Програма безпечна громада  на 2024-2026 роки</t>
  </si>
  <si>
    <t xml:space="preserve">№ 22  від 15.12.2023 р. </t>
  </si>
  <si>
    <t>Програма забезпечення життєдіяльності та безпеки Радехівської міської територіальної громади в умовах воєнної загрози на 2024-2025 роки</t>
  </si>
  <si>
    <t xml:space="preserve">№ 14  від 21.02.2024 р. </t>
  </si>
  <si>
    <r>
      <rPr>
        <b/>
        <sz val="12"/>
        <rFont val="Times New Roman"/>
        <family val="1"/>
        <charset val="204"/>
      </rPr>
      <t>Програма підтримки підрозділів територіальної оборони та Збройних сил України на 2024-2025 роки :</t>
    </r>
    <r>
      <rPr>
        <sz val="12"/>
        <rFont val="Times New Roman"/>
        <family val="1"/>
        <charset val="204"/>
      </rPr>
      <t xml:space="preserve"> ( в частині забезпечення переміщення військ (сил), проведення мобілізаційних заходів, доставки військовозобов’язаних, військових,  резервістів та проведення заходів призову на строкову службу та військову службу за контрактом </t>
    </r>
  </si>
  <si>
    <t xml:space="preserve">№ 8  від 15.12.2023 р. </t>
  </si>
  <si>
    <t xml:space="preserve">( в частині зміцнення матеріально-технічної бази військових частин, шляхом придбання та передачі військовим частинам необхідних предметів та обладнання  (тепловізійних прицілів, тепловізорів, квадрокоптерів та ін. обладнання) </t>
  </si>
  <si>
    <t>Програма охорони навколишнього середовища на території Радехівської міської  територіальної громадина  на 2024-2026 роки</t>
  </si>
  <si>
    <t xml:space="preserve">№ 24  від 15.12.2023 р. </t>
  </si>
  <si>
    <t>Фінансова підтримка медіа (засобів масової інформації)</t>
  </si>
  <si>
    <t>Програма діяльності та фінансової підтримки Комунального підприємства " Телестудія " Радехів" на 2024-2026 роки</t>
  </si>
  <si>
    <t xml:space="preserve">№ 26  від 15.12.2023 р. </t>
  </si>
  <si>
    <t>Інші заходи у сфері медіа (засобів масової інформації)</t>
  </si>
  <si>
    <t>«Програма розвитку інформаційного простору і покращення забезпечення інформаційних потреб Радехівської міської територіальної громади друкованим засобам масової інформації  на 2024 – 2026 роки.»</t>
  </si>
  <si>
    <t xml:space="preserve">№ 27  від 15.12.2023 р. </t>
  </si>
  <si>
    <t>0600000</t>
  </si>
  <si>
    <t>Відділ організації діяльності закладів освіти Радехівської міської ради</t>
  </si>
  <si>
    <t>Програма оздоровлення та відпочинку дітей Радехівської міської територіальної громади на 2025 - 2027 роки</t>
  </si>
  <si>
    <t>№ 14 від 18.12.2024 р.</t>
  </si>
  <si>
    <t xml:space="preserve">Програма підтримки обдарованих дітей та учнівської молоді Радехівської міської територіальної громади на 2025 – 2027 роки </t>
  </si>
  <si>
    <t>№ 13 від 18.12.2024 р.</t>
  </si>
  <si>
    <t>Програми «Фінансова грамотність-шлях до успіху школярів Радехівської міської територіальної громади»</t>
  </si>
  <si>
    <t>№ 11 від 26.02.2025 р.</t>
  </si>
  <si>
    <t>Програма соціально-економічного та культурного розвитку Радехівської міської територіальної громади на 2025 рік</t>
  </si>
  <si>
    <t>№ 9 від 26.02.2025 р.</t>
  </si>
  <si>
    <t xml:space="preserve">Програма підтримки внутрішньо переміщених та/або евакуйованих осіб у зв’язку із введенням воєнного стану на 2024 – 2025 роки </t>
  </si>
  <si>
    <t xml:space="preserve">№ 9  від 15.12.2023 р. </t>
  </si>
  <si>
    <r>
      <rPr>
        <b/>
        <sz val="12"/>
        <rFont val="Times New Roman"/>
        <family val="1"/>
        <charset val="204"/>
      </rPr>
      <t>Програма підтримки підрозділів територіальної оборони та Збройних сил України на 2024-2025 роки</t>
    </r>
    <r>
      <rPr>
        <sz val="12"/>
        <rFont val="Times New Roman"/>
        <family val="1"/>
        <charset val="204"/>
      </rPr>
      <t>. (в частині забезпечення переміщення військ (сил), проведення мобілізаційних заходів, доставки військовозобов’язаних, військових,  резервістів та проведення заходів призову на строкову службу та військову службу за контрактом)</t>
    </r>
  </si>
  <si>
    <t>(в частині утримання майна комунальної власності територіальної громади, що безоплатно передане у тимчасове користування військової частини, шляхом оплати комунальних послуг та енергоносіїв, послуг за користування інтернетом)</t>
  </si>
  <si>
    <t>Фінансовий відділ Радехівської міської ради</t>
  </si>
  <si>
    <t xml:space="preserve"> Програма підтримки підрозділів територіальної оборони, Збройних сил України та інших сил безпеки та оборони на 2024-2025 роки (в частині матеріально - технічного забезпечення військових частин)</t>
  </si>
  <si>
    <t xml:space="preserve"> Програма підтримки підрозділів територіальної оборони та Збройних сил України на 2024-2025 роки (в частині матеріально - технічного забезпечення військових частин)</t>
  </si>
  <si>
    <t>Цільова соціальна програма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2025 рік</t>
  </si>
  <si>
    <t xml:space="preserve">№ 19  від 26.02.2025 р. </t>
  </si>
  <si>
    <t>Програма профiлактики злочинностi, покращення матерiально технiчного забезпечення ВП № 1 Шептицького РВП Головного управлiння Нацiональної полiцiї у Львiвськiй областi на 2025 рік</t>
  </si>
  <si>
    <t xml:space="preserve">№ 18  від 26.02.2025 р. </t>
  </si>
  <si>
    <t xml:space="preserve">Програма забезпечення заходів у сфері державної безпеки України та ефективної діяльності Управління Служби безпеки України у Львівській області на 2025 рік </t>
  </si>
  <si>
    <t xml:space="preserve">№ 17  від 26.02.2025 р. </t>
  </si>
  <si>
    <t>Всього</t>
  </si>
  <si>
    <t>Додаток 6</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</si>
  <si>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</si>
  <si>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</si>
  <si>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</si>
  <si>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</si>
  <si>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</si>
  <si>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</si>
  <si>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Будівництво1 освітніх установ та закладів</t>
  </si>
  <si>
    <t>Будівництво теплових мереж із встановленням тепло генераторного модуля транспортабельного ТМ-Т-500 OVK-KZOT.-K-500 по вул..Паркова у м.Радехів Львівської області</t>
  </si>
  <si>
    <t>2024-2025</t>
  </si>
  <si>
    <t>Реконструкція харчоблоку Радехівської спеціалізованої середньої школи з поглибленим вивченням іноземної мови по вул..Паркова,2 в м. Радехів Львівської обл..</t>
  </si>
  <si>
    <t>2025-2026</t>
  </si>
  <si>
    <t>УСЬОГО</t>
  </si>
  <si>
    <t>Рівень готовності проекту на кінець 2024 року, %</t>
  </si>
  <si>
    <t>Затверджений обсяг капітальних вкладень місцевого бюджету у 2025  році, гривень</t>
  </si>
  <si>
    <t>Додаток 7</t>
  </si>
  <si>
    <t xml:space="preserve">Затверджено на звітний рік з урахуванням змін </t>
  </si>
  <si>
    <t xml:space="preserve">Виконано за звітний період (рік)  </t>
  </si>
  <si>
    <t>Відхилення, +/-</t>
  </si>
  <si>
    <t>21081800</t>
  </si>
  <si>
    <t>Адміністративні штрафи за адміністративні правопорушення у сфері забезпечення безпеки дорожнього руху, зафіксовані в автоматичному режимі</t>
  </si>
  <si>
    <t>41053900</t>
  </si>
  <si>
    <t>41057700</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</si>
  <si>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</si>
  <si>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41057900</t>
  </si>
  <si>
    <t>Субвенція з місцевого бюджету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 спортивних) ліцеях, ліце</t>
  </si>
  <si>
    <t xml:space="preserve">Затверджено на І півріччя  2025 року  з урахуванням змін </t>
  </si>
  <si>
    <t>0611231</t>
  </si>
  <si>
    <t>1231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</si>
  <si>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</si>
  <si>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0611232</t>
  </si>
  <si>
    <t>1232</t>
  </si>
  <si>
    <t>Виконання заходів щодо забезпечення реалізації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 за рахунок субвенції з державного бюджету місцевим бюджетам:</t>
  </si>
  <si>
    <t>3719730</t>
  </si>
  <si>
    <t>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</si>
  <si>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</si>
  <si>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за  І півріччя 2025 року</t>
  </si>
  <si>
    <t xml:space="preserve">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                                                                                   </t>
  </si>
  <si>
    <t>в тому числі доріг :</t>
  </si>
  <si>
    <r>
      <rPr>
        <i/>
        <sz val="7"/>
        <rFont val="Times New Roman"/>
        <family val="1"/>
        <charset val="204"/>
      </rPr>
      <t xml:space="preserve"> </t>
    </r>
    <r>
      <rPr>
        <i/>
        <sz val="14"/>
        <rFont val="Times New Roman"/>
        <family val="1"/>
        <charset val="204"/>
      </rPr>
      <t xml:space="preserve">С141308 Радехів-Станин-Павлів </t>
    </r>
  </si>
  <si>
    <r>
      <rPr>
        <i/>
        <sz val="7"/>
        <rFont val="Times New Roman"/>
        <family val="1"/>
        <charset val="204"/>
      </rPr>
      <t xml:space="preserve"> </t>
    </r>
    <r>
      <rPr>
        <i/>
        <sz val="14"/>
        <rFont val="Times New Roman"/>
        <family val="1"/>
        <charset val="204"/>
      </rPr>
      <t>С141302 Поздимир-Яструбичі-Корчин</t>
    </r>
  </si>
  <si>
    <t xml:space="preserve">С141306 Радехів-Нивиці </t>
  </si>
  <si>
    <t xml:space="preserve">С141305 Радехів-Мукані </t>
  </si>
  <si>
    <t>С141304 Радехів-Синьків-Немилів</t>
  </si>
  <si>
    <t xml:space="preserve">С141316 Сабанівка-Тетевчиці </t>
  </si>
  <si>
    <t>С141311 Розжалів-Корчин</t>
  </si>
  <si>
    <t xml:space="preserve">С141318 Забава-Старий Витків </t>
  </si>
  <si>
    <t xml:space="preserve">С141307 Радехів-Дмитрів </t>
  </si>
  <si>
    <t>за  І півріччя  2025 року</t>
  </si>
  <si>
    <t>за I півріччя  2025 року</t>
  </si>
  <si>
    <t>по фінансуванню місцевого  бюджету за І півріччя  2025 року</t>
  </si>
  <si>
    <t>Виконано за І півріччя  2025 року</t>
  </si>
  <si>
    <t>Виконання заходів щодо облаштування безпечних умов у закладах, що надають загальну середню освіту (протипожежний захист)</t>
  </si>
  <si>
    <t>1230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</si>
  <si>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</si>
  <si>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Виконання заходів щодо забезпечення реалізації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 за рахунок субвенції з державного бюджету місцевим бюджетам</t>
  </si>
  <si>
    <t>Реалізація державної політики у молодіжній сфері</t>
  </si>
  <si>
    <t>3130</t>
  </si>
  <si>
    <t>Інші заходи та заклади молодіжної політики</t>
  </si>
  <si>
    <t>3133</t>
  </si>
  <si>
    <t>Внески до статутного капіталу суб’єктів господарювання</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</si>
  <si>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</si>
  <si>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по міжбюджетних трансфертах за І півріччя   2025 року</t>
  </si>
  <si>
    <t>Виконано за І півріччя 2025 року</t>
  </si>
  <si>
    <t>Інші субвенції з місцевого бюджету                                                                          (на реалізацію Комплексної програми «Безпечна Львівщина» на 2021-2025 роки</t>
  </si>
  <si>
    <t>Військової частини А3316</t>
  </si>
  <si>
    <t>Військової частини А1126</t>
  </si>
  <si>
    <t>Військової частини А 4574</t>
  </si>
  <si>
    <t>Військової частини А 4123</t>
  </si>
  <si>
    <t>Військової частини 3002НГУ</t>
  </si>
  <si>
    <t>Військової частини А 5057 (через військову частину           А 4648)</t>
  </si>
  <si>
    <t>Військової частини А 5063</t>
  </si>
  <si>
    <t>Військової частини А 0284</t>
  </si>
  <si>
    <t>Військової частини А 0693</t>
  </si>
  <si>
    <r>
      <t>Інші субвенції з місцевого бюджету</t>
    </r>
    <r>
      <rPr>
        <b/>
        <i/>
        <sz val="14"/>
        <color theme="1"/>
        <rFont val="Times New Roman"/>
        <family val="1"/>
        <charset val="204"/>
      </rPr>
      <t xml:space="preserve">  </t>
    </r>
  </si>
  <si>
    <t>на перевезення членів добровільного формування територіальної громади «Кристинопіль» до місць несіння служби територіальної оборони та харчування членів ДФТГ безпосередньо на місці служби</t>
  </si>
  <si>
    <t>на реалізацію Програми  з інформатизації Радехівської міської територіальної  громади на 2025-2027 роки</t>
  </si>
  <si>
    <t>на надання одноразової грошової допомоги (в розмірі 3 000,0 грн.) на оздоровлення та літній відпочинок дітям (до 18-ти років), батьки яких загинули, померли, пропали безвісти, знаходяться в полоні під час захисту незалежності та суверенітету України</t>
  </si>
  <si>
    <t>Програма  з інформатизації Радехівської міської територіальної  громади на 2025-2027 роки</t>
  </si>
  <si>
    <t xml:space="preserve">№ 5  від 28.05.2025 р. </t>
  </si>
  <si>
    <t>Звіт про  витрати  бюджету Радехівської міської територіальної громади  на реалізацію місцевих /регіональних програм за І півріччя 2025 року</t>
  </si>
  <si>
    <t>Звіт  по капітальних вкладень бюджету у розрізі інвестиційних проектів за І півріччя  2025 року</t>
  </si>
  <si>
    <t>від 27 серпня   2025  року № 4</t>
  </si>
  <si>
    <t>від 27 серпня  2025  року № 4</t>
  </si>
  <si>
    <t xml:space="preserve">                                                                                    від 27 серпня   2025 року № 4</t>
  </si>
  <si>
    <t>від  27 серпня   2025 року № 4</t>
  </si>
  <si>
    <t>Фактичний обсяг капітальних вкладень місцевого бюджету за І півріччя 2025 року, гривень</t>
  </si>
</sst>
</file>

<file path=xl/styles.xml><?xml version="1.0" encoding="utf-8"?>
<styleSheet xmlns="http://schemas.openxmlformats.org/spreadsheetml/2006/main">
  <numFmts count="3">
    <numFmt numFmtId="164" formatCode="#,##0.00;\-#,##0.00;#,&quot;-&quot;"/>
    <numFmt numFmtId="165" formatCode="#,##0.0"/>
    <numFmt numFmtId="166" formatCode="#,##0;\-#,##0"/>
  </numFmts>
  <fonts count="54">
    <font>
      <sz val="10"/>
      <color theme="1"/>
      <name val="Calibri"/>
      <family val="2"/>
      <charset val="204"/>
      <scheme val="minor"/>
    </font>
    <font>
      <sz val="10"/>
      <color theme="1"/>
      <name val="Times New Roman"/>
      <family val="1"/>
      <charset val="204"/>
    </font>
    <font>
      <b/>
      <sz val="10"/>
      <color theme="1"/>
      <name val="Times New Roman"/>
      <family val="1"/>
      <charset val="204"/>
    </font>
    <font>
      <sz val="10"/>
      <color theme="1"/>
      <name val="Calibri"/>
      <family val="2"/>
      <charset val="204"/>
      <scheme val="minor"/>
    </font>
    <font>
      <sz val="10"/>
      <color rgb="FF006100"/>
      <name val="Calibri"/>
      <family val="2"/>
      <charset val="204"/>
      <scheme val="minor"/>
    </font>
    <font>
      <sz val="14"/>
      <name val="Times New Roman"/>
      <family val="1"/>
      <charset val="204"/>
    </font>
    <font>
      <b/>
      <sz val="16"/>
      <name val="Times New Roman"/>
      <family val="1"/>
      <charset val="1"/>
    </font>
    <font>
      <b/>
      <sz val="16"/>
      <name val="Times New Roman"/>
      <family val="1"/>
      <charset val="204"/>
    </font>
    <font>
      <b/>
      <sz val="12"/>
      <color theme="1"/>
      <name val="Times New Roman"/>
      <family val="1"/>
      <charset val="204"/>
    </font>
    <font>
      <b/>
      <sz val="12"/>
      <name val="Times New Roman"/>
      <family val="1"/>
      <charset val="204"/>
    </font>
    <font>
      <sz val="12"/>
      <name val="Times New Roman"/>
      <family val="1"/>
      <charset val="204"/>
    </font>
    <font>
      <sz val="10"/>
      <name val="Times New Roman"/>
      <family val="1"/>
      <charset val="204"/>
    </font>
    <font>
      <sz val="8"/>
      <color theme="1"/>
      <name val="Times New Roman"/>
      <family val="1"/>
      <charset val="204"/>
    </font>
    <font>
      <b/>
      <sz val="12"/>
      <name val="Times New Roman"/>
      <family val="1"/>
      <charset val="1"/>
    </font>
    <font>
      <b/>
      <sz val="10"/>
      <name val="Times New Roman"/>
      <family val="1"/>
      <charset val="1"/>
    </font>
    <font>
      <b/>
      <sz val="14"/>
      <name val="Times New Roman"/>
      <family val="1"/>
      <charset val="1"/>
    </font>
    <font>
      <sz val="10"/>
      <name val="Times New Roman"/>
      <family val="1"/>
      <charset val="1"/>
    </font>
    <font>
      <b/>
      <sz val="14"/>
      <name val="Times New Roman"/>
      <family val="1"/>
      <charset val="204"/>
    </font>
    <font>
      <b/>
      <sz val="10"/>
      <name val="Arial Cyr"/>
      <charset val="204"/>
    </font>
    <font>
      <sz val="12"/>
      <name val="Times New Roman"/>
      <family val="1"/>
      <charset val="1"/>
    </font>
    <font>
      <sz val="14"/>
      <name val="Times New Roman"/>
      <family val="1"/>
      <charset val="1"/>
    </font>
    <font>
      <b/>
      <i/>
      <sz val="12"/>
      <name val="Times New Roman"/>
      <family val="1"/>
      <charset val="204"/>
    </font>
    <font>
      <b/>
      <i/>
      <sz val="14"/>
      <name val="Times New Roman"/>
      <family val="1"/>
      <charset val="204"/>
    </font>
    <font>
      <b/>
      <i/>
      <sz val="12"/>
      <color rgb="FF000000"/>
      <name val="Times New Roman"/>
      <family val="1"/>
      <charset val="204"/>
    </font>
    <font>
      <sz val="12"/>
      <color theme="1"/>
      <name val="Times New Roman"/>
      <family val="1"/>
      <charset val="204"/>
    </font>
    <font>
      <b/>
      <i/>
      <sz val="12"/>
      <color theme="1"/>
      <name val="Times New Roman"/>
      <family val="1"/>
      <charset val="204"/>
    </font>
    <font>
      <b/>
      <i/>
      <sz val="14"/>
      <name val="Times New Roman"/>
      <family val="1"/>
      <charset val="1"/>
    </font>
    <font>
      <b/>
      <i/>
      <sz val="10"/>
      <name val="Arial Cyr"/>
      <charset val="204"/>
    </font>
    <font>
      <b/>
      <sz val="13"/>
      <color rgb="FF000000"/>
      <name val="Times New Roman"/>
      <family val="1"/>
      <charset val="204"/>
    </font>
    <font>
      <sz val="12"/>
      <color rgb="FF000000"/>
      <name val="Times New Roman"/>
      <family val="1"/>
      <charset val="204"/>
    </font>
    <font>
      <b/>
      <sz val="13"/>
      <name val="Times New Roman"/>
      <family val="1"/>
      <charset val="1"/>
    </font>
    <font>
      <b/>
      <i/>
      <sz val="12"/>
      <name val="Times New Roman"/>
      <family val="1"/>
      <charset val="1"/>
    </font>
    <font>
      <i/>
      <sz val="10"/>
      <name val="Arial Cyr"/>
      <charset val="204"/>
    </font>
    <font>
      <sz val="10"/>
      <name val="Arial Cyr"/>
      <charset val="204"/>
    </font>
    <font>
      <sz val="11"/>
      <color indexed="8"/>
      <name val="Calibri"/>
      <family val="2"/>
      <charset val="204"/>
    </font>
    <font>
      <sz val="10"/>
      <name val="Times New Roman Cyr"/>
      <family val="1"/>
      <charset val="204"/>
    </font>
    <font>
      <b/>
      <u/>
      <sz val="12"/>
      <name val="Times New Roman"/>
      <family val="1"/>
      <charset val="204"/>
    </font>
    <font>
      <b/>
      <sz val="14"/>
      <color indexed="8"/>
      <name val="Times New Roman"/>
      <family val="1"/>
      <charset val="204"/>
    </font>
    <font>
      <sz val="14"/>
      <color theme="1"/>
      <name val="Times New Roman"/>
      <family val="1"/>
      <charset val="204"/>
    </font>
    <font>
      <i/>
      <sz val="14"/>
      <color theme="1"/>
      <name val="Times New Roman"/>
      <family val="1"/>
      <charset val="204"/>
    </font>
    <font>
      <b/>
      <sz val="14"/>
      <color theme="1"/>
      <name val="Times New Roman"/>
      <family val="1"/>
      <charset val="204"/>
    </font>
    <font>
      <sz val="14"/>
      <name val="Arial Cyr"/>
      <charset val="204"/>
    </font>
    <font>
      <b/>
      <sz val="10"/>
      <name val="Times New Roman"/>
      <family val="1"/>
      <charset val="204"/>
    </font>
    <font>
      <sz val="12"/>
      <name val="Arial Cyr"/>
      <charset val="204"/>
    </font>
    <font>
      <b/>
      <sz val="12"/>
      <name val="Arial Cyr"/>
      <charset val="204"/>
    </font>
    <font>
      <sz val="11"/>
      <color rgb="FF006100"/>
      <name val="Calibri"/>
      <family val="2"/>
      <charset val="204"/>
      <scheme val="minor"/>
    </font>
    <font>
      <i/>
      <sz val="12"/>
      <name val="Times New Roman"/>
      <family val="1"/>
      <charset val="204"/>
    </font>
    <font>
      <b/>
      <sz val="12"/>
      <color rgb="FFFF0000"/>
      <name val="Arial Cyr"/>
      <charset val="204"/>
    </font>
    <font>
      <sz val="11"/>
      <name val="Times New Roman"/>
      <family val="1"/>
      <charset val="204"/>
    </font>
    <font>
      <b/>
      <sz val="12"/>
      <color indexed="8"/>
      <name val="Times New Roman"/>
      <family val="1"/>
      <charset val="204"/>
    </font>
    <font>
      <b/>
      <sz val="9"/>
      <name val="Times New Roman"/>
      <family val="1"/>
      <charset val="204"/>
    </font>
    <font>
      <i/>
      <sz val="14"/>
      <name val="Times New Roman"/>
      <family val="1"/>
      <charset val="204"/>
    </font>
    <font>
      <i/>
      <sz val="7"/>
      <name val="Times New Roman"/>
      <family val="1"/>
      <charset val="204"/>
    </font>
    <font>
      <b/>
      <i/>
      <sz val="14"/>
      <color theme="1"/>
      <name val="Times New Roman"/>
      <family val="1"/>
      <charset val="204"/>
    </font>
  </fonts>
  <fills count="15">
    <fill>
      <patternFill patternType="none"/>
    </fill>
    <fill>
      <patternFill patternType="gray125"/>
    </fill>
    <fill>
      <patternFill patternType="solid">
        <fgColor indexed="41"/>
        <bgColor indexed="64"/>
      </patternFill>
    </fill>
    <fill>
      <patternFill patternType="solid">
        <fgColor rgb="FFC6EFCE"/>
      </patternFill>
    </fill>
    <fill>
      <patternFill patternType="solid">
        <fgColor indexed="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FF"/>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indexed="9"/>
        <bgColor indexed="64"/>
      </patternFill>
    </fill>
    <fill>
      <patternFill patternType="solid">
        <fgColor theme="4"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s>
  <cellStyleXfs count="33">
    <xf numFmtId="0" fontId="0" fillId="0" borderId="0"/>
    <xf numFmtId="0" fontId="4" fillId="3" borderId="0" applyNumberFormat="0" applyBorder="0" applyAlignment="0" applyProtection="0"/>
    <xf numFmtId="0" fontId="3" fillId="0" borderId="0"/>
    <xf numFmtId="0" fontId="3" fillId="0" borderId="0"/>
    <xf numFmtId="0" fontId="3" fillId="0" borderId="0"/>
    <xf numFmtId="0" fontId="33"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5" fillId="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612">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wrapText="1"/>
    </xf>
    <xf numFmtId="4" fontId="1" fillId="0" borderId="0" xfId="0" applyNumberFormat="1" applyFont="1"/>
    <xf numFmtId="0" fontId="2" fillId="0" borderId="0" xfId="0" applyFont="1" applyAlignment="1">
      <alignment horizontal="center"/>
    </xf>
    <xf numFmtId="0" fontId="2" fillId="0" borderId="0" xfId="0" applyFont="1" applyAlignment="1">
      <alignment horizontal="center" wrapText="1"/>
    </xf>
    <xf numFmtId="4" fontId="2" fillId="0" borderId="0" xfId="0" applyNumberFormat="1" applyFont="1" applyAlignment="1">
      <alignment horizontal="center"/>
    </xf>
    <xf numFmtId="4" fontId="1" fillId="0" borderId="0" xfId="0" applyNumberFormat="1" applyFont="1" applyAlignment="1">
      <alignment horizontal="right"/>
    </xf>
    <xf numFmtId="0" fontId="2" fillId="0" borderId="0" xfId="0" applyFont="1" applyAlignment="1"/>
    <xf numFmtId="0" fontId="5" fillId="0" borderId="0" xfId="0" applyFont="1"/>
    <xf numFmtId="0" fontId="7" fillId="0" borderId="0" xfId="0" applyFont="1" applyFill="1" applyBorder="1" applyAlignment="1">
      <alignment horizontal="center" vertical="center"/>
    </xf>
    <xf numFmtId="0" fontId="9" fillId="0" borderId="0" xfId="0" applyFont="1" applyAlignment="1">
      <alignment horizontal="left"/>
    </xf>
    <xf numFmtId="0" fontId="10" fillId="0" borderId="0" xfId="0" applyFont="1"/>
    <xf numFmtId="0" fontId="11" fillId="0" borderId="0" xfId="0" applyFont="1"/>
    <xf numFmtId="0" fontId="8" fillId="0" borderId="0" xfId="3" applyFont="1" applyAlignment="1">
      <alignment horizontal="left"/>
    </xf>
    <xf numFmtId="49" fontId="14" fillId="0" borderId="3" xfId="0" applyNumberFormat="1" applyFont="1" applyFill="1" applyBorder="1" applyAlignment="1" applyProtection="1">
      <alignment horizontal="center" vertical="center" wrapText="1"/>
      <protection locked="0"/>
    </xf>
    <xf numFmtId="0" fontId="13" fillId="5" borderId="7" xfId="0" applyFont="1" applyFill="1" applyBorder="1" applyAlignment="1">
      <alignment horizontal="left" vertical="center" wrapText="1"/>
    </xf>
    <xf numFmtId="49" fontId="13" fillId="5" borderId="8" xfId="0" applyNumberFormat="1" applyFont="1" applyFill="1" applyBorder="1" applyAlignment="1">
      <alignment horizontal="center" vertical="center" wrapText="1"/>
    </xf>
    <xf numFmtId="4" fontId="17" fillId="6" borderId="8" xfId="0" applyNumberFormat="1" applyFont="1" applyFill="1" applyBorder="1" applyAlignment="1" applyProtection="1">
      <alignment horizontal="right" vertical="center"/>
    </xf>
    <xf numFmtId="165" fontId="17" fillId="0" borderId="8" xfId="0" applyNumberFormat="1" applyFont="1" applyFill="1" applyBorder="1" applyAlignment="1" applyProtection="1">
      <alignment horizontal="right" vertical="center"/>
    </xf>
    <xf numFmtId="4" fontId="15" fillId="7" borderId="8" xfId="0" applyNumberFormat="1" applyFont="1" applyFill="1" applyBorder="1" applyAlignment="1" applyProtection="1">
      <alignment horizontal="right" vertical="center"/>
    </xf>
    <xf numFmtId="4" fontId="17" fillId="0" borderId="8" xfId="0" applyNumberFormat="1" applyFont="1" applyFill="1" applyBorder="1" applyAlignment="1" applyProtection="1">
      <alignment horizontal="right" vertical="center"/>
    </xf>
    <xf numFmtId="165" fontId="17" fillId="0" borderId="9" xfId="0" applyNumberFormat="1" applyFont="1" applyFill="1" applyBorder="1" applyAlignment="1" applyProtection="1">
      <alignment horizontal="right" vertical="center"/>
    </xf>
    <xf numFmtId="0" fontId="18" fillId="0" borderId="0" xfId="0" applyFont="1"/>
    <xf numFmtId="0" fontId="19" fillId="0" borderId="10" xfId="0" applyFont="1" applyFill="1" applyBorder="1" applyAlignment="1">
      <alignment horizontal="left" vertical="top" wrapText="1"/>
    </xf>
    <xf numFmtId="49" fontId="19" fillId="0" borderId="10" xfId="0" applyNumberFormat="1" applyFont="1" applyFill="1" applyBorder="1" applyAlignment="1">
      <alignment horizontal="center" vertical="top" wrapText="1"/>
    </xf>
    <xf numFmtId="4" fontId="20" fillId="6" borderId="10" xfId="0" applyNumberFormat="1" applyFont="1" applyFill="1" applyBorder="1" applyAlignment="1" applyProtection="1">
      <alignment horizontal="right" vertical="top"/>
    </xf>
    <xf numFmtId="165" fontId="5" fillId="0" borderId="10" xfId="0" applyNumberFormat="1" applyFont="1" applyFill="1" applyBorder="1" applyAlignment="1" applyProtection="1">
      <alignment horizontal="right" vertical="top"/>
    </xf>
    <xf numFmtId="4" fontId="20" fillId="7" borderId="1" xfId="0" applyNumberFormat="1" applyFont="1" applyFill="1" applyBorder="1" applyAlignment="1" applyProtection="1">
      <alignment horizontal="right" vertical="top"/>
    </xf>
    <xf numFmtId="165" fontId="5" fillId="0" borderId="1" xfId="0" applyNumberFormat="1" applyFont="1" applyFill="1" applyBorder="1" applyAlignment="1" applyProtection="1">
      <alignment horizontal="right" vertical="top"/>
    </xf>
    <xf numFmtId="4" fontId="5" fillId="0" borderId="10" xfId="0" applyNumberFormat="1" applyFont="1" applyFill="1" applyBorder="1" applyAlignment="1" applyProtection="1">
      <alignment horizontal="right" vertical="top"/>
    </xf>
    <xf numFmtId="0" fontId="19" fillId="0" borderId="1" xfId="0" applyFont="1" applyFill="1" applyBorder="1" applyAlignment="1">
      <alignment horizontal="left" vertical="top" wrapText="1"/>
    </xf>
    <xf numFmtId="49" fontId="19" fillId="0" borderId="1" xfId="0" applyNumberFormat="1" applyFont="1" applyFill="1" applyBorder="1" applyAlignment="1">
      <alignment horizontal="center" vertical="top" wrapText="1"/>
    </xf>
    <xf numFmtId="4" fontId="20" fillId="6" borderId="1" xfId="0" applyNumberFormat="1" applyFont="1" applyFill="1" applyBorder="1" applyAlignment="1" applyProtection="1">
      <alignment horizontal="right" vertical="top"/>
    </xf>
    <xf numFmtId="4" fontId="5" fillId="0" borderId="1" xfId="0" applyNumberFormat="1" applyFont="1" applyFill="1" applyBorder="1" applyAlignment="1" applyProtection="1">
      <alignment horizontal="right" vertical="top"/>
    </xf>
    <xf numFmtId="0" fontId="19" fillId="0" borderId="3" xfId="0" applyFont="1" applyFill="1" applyBorder="1" applyAlignment="1">
      <alignment horizontal="left" vertical="top" wrapText="1"/>
    </xf>
    <xf numFmtId="49" fontId="19" fillId="0" borderId="3" xfId="0" applyNumberFormat="1" applyFont="1" applyFill="1" applyBorder="1" applyAlignment="1">
      <alignment horizontal="center" vertical="top" wrapText="1"/>
    </xf>
    <xf numFmtId="4" fontId="20" fillId="6" borderId="3" xfId="0" applyNumberFormat="1" applyFont="1" applyFill="1" applyBorder="1" applyAlignment="1" applyProtection="1">
      <alignment horizontal="right" vertical="top"/>
    </xf>
    <xf numFmtId="165" fontId="5" fillId="0" borderId="3" xfId="0" applyNumberFormat="1" applyFont="1" applyFill="1" applyBorder="1" applyAlignment="1" applyProtection="1">
      <alignment horizontal="right" vertical="top"/>
    </xf>
    <xf numFmtId="4" fontId="20" fillId="7" borderId="3" xfId="0" applyNumberFormat="1" applyFont="1" applyFill="1" applyBorder="1" applyAlignment="1" applyProtection="1">
      <alignment horizontal="right" vertical="top"/>
    </xf>
    <xf numFmtId="4" fontId="5" fillId="0" borderId="3" xfId="0" applyNumberFormat="1" applyFont="1" applyFill="1" applyBorder="1" applyAlignment="1" applyProtection="1">
      <alignment horizontal="right" vertical="top"/>
    </xf>
    <xf numFmtId="4" fontId="17" fillId="7" borderId="8" xfId="0" applyNumberFormat="1" applyFont="1" applyFill="1" applyBorder="1" applyAlignment="1" applyProtection="1">
      <alignment horizontal="right" vertical="center"/>
    </xf>
    <xf numFmtId="0" fontId="21" fillId="0" borderId="10" xfId="0" applyFont="1" applyFill="1" applyBorder="1" applyAlignment="1">
      <alignment horizontal="left" vertical="top" wrapText="1"/>
    </xf>
    <xf numFmtId="49" fontId="21" fillId="0" borderId="10" xfId="0" applyNumberFormat="1" applyFont="1" applyFill="1" applyBorder="1" applyAlignment="1">
      <alignment horizontal="center" vertical="top" wrapText="1"/>
    </xf>
    <xf numFmtId="4" fontId="22" fillId="6" borderId="10" xfId="0" applyNumberFormat="1" applyFont="1" applyFill="1" applyBorder="1" applyAlignment="1" applyProtection="1">
      <alignment horizontal="right" vertical="top"/>
    </xf>
    <xf numFmtId="165" fontId="22" fillId="0" borderId="10" xfId="0" applyNumberFormat="1" applyFont="1" applyFill="1" applyBorder="1" applyAlignment="1" applyProtection="1">
      <alignment horizontal="right" vertical="top"/>
    </xf>
    <xf numFmtId="4" fontId="22" fillId="7" borderId="10" xfId="0" applyNumberFormat="1" applyFont="1" applyFill="1" applyBorder="1" applyAlignment="1" applyProtection="1">
      <alignment horizontal="right" vertical="top"/>
    </xf>
    <xf numFmtId="4" fontId="22" fillId="0" borderId="10" xfId="0" applyNumberFormat="1" applyFont="1" applyFill="1" applyBorder="1" applyAlignment="1" applyProtection="1">
      <alignment horizontal="right" vertical="top"/>
    </xf>
    <xf numFmtId="166" fontId="23" fillId="8" borderId="11" xfId="0" applyNumberFormat="1" applyFont="1" applyFill="1" applyBorder="1" applyAlignment="1">
      <alignment horizontal="left" vertical="center" wrapText="1"/>
    </xf>
    <xf numFmtId="49" fontId="21" fillId="0" borderId="1" xfId="0" applyNumberFormat="1" applyFont="1" applyFill="1" applyBorder="1" applyAlignment="1">
      <alignment horizontal="center" vertical="top" wrapText="1"/>
    </xf>
    <xf numFmtId="4" fontId="22" fillId="6" borderId="1" xfId="0" applyNumberFormat="1" applyFont="1" applyFill="1" applyBorder="1" applyAlignment="1" applyProtection="1">
      <alignment horizontal="right" vertical="top"/>
    </xf>
    <xf numFmtId="165" fontId="22" fillId="0" borderId="1" xfId="0" applyNumberFormat="1" applyFont="1" applyFill="1" applyBorder="1" applyAlignment="1" applyProtection="1">
      <alignment horizontal="right" vertical="top"/>
    </xf>
    <xf numFmtId="4" fontId="22" fillId="7" borderId="1" xfId="0" applyNumberFormat="1" applyFont="1" applyFill="1" applyBorder="1" applyAlignment="1" applyProtection="1">
      <alignment horizontal="right" vertical="top"/>
    </xf>
    <xf numFmtId="4" fontId="22" fillId="0" borderId="1" xfId="0" applyNumberFormat="1" applyFont="1" applyFill="1" applyBorder="1" applyAlignment="1" applyProtection="1">
      <alignment horizontal="right" vertical="top"/>
    </xf>
    <xf numFmtId="0" fontId="24" fillId="0" borderId="1" xfId="4" applyFont="1" applyBorder="1" applyAlignment="1">
      <alignment vertical="center" wrapText="1"/>
    </xf>
    <xf numFmtId="4" fontId="5" fillId="6" borderId="1" xfId="0" applyNumberFormat="1" applyFont="1" applyFill="1" applyBorder="1" applyAlignment="1" applyProtection="1">
      <alignment horizontal="right" vertical="top"/>
    </xf>
    <xf numFmtId="4" fontId="5" fillId="7" borderId="1" xfId="0" applyNumberFormat="1" applyFont="1" applyFill="1" applyBorder="1" applyAlignment="1" applyProtection="1">
      <alignment horizontal="right" vertical="top"/>
    </xf>
    <xf numFmtId="0" fontId="25" fillId="0" borderId="1" xfId="4" applyFont="1" applyBorder="1" applyAlignment="1">
      <alignment vertical="center" wrapText="1"/>
    </xf>
    <xf numFmtId="0" fontId="21" fillId="0" borderId="1" xfId="0" applyFont="1" applyFill="1" applyBorder="1" applyAlignment="1">
      <alignment horizontal="left" vertical="top" wrapText="1"/>
    </xf>
    <xf numFmtId="165" fontId="22" fillId="0" borderId="3" xfId="0" applyNumberFormat="1" applyFont="1" applyFill="1" applyBorder="1" applyAlignment="1" applyProtection="1">
      <alignment horizontal="right" vertical="top"/>
    </xf>
    <xf numFmtId="49" fontId="10" fillId="0" borderId="1" xfId="0" applyNumberFormat="1" applyFont="1" applyFill="1" applyBorder="1" applyAlignment="1">
      <alignment horizontal="center" vertical="top" wrapText="1"/>
    </xf>
    <xf numFmtId="166" fontId="23" fillId="8" borderId="12" xfId="0" applyNumberFormat="1" applyFont="1" applyFill="1" applyBorder="1" applyAlignment="1">
      <alignment horizontal="left" vertical="center" wrapText="1"/>
    </xf>
    <xf numFmtId="4" fontId="26" fillId="6" borderId="3" xfId="0" applyNumberFormat="1" applyFont="1" applyFill="1" applyBorder="1" applyAlignment="1" applyProtection="1">
      <alignment horizontal="right" vertical="top"/>
    </xf>
    <xf numFmtId="4" fontId="26" fillId="7" borderId="3" xfId="0" applyNumberFormat="1" applyFont="1" applyFill="1" applyBorder="1" applyAlignment="1" applyProtection="1">
      <alignment horizontal="right" vertical="top"/>
    </xf>
    <xf numFmtId="0" fontId="27" fillId="0" borderId="0" xfId="0" applyFont="1"/>
    <xf numFmtId="4" fontId="22" fillId="7" borderId="3" xfId="0" applyNumberFormat="1" applyFont="1" applyFill="1" applyBorder="1" applyAlignment="1" applyProtection="1">
      <alignment horizontal="right" vertical="top"/>
    </xf>
    <xf numFmtId="4" fontId="22" fillId="0" borderId="3" xfId="0" applyNumberFormat="1" applyFont="1" applyFill="1" applyBorder="1" applyAlignment="1" applyProtection="1">
      <alignment horizontal="right" vertical="top"/>
    </xf>
    <xf numFmtId="49" fontId="9" fillId="5" borderId="9" xfId="0" applyNumberFormat="1" applyFont="1" applyFill="1" applyBorder="1" applyAlignment="1">
      <alignment horizontal="center" vertical="center" wrapText="1"/>
    </xf>
    <xf numFmtId="4" fontId="15" fillId="6" borderId="13" xfId="0" applyNumberFormat="1" applyFont="1" applyFill="1" applyBorder="1" applyAlignment="1" applyProtection="1">
      <alignment horizontal="right" vertical="center"/>
    </xf>
    <xf numFmtId="0" fontId="23" fillId="8" borderId="10" xfId="0" applyFont="1" applyFill="1" applyBorder="1" applyAlignment="1">
      <alignment horizontal="left" vertical="center" wrapText="1"/>
    </xf>
    <xf numFmtId="165" fontId="22" fillId="0" borderId="8" xfId="0" applyNumberFormat="1" applyFont="1" applyFill="1" applyBorder="1" applyAlignment="1" applyProtection="1">
      <alignment horizontal="right" vertical="top"/>
    </xf>
    <xf numFmtId="0" fontId="23" fillId="8" borderId="1" xfId="0" applyFont="1" applyFill="1" applyBorder="1" applyAlignment="1">
      <alignment horizontal="left" vertical="center" wrapText="1"/>
    </xf>
    <xf numFmtId="0" fontId="19" fillId="0" borderId="0" xfId="0" applyFont="1" applyAlignment="1">
      <alignment wrapText="1"/>
    </xf>
    <xf numFmtId="0" fontId="29" fillId="8" borderId="1" xfId="0" applyFont="1" applyFill="1" applyBorder="1" applyAlignment="1">
      <alignment horizontal="left" vertical="center" wrapText="1"/>
    </xf>
    <xf numFmtId="0" fontId="29" fillId="8" borderId="3" xfId="0" applyFont="1" applyFill="1" applyBorder="1" applyAlignment="1">
      <alignment horizontal="left" vertical="center" wrapText="1"/>
    </xf>
    <xf numFmtId="0" fontId="30" fillId="5" borderId="7" xfId="0" applyFont="1" applyFill="1" applyBorder="1" applyAlignment="1">
      <alignment horizontal="left" vertical="top" wrapText="1"/>
    </xf>
    <xf numFmtId="49" fontId="13" fillId="5" borderId="8" xfId="0" applyNumberFormat="1" applyFont="1" applyFill="1" applyBorder="1" applyAlignment="1">
      <alignment horizontal="center" vertical="top" wrapText="1"/>
    </xf>
    <xf numFmtId="4" fontId="17" fillId="6" borderId="8" xfId="0" applyNumberFormat="1" applyFont="1" applyFill="1" applyBorder="1" applyAlignment="1" applyProtection="1">
      <alignment horizontal="right" vertical="top"/>
    </xf>
    <xf numFmtId="165" fontId="17" fillId="0" borderId="8" xfId="0" applyNumberFormat="1" applyFont="1" applyFill="1" applyBorder="1" applyAlignment="1" applyProtection="1">
      <alignment horizontal="right" vertical="top"/>
    </xf>
    <xf numFmtId="4" fontId="17" fillId="7" borderId="8" xfId="0" applyNumberFormat="1" applyFont="1" applyFill="1" applyBorder="1" applyAlignment="1" applyProtection="1">
      <alignment horizontal="right" vertical="top"/>
    </xf>
    <xf numFmtId="4" fontId="17" fillId="0" borderId="8" xfId="0" applyNumberFormat="1" applyFont="1" applyFill="1" applyBorder="1" applyAlignment="1" applyProtection="1">
      <alignment horizontal="right" vertical="top"/>
    </xf>
    <xf numFmtId="165" fontId="17" fillId="0" borderId="9" xfId="0" applyNumberFormat="1" applyFont="1" applyFill="1" applyBorder="1" applyAlignment="1" applyProtection="1">
      <alignment horizontal="right" vertical="top"/>
    </xf>
    <xf numFmtId="165" fontId="5" fillId="0" borderId="14" xfId="0" applyNumberFormat="1" applyFont="1" applyFill="1" applyBorder="1" applyAlignment="1" applyProtection="1">
      <alignment horizontal="right" vertical="top"/>
    </xf>
    <xf numFmtId="4" fontId="15" fillId="7" borderId="8" xfId="0" applyNumberFormat="1" applyFont="1" applyFill="1" applyBorder="1" applyAlignment="1" applyProtection="1">
      <alignment horizontal="right" vertical="top"/>
    </xf>
    <xf numFmtId="165" fontId="17" fillId="0" borderId="1" xfId="0" applyNumberFormat="1" applyFont="1" applyFill="1" applyBorder="1" applyAlignment="1" applyProtection="1">
      <alignment horizontal="right" vertical="top"/>
    </xf>
    <xf numFmtId="49" fontId="13" fillId="0" borderId="8" xfId="0" applyNumberFormat="1" applyFont="1" applyFill="1" applyBorder="1" applyAlignment="1">
      <alignment horizontal="center" vertical="top" wrapText="1"/>
    </xf>
    <xf numFmtId="4" fontId="17" fillId="7" borderId="15" xfId="0" applyNumberFormat="1" applyFont="1" applyFill="1" applyBorder="1" applyAlignment="1" applyProtection="1">
      <alignment horizontal="right" vertical="top"/>
    </xf>
    <xf numFmtId="165" fontId="17" fillId="0" borderId="16" xfId="0" applyNumberFormat="1" applyFont="1" applyFill="1" applyBorder="1" applyAlignment="1" applyProtection="1">
      <alignment horizontal="right" vertical="top"/>
    </xf>
    <xf numFmtId="4" fontId="17" fillId="0" borderId="13" xfId="0" applyNumberFormat="1" applyFont="1" applyFill="1" applyBorder="1" applyAlignment="1" applyProtection="1">
      <alignment horizontal="right" vertical="top"/>
    </xf>
    <xf numFmtId="4" fontId="26" fillId="6" borderId="1" xfId="0" applyNumberFormat="1" applyFont="1" applyFill="1" applyBorder="1" applyAlignment="1" applyProtection="1">
      <alignment horizontal="right" vertical="top"/>
    </xf>
    <xf numFmtId="4" fontId="26" fillId="7" borderId="1" xfId="0" applyNumberFormat="1" applyFont="1" applyFill="1" applyBorder="1" applyAlignment="1" applyProtection="1">
      <alignment horizontal="right" vertical="top"/>
    </xf>
    <xf numFmtId="0" fontId="9" fillId="0" borderId="1" xfId="0" applyFont="1" applyFill="1" applyBorder="1" applyAlignment="1">
      <alignment horizontal="left" vertical="top" wrapText="1"/>
    </xf>
    <xf numFmtId="49" fontId="9" fillId="0" borderId="1" xfId="0" applyNumberFormat="1" applyFont="1" applyFill="1" applyBorder="1" applyAlignment="1">
      <alignment horizontal="center" vertical="top" wrapText="1"/>
    </xf>
    <xf numFmtId="4" fontId="17" fillId="6" borderId="1" xfId="0" applyNumberFormat="1" applyFont="1" applyFill="1" applyBorder="1" applyAlignment="1" applyProtection="1">
      <alignment horizontal="right" vertical="top"/>
    </xf>
    <xf numFmtId="4" fontId="17" fillId="7" borderId="1" xfId="0" applyNumberFormat="1" applyFont="1" applyFill="1" applyBorder="1" applyAlignment="1" applyProtection="1">
      <alignment horizontal="right" vertical="top"/>
    </xf>
    <xf numFmtId="4" fontId="17" fillId="0" borderId="1" xfId="0" applyNumberFormat="1" applyFont="1" applyFill="1" applyBorder="1" applyAlignment="1" applyProtection="1">
      <alignment horizontal="right" vertical="top"/>
    </xf>
    <xf numFmtId="0" fontId="0" fillId="0" borderId="0" xfId="0" applyFont="1"/>
    <xf numFmtId="49" fontId="31" fillId="0" borderId="1" xfId="0" applyNumberFormat="1" applyFont="1" applyFill="1" applyBorder="1" applyAlignment="1">
      <alignment horizontal="center" vertical="top" wrapText="1"/>
    </xf>
    <xf numFmtId="0" fontId="31" fillId="0" borderId="1" xfId="0" applyFont="1" applyFill="1" applyBorder="1" applyAlignment="1">
      <alignment horizontal="left" vertical="top" wrapText="1"/>
    </xf>
    <xf numFmtId="165" fontId="17" fillId="0" borderId="3" xfId="0" applyNumberFormat="1" applyFont="1" applyFill="1" applyBorder="1" applyAlignment="1" applyProtection="1">
      <alignment horizontal="right" vertical="top"/>
    </xf>
    <xf numFmtId="0" fontId="13" fillId="5" borderId="7" xfId="0" applyFont="1" applyFill="1" applyBorder="1" applyAlignment="1">
      <alignment horizontal="left" vertical="top" wrapText="1"/>
    </xf>
    <xf numFmtId="0" fontId="31" fillId="0" borderId="10" xfId="0" applyFont="1" applyFill="1" applyBorder="1" applyAlignment="1">
      <alignment horizontal="left" vertical="top" wrapText="1"/>
    </xf>
    <xf numFmtId="49" fontId="31" fillId="0" borderId="10" xfId="0" applyNumberFormat="1" applyFont="1" applyFill="1" applyBorder="1" applyAlignment="1">
      <alignment horizontal="center" vertical="top" wrapText="1"/>
    </xf>
    <xf numFmtId="0" fontId="10" fillId="0" borderId="1" xfId="0" applyFont="1" applyFill="1" applyBorder="1" applyAlignment="1">
      <alignment horizontal="left" vertical="top" wrapText="1"/>
    </xf>
    <xf numFmtId="0" fontId="32" fillId="0" borderId="0" xfId="0" applyFont="1"/>
    <xf numFmtId="0" fontId="10" fillId="0" borderId="3" xfId="0" applyFont="1" applyFill="1" applyBorder="1" applyAlignment="1">
      <alignment horizontal="left" vertical="top" wrapText="1"/>
    </xf>
    <xf numFmtId="49" fontId="10" fillId="0" borderId="3" xfId="0" applyNumberFormat="1" applyFont="1" applyFill="1" applyBorder="1" applyAlignment="1">
      <alignment horizontal="center" vertical="top" wrapText="1"/>
    </xf>
    <xf numFmtId="4" fontId="20" fillId="6" borderId="14" xfId="0" applyNumberFormat="1" applyFont="1" applyFill="1" applyBorder="1" applyAlignment="1" applyProtection="1">
      <alignment horizontal="right" vertical="top"/>
    </xf>
    <xf numFmtId="4" fontId="20" fillId="7" borderId="14" xfId="0" applyNumberFormat="1" applyFont="1" applyFill="1" applyBorder="1" applyAlignment="1" applyProtection="1">
      <alignment horizontal="right" vertical="top"/>
    </xf>
    <xf numFmtId="4" fontId="5" fillId="0" borderId="14" xfId="0" applyNumberFormat="1" applyFont="1" applyFill="1" applyBorder="1" applyAlignment="1" applyProtection="1">
      <alignment horizontal="right" vertical="top"/>
    </xf>
    <xf numFmtId="0" fontId="15" fillId="11" borderId="7" xfId="0" applyFont="1" applyFill="1" applyBorder="1" applyAlignment="1">
      <alignment horizontal="left" vertical="center" wrapText="1"/>
    </xf>
    <xf numFmtId="49" fontId="15" fillId="11" borderId="8" xfId="0" applyNumberFormat="1" applyFont="1" applyFill="1" applyBorder="1" applyAlignment="1">
      <alignment horizontal="center" vertical="center" wrapText="1"/>
    </xf>
    <xf numFmtId="4" fontId="15" fillId="11" borderId="8" xfId="0" applyNumberFormat="1" applyFont="1" applyFill="1" applyBorder="1" applyAlignment="1" applyProtection="1">
      <alignment horizontal="right" vertical="center"/>
    </xf>
    <xf numFmtId="165" fontId="17" fillId="11" borderId="8" xfId="0" applyNumberFormat="1" applyFont="1" applyFill="1" applyBorder="1" applyAlignment="1" applyProtection="1">
      <alignment horizontal="right" vertical="center"/>
    </xf>
    <xf numFmtId="4" fontId="17" fillId="11" borderId="8" xfId="0" applyNumberFormat="1" applyFont="1" applyFill="1" applyBorder="1" applyAlignment="1" applyProtection="1">
      <alignment horizontal="right" vertical="center"/>
    </xf>
    <xf numFmtId="0" fontId="35" fillId="0" borderId="0" xfId="0" applyFont="1" applyFill="1"/>
    <xf numFmtId="0" fontId="16" fillId="0" borderId="0" xfId="0" applyFont="1"/>
    <xf numFmtId="49" fontId="16" fillId="0" borderId="0" xfId="0" applyNumberFormat="1" applyFont="1"/>
    <xf numFmtId="0" fontId="9" fillId="0" borderId="0" xfId="0" applyFont="1" applyAlignment="1">
      <alignment horizontal="center"/>
    </xf>
    <xf numFmtId="0" fontId="10" fillId="0" borderId="0" xfId="0" applyFont="1" applyAlignment="1">
      <alignment horizontal="center"/>
    </xf>
    <xf numFmtId="0" fontId="24" fillId="0" borderId="0" xfId="2" applyFont="1" applyAlignment="1">
      <alignment horizontal="center"/>
    </xf>
    <xf numFmtId="0" fontId="24" fillId="0" borderId="0" xfId="2" applyFont="1"/>
    <xf numFmtId="0" fontId="24" fillId="0" borderId="0" xfId="2" applyFont="1" applyAlignment="1">
      <alignment horizontal="right"/>
    </xf>
    <xf numFmtId="0" fontId="24" fillId="0" borderId="1" xfId="7" applyFont="1" applyFill="1" applyBorder="1" applyAlignment="1">
      <alignment vertical="center" wrapText="1"/>
    </xf>
    <xf numFmtId="0" fontId="24" fillId="0" borderId="1" xfId="7" applyFont="1" applyFill="1" applyBorder="1" applyAlignment="1">
      <alignment horizontal="center" vertical="center" wrapText="1"/>
    </xf>
    <xf numFmtId="0" fontId="9" fillId="12" borderId="22"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4" fillId="0" borderId="1" xfId="7" applyFont="1" applyBorder="1" applyAlignment="1">
      <alignment horizontal="center" vertical="center" wrapText="1"/>
    </xf>
    <xf numFmtId="0" fontId="24" fillId="2" borderId="1" xfId="7" applyFont="1" applyFill="1" applyBorder="1" applyAlignment="1">
      <alignment horizontal="center" vertical="center" wrapText="1"/>
    </xf>
    <xf numFmtId="0" fontId="8" fillId="0" borderId="1" xfId="7" applyFont="1" applyBorder="1" applyAlignment="1">
      <alignment vertical="center"/>
    </xf>
    <xf numFmtId="0" fontId="8" fillId="0" borderId="1" xfId="7" applyFont="1" applyBorder="1" applyAlignment="1">
      <alignment vertical="center" wrapText="1"/>
    </xf>
    <xf numFmtId="4" fontId="8" fillId="2" borderId="1" xfId="7" applyNumberFormat="1" applyFont="1" applyFill="1" applyBorder="1" applyAlignment="1">
      <alignment vertical="center"/>
    </xf>
    <xf numFmtId="4" fontId="8" fillId="0" borderId="1" xfId="7" applyNumberFormat="1" applyFont="1" applyBorder="1" applyAlignment="1">
      <alignment vertical="center"/>
    </xf>
    <xf numFmtId="165" fontId="8" fillId="0" borderId="1" xfId="7" applyNumberFormat="1" applyFont="1" applyBorder="1" applyAlignment="1">
      <alignment vertical="center"/>
    </xf>
    <xf numFmtId="4" fontId="11" fillId="0" borderId="0" xfId="0" applyNumberFormat="1" applyFont="1"/>
    <xf numFmtId="0" fontId="24" fillId="0" borderId="1" xfId="7" applyFont="1" applyBorder="1" applyAlignment="1">
      <alignment vertical="center"/>
    </xf>
    <xf numFmtId="0" fontId="24" fillId="0" borderId="1" xfId="7" applyFont="1" applyBorder="1" applyAlignment="1">
      <alignment vertical="center" wrapText="1"/>
    </xf>
    <xf numFmtId="4" fontId="24" fillId="2" borderId="1" xfId="7" applyNumberFormat="1" applyFont="1" applyFill="1" applyBorder="1" applyAlignment="1">
      <alignment vertical="center"/>
    </xf>
    <xf numFmtId="4" fontId="24" fillId="0" borderId="1" xfId="7" applyNumberFormat="1" applyFont="1" applyBorder="1" applyAlignment="1">
      <alignment vertical="center"/>
    </xf>
    <xf numFmtId="4" fontId="24" fillId="9" borderId="1" xfId="7" applyNumberFormat="1" applyFont="1" applyFill="1" applyBorder="1" applyAlignment="1">
      <alignment vertical="center"/>
    </xf>
    <xf numFmtId="165" fontId="8" fillId="9" borderId="1" xfId="7" applyNumberFormat="1" applyFont="1" applyFill="1" applyBorder="1" applyAlignment="1">
      <alignment vertical="center"/>
    </xf>
    <xf numFmtId="0" fontId="8" fillId="2" borderId="1" xfId="7" applyFont="1" applyFill="1" applyBorder="1" applyAlignment="1">
      <alignment horizontal="center" vertical="center"/>
    </xf>
    <xf numFmtId="0" fontId="8" fillId="2" borderId="1" xfId="7" applyFont="1" applyFill="1" applyBorder="1" applyAlignment="1">
      <alignment vertical="center" wrapText="1"/>
    </xf>
    <xf numFmtId="165" fontId="8" fillId="2" borderId="1" xfId="7" applyNumberFormat="1" applyFont="1" applyFill="1" applyBorder="1" applyAlignment="1">
      <alignment vertical="center"/>
    </xf>
    <xf numFmtId="4" fontId="24" fillId="0" borderId="1" xfId="0" applyNumberFormat="1" applyFont="1" applyBorder="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17" fillId="0" borderId="0" xfId="0" applyFont="1" applyAlignment="1">
      <alignment wrapText="1"/>
    </xf>
    <xf numFmtId="0" fontId="5" fillId="0" borderId="0" xfId="0" applyFont="1" applyFill="1" applyAlignment="1">
      <alignment horizontal="right" vertical="center" wrapText="1"/>
    </xf>
    <xf numFmtId="0" fontId="5" fillId="0" borderId="27" xfId="0" applyFont="1" applyFill="1" applyBorder="1" applyAlignment="1">
      <alignment horizontal="center" vertical="center" wrapText="1"/>
    </xf>
    <xf numFmtId="1" fontId="5" fillId="0" borderId="31" xfId="0" applyNumberFormat="1" applyFont="1" applyFill="1" applyBorder="1" applyAlignment="1">
      <alignment horizontal="center" vertical="center" wrapText="1"/>
    </xf>
    <xf numFmtId="1" fontId="17" fillId="0" borderId="31" xfId="0" applyNumberFormat="1" applyFont="1" applyFill="1" applyBorder="1" applyAlignment="1">
      <alignment horizontal="center" vertical="center" wrapText="1"/>
    </xf>
    <xf numFmtId="0" fontId="38" fillId="0" borderId="31" xfId="0" applyFont="1" applyBorder="1" applyAlignment="1">
      <alignment horizontal="center" vertical="center"/>
    </xf>
    <xf numFmtId="2" fontId="17" fillId="0" borderId="1" xfId="0" applyNumberFormat="1" applyFont="1" applyFill="1" applyBorder="1" applyAlignment="1">
      <alignment horizontal="left" vertical="center" wrapText="1"/>
    </xf>
    <xf numFmtId="2" fontId="17" fillId="0" borderId="0" xfId="0" applyNumberFormat="1" applyFont="1" applyFill="1" applyBorder="1" applyAlignment="1">
      <alignment horizontal="center" vertical="center" wrapText="1"/>
    </xf>
    <xf numFmtId="2" fontId="17" fillId="0" borderId="0" xfId="0" applyNumberFormat="1" applyFont="1" applyFill="1" applyBorder="1" applyAlignment="1">
      <alignment horizontal="left" vertical="center" wrapText="1"/>
    </xf>
    <xf numFmtId="0" fontId="5" fillId="0" borderId="0" xfId="0" applyFont="1" applyFill="1" applyBorder="1" applyAlignment="1">
      <alignment vertical="center" wrapText="1"/>
    </xf>
    <xf numFmtId="0" fontId="5" fillId="0" borderId="22" xfId="0" applyFont="1" applyFill="1" applyBorder="1" applyAlignment="1">
      <alignment horizontal="center" vertical="center" wrapText="1"/>
    </xf>
    <xf numFmtId="1" fontId="5" fillId="0" borderId="22" xfId="0" applyNumberFormat="1" applyFont="1" applyFill="1" applyBorder="1" applyAlignment="1">
      <alignment horizontal="center" vertical="center" wrapText="1"/>
    </xf>
    <xf numFmtId="0" fontId="38" fillId="0" borderId="31" xfId="8" quotePrefix="1" applyFont="1" applyBorder="1" applyAlignment="1">
      <alignment horizontal="center" vertical="center" wrapText="1"/>
    </xf>
    <xf numFmtId="0" fontId="38" fillId="0" borderId="1" xfId="8" quotePrefix="1" applyFont="1" applyBorder="1" applyAlignment="1">
      <alignment horizontal="center" vertical="center" wrapText="1"/>
    </xf>
    <xf numFmtId="4" fontId="38" fillId="0" borderId="1" xfId="8" quotePrefix="1" applyNumberFormat="1" applyFont="1" applyBorder="1" applyAlignment="1">
      <alignment horizontal="center" vertical="center" wrapText="1"/>
    </xf>
    <xf numFmtId="1" fontId="5" fillId="0" borderId="24" xfId="0" quotePrefix="1" applyNumberFormat="1" applyFont="1" applyFill="1" applyBorder="1" applyAlignment="1">
      <alignment horizontal="center" vertical="center" wrapText="1"/>
    </xf>
    <xf numFmtId="4" fontId="38" fillId="0" borderId="1" xfId="11" applyNumberFormat="1" applyFont="1" applyBorder="1" applyAlignment="1">
      <alignment horizontal="left" vertical="center" wrapText="1"/>
    </xf>
    <xf numFmtId="4" fontId="38" fillId="0" borderId="1" xfId="11" applyNumberFormat="1" applyFont="1" applyBorder="1" applyAlignment="1">
      <alignment horizontal="center" vertical="center" wrapText="1"/>
    </xf>
    <xf numFmtId="4" fontId="39" fillId="0" borderId="1" xfId="11" applyNumberFormat="1" applyFont="1" applyBorder="1" applyAlignment="1">
      <alignment horizontal="left" vertical="center" wrapText="1"/>
    </xf>
    <xf numFmtId="4" fontId="39" fillId="0" borderId="1" xfId="11" applyNumberFormat="1" applyFont="1" applyBorder="1" applyAlignment="1">
      <alignment horizontal="center" vertical="center" wrapText="1"/>
    </xf>
    <xf numFmtId="0" fontId="5" fillId="0" borderId="1" xfId="0" applyFont="1" applyBorder="1" applyAlignment="1">
      <alignment horizontal="center" wrapText="1"/>
    </xf>
    <xf numFmtId="1" fontId="5" fillId="0" borderId="1" xfId="0" applyNumberFormat="1" applyFont="1" applyFill="1" applyBorder="1" applyAlignment="1">
      <alignment horizontal="center" vertical="center" wrapText="1"/>
    </xf>
    <xf numFmtId="49" fontId="17" fillId="0" borderId="3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49" fontId="17" fillId="0" borderId="36" xfId="0" applyNumberFormat="1" applyFont="1" applyFill="1" applyBorder="1" applyAlignment="1">
      <alignment horizontal="center" vertical="center" wrapText="1"/>
    </xf>
    <xf numFmtId="2" fontId="17" fillId="0" borderId="37" xfId="0" applyNumberFormat="1" applyFont="1" applyFill="1" applyBorder="1" applyAlignment="1">
      <alignment horizontal="center" vertical="center" wrapText="1"/>
    </xf>
    <xf numFmtId="2" fontId="17" fillId="0" borderId="37" xfId="0" applyNumberFormat="1" applyFont="1" applyFill="1" applyBorder="1" applyAlignment="1">
      <alignment horizontal="left" vertical="center" wrapText="1"/>
    </xf>
    <xf numFmtId="0" fontId="17" fillId="0" borderId="0" xfId="0" applyFont="1" applyAlignment="1">
      <alignment vertical="center"/>
    </xf>
    <xf numFmtId="0" fontId="8" fillId="0" borderId="0" xfId="3" applyFont="1" applyAlignment="1">
      <alignment horizontal="right"/>
    </xf>
    <xf numFmtId="0" fontId="17" fillId="0" borderId="0" xfId="0" applyFont="1" applyAlignment="1">
      <alignment horizontal="center" wrapText="1"/>
    </xf>
    <xf numFmtId="0" fontId="5" fillId="0" borderId="1" xfId="0" applyFont="1" applyBorder="1" applyAlignment="1">
      <alignment horizontal="center" vertical="center" wrapText="1"/>
    </xf>
    <xf numFmtId="4" fontId="22" fillId="0" borderId="22" xfId="0" applyNumberFormat="1" applyFont="1" applyFill="1" applyBorder="1" applyAlignment="1">
      <alignment vertical="center" wrapText="1"/>
    </xf>
    <xf numFmtId="4" fontId="5" fillId="0" borderId="22" xfId="0" applyNumberFormat="1" applyFont="1" applyFill="1" applyBorder="1" applyAlignment="1">
      <alignment horizontal="right" vertical="center" wrapText="1"/>
    </xf>
    <xf numFmtId="4" fontId="17" fillId="0" borderId="22" xfId="0" applyNumberFormat="1" applyFont="1" applyFill="1" applyBorder="1" applyAlignment="1">
      <alignment horizontal="right" vertical="center" wrapText="1"/>
    </xf>
    <xf numFmtId="1" fontId="22" fillId="0" borderId="22" xfId="0" applyNumberFormat="1" applyFont="1" applyFill="1" applyBorder="1" applyAlignment="1">
      <alignment vertical="center" wrapText="1"/>
    </xf>
    <xf numFmtId="4" fontId="17" fillId="0" borderId="22" xfId="0" applyNumberFormat="1" applyFont="1" applyFill="1" applyBorder="1" applyAlignment="1">
      <alignment vertical="center" wrapText="1"/>
    </xf>
    <xf numFmtId="0" fontId="0" fillId="0" borderId="1" xfId="0" applyBorder="1"/>
    <xf numFmtId="4" fontId="38" fillId="0" borderId="1" xfId="0" applyNumberFormat="1" applyFont="1" applyBorder="1" applyAlignment="1">
      <alignment horizontal="right" vertical="center"/>
    </xf>
    <xf numFmtId="4" fontId="38" fillId="0" borderId="0" xfId="0" applyNumberFormat="1" applyFont="1" applyAlignment="1">
      <alignment horizontal="right" vertical="center"/>
    </xf>
    <xf numFmtId="4" fontId="17" fillId="0" borderId="1" xfId="0" applyNumberFormat="1" applyFont="1" applyFill="1" applyBorder="1" applyAlignment="1">
      <alignment horizontal="right" vertical="center" wrapText="1"/>
    </xf>
    <xf numFmtId="0" fontId="17" fillId="0" borderId="0" xfId="0" applyFont="1" applyFill="1" applyBorder="1" applyAlignment="1">
      <alignment vertical="center" wrapText="1"/>
    </xf>
    <xf numFmtId="4" fontId="38" fillId="0" borderId="0" xfId="0" applyNumberFormat="1" applyFont="1" applyBorder="1" applyAlignment="1">
      <alignment horizontal="right" vertical="center"/>
    </xf>
    <xf numFmtId="0" fontId="5" fillId="0" borderId="0" xfId="0" applyFont="1" applyFill="1" applyBorder="1" applyAlignment="1">
      <alignment horizontal="right" vertical="center" wrapText="1"/>
    </xf>
    <xf numFmtId="4" fontId="5" fillId="0" borderId="0" xfId="0" applyNumberFormat="1" applyFont="1" applyBorder="1"/>
    <xf numFmtId="4" fontId="5" fillId="0" borderId="22" xfId="0" applyNumberFormat="1" applyFont="1" applyBorder="1" applyAlignment="1">
      <alignment horizontal="right" vertical="center"/>
    </xf>
    <xf numFmtId="165" fontId="17" fillId="0" borderId="22" xfId="0" applyNumberFormat="1" applyFont="1" applyFill="1" applyBorder="1" applyAlignment="1">
      <alignment horizontal="right" vertical="center" wrapText="1"/>
    </xf>
    <xf numFmtId="1" fontId="22" fillId="0" borderId="22" xfId="0" applyNumberFormat="1" applyFont="1" applyFill="1" applyBorder="1" applyAlignment="1">
      <alignment horizontal="center" vertical="center" wrapText="1"/>
    </xf>
    <xf numFmtId="165" fontId="22" fillId="0" borderId="22" xfId="0" applyNumberFormat="1" applyFont="1" applyFill="1" applyBorder="1" applyAlignment="1">
      <alignment horizontal="right" vertical="center" wrapText="1"/>
    </xf>
    <xf numFmtId="4" fontId="17" fillId="0" borderId="40" xfId="0" applyNumberFormat="1" applyFont="1" applyFill="1" applyBorder="1" applyAlignment="1">
      <alignment horizontal="right" vertical="center" wrapText="1"/>
    </xf>
    <xf numFmtId="4" fontId="17" fillId="0" borderId="1" xfId="0" applyNumberFormat="1" applyFont="1" applyFill="1" applyBorder="1" applyAlignment="1">
      <alignment vertical="center" wrapText="1"/>
    </xf>
    <xf numFmtId="165" fontId="38" fillId="0" borderId="1" xfId="0" applyNumberFormat="1" applyFont="1" applyBorder="1" applyAlignment="1">
      <alignment horizontal="right" vertical="center"/>
    </xf>
    <xf numFmtId="165" fontId="17" fillId="0" borderId="1" xfId="0" applyNumberFormat="1" applyFont="1" applyFill="1" applyBorder="1" applyAlignment="1">
      <alignment horizontal="right" vertical="center" wrapText="1"/>
    </xf>
    <xf numFmtId="4" fontId="40" fillId="0" borderId="1" xfId="0" applyNumberFormat="1" applyFont="1" applyBorder="1" applyAlignment="1">
      <alignment horizontal="right" vertical="center"/>
    </xf>
    <xf numFmtId="0" fontId="5" fillId="0" borderId="42"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42" xfId="0" applyFont="1" applyBorder="1" applyAlignment="1">
      <alignment horizontal="center" vertical="center" wrapText="1"/>
    </xf>
    <xf numFmtId="0" fontId="5" fillId="0" borderId="30" xfId="0" applyFont="1" applyBorder="1" applyAlignment="1">
      <alignment horizontal="center" vertical="center" wrapText="1"/>
    </xf>
    <xf numFmtId="4" fontId="38" fillId="0" borderId="32" xfId="0" applyNumberFormat="1" applyFont="1" applyBorder="1" applyAlignment="1">
      <alignment horizontal="right" vertical="center"/>
    </xf>
    <xf numFmtId="165" fontId="38" fillId="0" borderId="32" xfId="0" applyNumberFormat="1" applyFont="1" applyBorder="1" applyAlignment="1">
      <alignment horizontal="right" vertical="center"/>
    </xf>
    <xf numFmtId="165" fontId="40" fillId="0" borderId="32" xfId="0" applyNumberFormat="1" applyFont="1" applyBorder="1" applyAlignment="1">
      <alignment horizontal="right" vertical="center"/>
    </xf>
    <xf numFmtId="165" fontId="40" fillId="0" borderId="38" xfId="0" applyNumberFormat="1" applyFont="1" applyBorder="1" applyAlignment="1">
      <alignment horizontal="right" vertical="center"/>
    </xf>
    <xf numFmtId="0" fontId="41" fillId="0" borderId="0" xfId="0" applyFont="1" applyAlignment="1">
      <alignment wrapText="1"/>
    </xf>
    <xf numFmtId="0" fontId="0" fillId="0" borderId="0" xfId="0" applyFont="1" applyAlignment="1">
      <alignment horizontal="right"/>
    </xf>
    <xf numFmtId="0" fontId="9" fillId="10" borderId="37" xfId="0" applyFont="1" applyFill="1" applyBorder="1" applyAlignment="1">
      <alignment horizontal="center" vertical="center" wrapText="1"/>
    </xf>
    <xf numFmtId="0" fontId="9" fillId="9" borderId="37" xfId="0" applyFont="1" applyFill="1" applyBorder="1" applyAlignment="1">
      <alignment horizontal="center" vertical="center" wrapText="1"/>
    </xf>
    <xf numFmtId="0" fontId="9" fillId="9" borderId="38" xfId="0" applyFont="1" applyFill="1" applyBorder="1" applyAlignment="1">
      <alignment horizontal="center" vertical="center" wrapText="1"/>
    </xf>
    <xf numFmtId="0" fontId="9" fillId="0" borderId="39" xfId="0" quotePrefix="1" applyFont="1" applyFill="1" applyBorder="1" applyAlignment="1">
      <alignment horizontal="center" vertical="center" wrapText="1"/>
    </xf>
    <xf numFmtId="2" fontId="9" fillId="0" borderId="10" xfId="0" applyNumberFormat="1" applyFont="1" applyBorder="1" applyAlignment="1">
      <alignment vertical="center" wrapText="1"/>
    </xf>
    <xf numFmtId="0" fontId="10" fillId="0" borderId="10" xfId="0" applyFont="1" applyFill="1" applyBorder="1" applyAlignment="1">
      <alignment horizontal="center" wrapText="1"/>
    </xf>
    <xf numFmtId="0" fontId="10" fillId="0" borderId="25" xfId="0" applyFont="1" applyFill="1" applyBorder="1" applyAlignment="1">
      <alignment horizontal="center" wrapText="1"/>
    </xf>
    <xf numFmtId="4" fontId="9" fillId="10" borderId="10" xfId="0" applyNumberFormat="1" applyFont="1" applyFill="1" applyBorder="1" applyAlignment="1">
      <alignment horizontal="right" vertical="center" wrapText="1"/>
    </xf>
    <xf numFmtId="4" fontId="9" fillId="0" borderId="10" xfId="0" applyNumberFormat="1" applyFont="1" applyBorder="1" applyAlignment="1">
      <alignment horizontal="right" vertical="center" wrapText="1"/>
    </xf>
    <xf numFmtId="0" fontId="44" fillId="0" borderId="0" xfId="0" applyFont="1"/>
    <xf numFmtId="0" fontId="10" fillId="0" borderId="34" xfId="12" quotePrefix="1" applyFont="1" applyBorder="1" applyAlignment="1">
      <alignment horizontal="center" vertical="center" wrapText="1"/>
    </xf>
    <xf numFmtId="4" fontId="10" fillId="0" borderId="3" xfId="12" quotePrefix="1" applyNumberFormat="1" applyFont="1" applyBorder="1" applyAlignment="1">
      <alignment vertical="center" wrapText="1"/>
    </xf>
    <xf numFmtId="0" fontId="10" fillId="0" borderId="1" xfId="0" applyFont="1" applyFill="1" applyBorder="1" applyAlignment="1">
      <alignment horizontal="center" wrapText="1"/>
    </xf>
    <xf numFmtId="0" fontId="10" fillId="0" borderId="22" xfId="0" applyFont="1" applyFill="1" applyBorder="1" applyAlignment="1">
      <alignment horizontal="center" vertical="center" wrapText="1"/>
    </xf>
    <xf numFmtId="4" fontId="9" fillId="10" borderId="1" xfId="0" applyNumberFormat="1" applyFont="1" applyFill="1" applyBorder="1" applyAlignment="1">
      <alignment horizontal="right" vertical="center" wrapText="1"/>
    </xf>
    <xf numFmtId="4" fontId="10" fillId="0" borderId="1" xfId="0" applyNumberFormat="1" applyFont="1" applyBorder="1" applyAlignment="1">
      <alignment horizontal="right" vertical="center" wrapText="1"/>
    </xf>
    <xf numFmtId="0" fontId="10" fillId="0" borderId="31" xfId="13" quotePrefix="1" applyFont="1" applyBorder="1" applyAlignment="1">
      <alignment horizontal="center" vertical="center" wrapText="1"/>
    </xf>
    <xf numFmtId="4" fontId="10" fillId="0" borderId="1" xfId="13" applyNumberFormat="1" applyFont="1" applyBorder="1" applyAlignment="1">
      <alignment vertical="center" wrapText="1"/>
    </xf>
    <xf numFmtId="0" fontId="10" fillId="0" borderId="3" xfId="0" applyFont="1" applyFill="1" applyBorder="1" applyAlignment="1">
      <alignment horizontal="center" vertical="center" wrapText="1"/>
    </xf>
    <xf numFmtId="4" fontId="10" fillId="0" borderId="1" xfId="14" applyNumberFormat="1" applyFont="1" applyBorder="1" applyAlignment="1">
      <alignment vertical="center" wrapText="1"/>
    </xf>
    <xf numFmtId="4" fontId="10" fillId="0" borderId="1" xfId="0" applyNumberFormat="1" applyFont="1" applyFill="1" applyBorder="1" applyAlignment="1">
      <alignment horizontal="right" vertical="center" wrapText="1"/>
    </xf>
    <xf numFmtId="0" fontId="0" fillId="0" borderId="0" xfId="0" applyFont="1" applyFill="1"/>
    <xf numFmtId="4" fontId="10" fillId="0" borderId="1" xfId="13" quotePrefix="1" applyNumberFormat="1" applyFont="1" applyBorder="1" applyAlignment="1">
      <alignment vertical="center" wrapText="1"/>
    </xf>
    <xf numFmtId="0" fontId="10" fillId="0" borderId="24" xfId="0" applyFont="1" applyFill="1" applyBorder="1" applyAlignment="1">
      <alignment horizontal="center" wrapText="1"/>
    </xf>
    <xf numFmtId="0" fontId="10" fillId="0" borderId="19" xfId="1" applyFont="1" applyFill="1" applyBorder="1" applyAlignment="1">
      <alignment horizontal="center" vertical="center" wrapText="1"/>
    </xf>
    <xf numFmtId="0" fontId="24" fillId="0" borderId="1" xfId="15" quotePrefix="1" applyFont="1" applyBorder="1" applyAlignment="1">
      <alignment horizontal="center" vertical="center" wrapText="1"/>
    </xf>
    <xf numFmtId="4" fontId="24" fillId="0" borderId="1" xfId="15" quotePrefix="1" applyNumberFormat="1" applyFont="1" applyBorder="1" applyAlignment="1">
      <alignment vertical="center" wrapText="1"/>
    </xf>
    <xf numFmtId="4" fontId="24" fillId="0" borderId="1" xfId="16" quotePrefix="1" applyNumberFormat="1" applyFont="1" applyBorder="1" applyAlignment="1">
      <alignment vertical="center" wrapText="1"/>
    </xf>
    <xf numFmtId="0" fontId="10" fillId="0" borderId="19" xfId="17"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2" xfId="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5" xfId="1" applyFont="1" applyFill="1" applyBorder="1" applyAlignment="1">
      <alignment horizontal="center" vertical="center" wrapText="1"/>
    </xf>
    <xf numFmtId="0" fontId="10" fillId="0" borderId="31" xfId="18" quotePrefix="1" applyFont="1" applyBorder="1" applyAlignment="1">
      <alignment horizontal="center" vertical="center" wrapText="1"/>
    </xf>
    <xf numFmtId="4" fontId="10" fillId="0" borderId="1" xfId="18" quotePrefix="1" applyNumberFormat="1" applyFont="1" applyBorder="1" applyAlignment="1">
      <alignment vertical="center" wrapText="1"/>
    </xf>
    <xf numFmtId="0" fontId="10" fillId="0" borderId="1" xfId="1" applyFont="1" applyFill="1" applyBorder="1" applyAlignment="1">
      <alignment horizontal="center" vertical="center" wrapText="1"/>
    </xf>
    <xf numFmtId="0" fontId="43" fillId="0" borderId="0" xfId="0" applyFont="1" applyFill="1"/>
    <xf numFmtId="49" fontId="10" fillId="0" borderId="31" xfId="13" applyNumberFormat="1" applyFont="1" applyBorder="1" applyAlignment="1">
      <alignment horizontal="center" vertical="center" wrapText="1"/>
    </xf>
    <xf numFmtId="4" fontId="10" fillId="9" borderId="1" xfId="13" applyNumberFormat="1" applyFont="1" applyFill="1" applyBorder="1" applyAlignment="1">
      <alignment vertical="center" wrapText="1"/>
    </xf>
    <xf numFmtId="0" fontId="10" fillId="9" borderId="1" xfId="0" applyFont="1" applyFill="1" applyBorder="1" applyAlignment="1">
      <alignment horizontal="center" vertical="center" wrapText="1"/>
    </xf>
    <xf numFmtId="4" fontId="24" fillId="0" borderId="1" xfId="19" applyNumberFormat="1" applyFont="1" applyBorder="1" applyAlignment="1">
      <alignment vertical="center" wrapText="1"/>
    </xf>
    <xf numFmtId="4" fontId="10" fillId="9" borderId="1" xfId="0" applyNumberFormat="1" applyFont="1" applyFill="1" applyBorder="1" applyAlignment="1">
      <alignment horizontal="right" vertical="center" wrapText="1"/>
    </xf>
    <xf numFmtId="0" fontId="9" fillId="9" borderId="10" xfId="0" applyFont="1" applyFill="1" applyBorder="1" applyAlignment="1">
      <alignment horizontal="center" vertical="center" wrapText="1"/>
    </xf>
    <xf numFmtId="4" fontId="9" fillId="0" borderId="1" xfId="0" applyNumberFormat="1" applyFont="1" applyFill="1" applyBorder="1" applyAlignment="1">
      <alignment horizontal="right" vertical="center" wrapText="1"/>
    </xf>
    <xf numFmtId="0" fontId="46" fillId="9" borderId="10"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46" fillId="9" borderId="1" xfId="0" applyFont="1" applyFill="1" applyBorder="1" applyAlignment="1">
      <alignment horizontal="center" vertical="center" wrapText="1"/>
    </xf>
    <xf numFmtId="0" fontId="10" fillId="9" borderId="25" xfId="1" applyFont="1" applyFill="1" applyBorder="1" applyAlignment="1">
      <alignment horizontal="center" vertical="center" wrapText="1"/>
    </xf>
    <xf numFmtId="4" fontId="10" fillId="9" borderId="14" xfId="13" applyNumberFormat="1" applyFont="1" applyFill="1" applyBorder="1" applyAlignment="1">
      <alignment vertical="center" wrapText="1"/>
    </xf>
    <xf numFmtId="4" fontId="10" fillId="9" borderId="1" xfId="13" quotePrefix="1" applyNumberFormat="1" applyFont="1" applyFill="1" applyBorder="1" applyAlignment="1">
      <alignment horizontal="left" vertical="center" wrapText="1"/>
    </xf>
    <xf numFmtId="0" fontId="10" fillId="9" borderId="24" xfId="0" applyFont="1" applyFill="1" applyBorder="1" applyAlignment="1">
      <alignment horizontal="center" vertical="center" wrapText="1"/>
    </xf>
    <xf numFmtId="49" fontId="10" fillId="0" borderId="39" xfId="13" applyNumberFormat="1" applyFont="1" applyBorder="1" applyAlignment="1">
      <alignment horizontal="center" vertical="center" wrapText="1"/>
    </xf>
    <xf numFmtId="4" fontId="10" fillId="9" borderId="10" xfId="13" quotePrefix="1" applyNumberFormat="1" applyFont="1" applyFill="1" applyBorder="1" applyAlignment="1">
      <alignment horizontal="left" vertical="center" wrapText="1"/>
    </xf>
    <xf numFmtId="49" fontId="10" fillId="0" borderId="31" xfId="0" applyNumberFormat="1" applyFont="1" applyFill="1" applyBorder="1" applyAlignment="1">
      <alignment horizontal="center" vertical="center" wrapText="1"/>
    </xf>
    <xf numFmtId="2" fontId="10" fillId="0" borderId="1" xfId="0" quotePrefix="1" applyNumberFormat="1" applyFont="1" applyFill="1" applyBorder="1" applyAlignment="1">
      <alignment horizontal="left" vertical="center" wrapText="1"/>
    </xf>
    <xf numFmtId="2" fontId="10" fillId="0" borderId="1" xfId="0" applyNumberFormat="1" applyFont="1" applyFill="1" applyBorder="1" applyAlignment="1">
      <alignment horizontal="left" vertical="center" wrapText="1"/>
    </xf>
    <xf numFmtId="0" fontId="24" fillId="0" borderId="1" xfId="20" quotePrefix="1" applyFont="1" applyBorder="1" applyAlignment="1">
      <alignment horizontal="center" vertical="center" wrapText="1"/>
    </xf>
    <xf numFmtId="4" fontId="24" fillId="0" borderId="1" xfId="20" quotePrefix="1" applyNumberFormat="1" applyFont="1" applyBorder="1" applyAlignment="1">
      <alignment vertical="center" wrapText="1"/>
    </xf>
    <xf numFmtId="0" fontId="10" fillId="0" borderId="19" xfId="0" applyFont="1" applyFill="1" applyBorder="1" applyAlignment="1">
      <alignment horizontal="center" vertical="center" wrapText="1"/>
    </xf>
    <xf numFmtId="0" fontId="10" fillId="0" borderId="31" xfId="21" quotePrefix="1" applyFont="1" applyBorder="1" applyAlignment="1">
      <alignment horizontal="center" vertical="center" wrapText="1"/>
    </xf>
    <xf numFmtId="4" fontId="10" fillId="0" borderId="1" xfId="21" quotePrefix="1" applyNumberFormat="1" applyFont="1" applyBorder="1" applyAlignment="1">
      <alignment vertical="center" wrapText="1"/>
    </xf>
    <xf numFmtId="0" fontId="10" fillId="0" borderId="31" xfId="22" quotePrefix="1" applyFont="1" applyBorder="1" applyAlignment="1">
      <alignment horizontal="center" vertical="center" wrapText="1"/>
    </xf>
    <xf numFmtId="4" fontId="24" fillId="0" borderId="1" xfId="22" quotePrefix="1" applyNumberFormat="1" applyFont="1" applyBorder="1" applyAlignment="1">
      <alignment vertical="center" wrapText="1"/>
    </xf>
    <xf numFmtId="0" fontId="10" fillId="9" borderId="31" xfId="24" quotePrefix="1" applyFont="1" applyFill="1" applyBorder="1" applyAlignment="1">
      <alignment horizontal="center" vertical="center" wrapText="1"/>
    </xf>
    <xf numFmtId="4" fontId="10" fillId="9" borderId="1" xfId="23" quotePrefix="1" applyNumberFormat="1" applyFont="1" applyFill="1" applyBorder="1" applyAlignment="1">
      <alignment vertical="center" wrapText="1"/>
    </xf>
    <xf numFmtId="0" fontId="10" fillId="9" borderId="22" xfId="0" applyFont="1" applyFill="1" applyBorder="1" applyAlignment="1">
      <alignment horizontal="center" vertical="center" wrapText="1"/>
    </xf>
    <xf numFmtId="0" fontId="0" fillId="9" borderId="0" xfId="0" applyFont="1" applyFill="1"/>
    <xf numFmtId="0" fontId="10" fillId="9" borderId="34" xfId="13" quotePrefix="1" applyFont="1" applyFill="1" applyBorder="1" applyAlignment="1">
      <alignment horizontal="center" vertical="center" wrapText="1"/>
    </xf>
    <xf numFmtId="4" fontId="10" fillId="9" borderId="3" xfId="13" quotePrefix="1" applyNumberFormat="1" applyFont="1" applyFill="1" applyBorder="1" applyAlignment="1">
      <alignment vertical="center" wrapText="1"/>
    </xf>
    <xf numFmtId="0" fontId="10" fillId="9" borderId="31" xfId="22" quotePrefix="1" applyFont="1" applyFill="1" applyBorder="1" applyAlignment="1">
      <alignment horizontal="center" vertical="center" wrapText="1"/>
    </xf>
    <xf numFmtId="4" fontId="10" fillId="9" borderId="1" xfId="22" quotePrefix="1" applyNumberFormat="1" applyFont="1" applyFill="1" applyBorder="1" applyAlignment="1">
      <alignment vertical="center" wrapText="1"/>
    </xf>
    <xf numFmtId="0" fontId="10" fillId="9" borderId="3" xfId="0" applyFont="1" applyFill="1" applyBorder="1" applyAlignment="1">
      <alignment horizontal="center" wrapText="1"/>
    </xf>
    <xf numFmtId="49" fontId="10" fillId="9" borderId="34" xfId="24" applyNumberFormat="1" applyFont="1" applyFill="1" applyBorder="1" applyAlignment="1">
      <alignment horizontal="center" vertical="center" wrapText="1"/>
    </xf>
    <xf numFmtId="4" fontId="24" fillId="0" borderId="1" xfId="10" quotePrefix="1" applyNumberFormat="1" applyFont="1" applyBorder="1" applyAlignment="1">
      <alignment vertical="center" wrapText="1"/>
    </xf>
    <xf numFmtId="0" fontId="10" fillId="0" borderId="24" xfId="0" applyFont="1" applyFill="1" applyBorder="1" applyAlignment="1">
      <alignment horizontal="center" vertical="center" wrapText="1"/>
    </xf>
    <xf numFmtId="0" fontId="10" fillId="0" borderId="34" xfId="13" quotePrefix="1" applyFont="1" applyBorder="1" applyAlignment="1">
      <alignment horizontal="center" vertical="center" wrapText="1"/>
    </xf>
    <xf numFmtId="4" fontId="10" fillId="0" borderId="3" xfId="13" quotePrefix="1" applyNumberFormat="1" applyFont="1" applyBorder="1" applyAlignment="1">
      <alignment horizontal="left" vertical="center" wrapText="1"/>
    </xf>
    <xf numFmtId="0" fontId="10" fillId="0" borderId="1" xfId="13" quotePrefix="1" applyFont="1" applyBorder="1" applyAlignment="1">
      <alignment horizontal="center" vertical="center" wrapText="1"/>
    </xf>
    <xf numFmtId="0" fontId="10" fillId="0" borderId="3" xfId="1" applyFont="1" applyFill="1" applyBorder="1" applyAlignment="1">
      <alignment horizontal="center" vertical="center" wrapText="1"/>
    </xf>
    <xf numFmtId="0" fontId="10" fillId="0" borderId="31" xfId="12" quotePrefix="1" applyFont="1" applyBorder="1" applyAlignment="1">
      <alignment horizontal="center" vertical="center" wrapText="1"/>
    </xf>
    <xf numFmtId="4" fontId="10" fillId="0" borderId="1" xfId="12" quotePrefix="1" applyNumberFormat="1" applyFont="1" applyBorder="1" applyAlignment="1">
      <alignment vertical="center" wrapText="1"/>
    </xf>
    <xf numFmtId="0" fontId="24" fillId="0" borderId="1" xfId="26" quotePrefix="1" applyFont="1" applyBorder="1" applyAlignment="1">
      <alignment horizontal="center" vertical="center" wrapText="1"/>
    </xf>
    <xf numFmtId="4" fontId="24" fillId="0" borderId="1" xfId="26" quotePrefix="1" applyNumberFormat="1" applyFont="1" applyBorder="1" applyAlignment="1">
      <alignment vertical="center" wrapText="1"/>
    </xf>
    <xf numFmtId="0" fontId="9" fillId="0" borderId="31" xfId="27" quotePrefix="1" applyFont="1" applyBorder="1" applyAlignment="1">
      <alignment horizontal="center" vertical="center" wrapText="1"/>
    </xf>
    <xf numFmtId="0" fontId="10" fillId="0" borderId="1" xfId="17" applyFont="1" applyFill="1" applyBorder="1" applyAlignment="1">
      <alignment horizontal="center" vertical="center" wrapText="1"/>
    </xf>
    <xf numFmtId="49" fontId="10" fillId="0" borderId="39" xfId="28" applyNumberFormat="1" applyFont="1" applyBorder="1" applyAlignment="1">
      <alignment horizontal="center" vertical="center" wrapText="1"/>
    </xf>
    <xf numFmtId="0" fontId="10" fillId="9" borderId="3" xfId="0" applyFont="1" applyFill="1" applyBorder="1" applyAlignment="1">
      <alignment horizontal="center" vertical="center" wrapText="1"/>
    </xf>
    <xf numFmtId="4" fontId="9" fillId="10" borderId="3" xfId="0" applyNumberFormat="1" applyFont="1" applyFill="1" applyBorder="1" applyAlignment="1">
      <alignment horizontal="right" vertical="center" wrapText="1"/>
    </xf>
    <xf numFmtId="4" fontId="9" fillId="10" borderId="14" xfId="0" applyNumberFormat="1" applyFont="1" applyFill="1" applyBorder="1" applyAlignment="1">
      <alignment horizontal="right" vertical="center" wrapText="1"/>
    </xf>
    <xf numFmtId="4" fontId="10" fillId="0" borderId="3" xfId="0" applyNumberFormat="1" applyFont="1" applyFill="1" applyBorder="1" applyAlignment="1">
      <alignment horizontal="right" vertical="center" wrapText="1"/>
    </xf>
    <xf numFmtId="4" fontId="9" fillId="10" borderId="8" xfId="0" applyNumberFormat="1" applyFont="1" applyFill="1" applyBorder="1" applyAlignment="1">
      <alignment horizontal="right" vertical="center" wrapText="1"/>
    </xf>
    <xf numFmtId="4" fontId="9" fillId="0" borderId="8" xfId="0" applyNumberFormat="1" applyFont="1" applyFill="1" applyBorder="1" applyAlignment="1">
      <alignment horizontal="right" vertical="center" wrapText="1"/>
    </xf>
    <xf numFmtId="0" fontId="10" fillId="0" borderId="14" xfId="17" applyFont="1" applyFill="1" applyBorder="1" applyAlignment="1">
      <alignment horizontal="center" vertical="center" wrapText="1"/>
    </xf>
    <xf numFmtId="0" fontId="10" fillId="0" borderId="14" xfId="0" applyFont="1" applyFill="1" applyBorder="1" applyAlignment="1">
      <alignment horizontal="center" vertical="center" wrapText="1"/>
    </xf>
    <xf numFmtId="4" fontId="10" fillId="0" borderId="14" xfId="0" applyNumberFormat="1" applyFont="1" applyFill="1" applyBorder="1" applyAlignment="1">
      <alignment horizontal="right" vertical="center" wrapText="1"/>
    </xf>
    <xf numFmtId="0" fontId="10" fillId="0" borderId="3" xfId="17" applyFont="1" applyFill="1" applyBorder="1" applyAlignment="1">
      <alignment horizontal="center" vertical="center" wrapText="1"/>
    </xf>
    <xf numFmtId="0" fontId="9" fillId="0" borderId="4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Fill="1" applyBorder="1" applyAlignment="1">
      <alignment horizontal="center" vertical="center" wrapText="1"/>
    </xf>
    <xf numFmtId="0" fontId="9" fillId="0" borderId="15" xfId="0" applyFont="1" applyFill="1" applyBorder="1" applyAlignment="1">
      <alignment horizontal="center" vertical="center" wrapText="1"/>
    </xf>
    <xf numFmtId="4" fontId="9" fillId="0" borderId="9" xfId="0" applyNumberFormat="1" applyFont="1" applyFill="1" applyBorder="1" applyAlignment="1">
      <alignment horizontal="righ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9" fillId="0" borderId="1" xfId="0" applyFont="1" applyBorder="1" applyAlignment="1">
      <alignment horizontal="center" vertical="center" wrapText="1"/>
    </xf>
    <xf numFmtId="4" fontId="10" fillId="0" borderId="23" xfId="0" applyNumberFormat="1" applyFont="1" applyBorder="1" applyAlignment="1">
      <alignment horizontal="right" vertical="center" wrapText="1"/>
    </xf>
    <xf numFmtId="4" fontId="10" fillId="0" borderId="22" xfId="0" applyNumberFormat="1" applyFont="1" applyFill="1" applyBorder="1" applyAlignment="1">
      <alignment horizontal="right" vertical="center" wrapText="1"/>
    </xf>
    <xf numFmtId="4" fontId="10" fillId="9" borderId="22" xfId="0" applyNumberFormat="1" applyFont="1" applyFill="1" applyBorder="1" applyAlignment="1">
      <alignment horizontal="right" vertical="center" wrapText="1"/>
    </xf>
    <xf numFmtId="4" fontId="9" fillId="0" borderId="25" xfId="0" applyNumberFormat="1" applyFont="1" applyFill="1" applyBorder="1" applyAlignment="1">
      <alignment horizontal="right" vertical="center" wrapText="1"/>
    </xf>
    <xf numFmtId="4" fontId="10" fillId="0" borderId="25" xfId="0" applyNumberFormat="1" applyFont="1" applyFill="1" applyBorder="1" applyAlignment="1">
      <alignment horizontal="right" vertical="center" wrapText="1"/>
    </xf>
    <xf numFmtId="4" fontId="10" fillId="0" borderId="23" xfId="0" applyNumberFormat="1" applyFont="1" applyFill="1" applyBorder="1" applyAlignment="1">
      <alignment horizontal="right" vertical="center" wrapText="1"/>
    </xf>
    <xf numFmtId="4" fontId="10" fillId="9" borderId="23" xfId="0" applyNumberFormat="1" applyFont="1" applyFill="1" applyBorder="1" applyAlignment="1">
      <alignment horizontal="right" vertical="center" wrapText="1"/>
    </xf>
    <xf numFmtId="4" fontId="10" fillId="0" borderId="19" xfId="0" applyNumberFormat="1" applyFont="1" applyFill="1" applyBorder="1" applyAlignment="1">
      <alignment horizontal="right" vertical="center" wrapText="1"/>
    </xf>
    <xf numFmtId="4" fontId="9" fillId="0" borderId="23" xfId="0" applyNumberFormat="1" applyFont="1" applyFill="1" applyBorder="1" applyAlignment="1">
      <alignment horizontal="right" vertical="center" wrapText="1"/>
    </xf>
    <xf numFmtId="0" fontId="44" fillId="0" borderId="1" xfId="0" applyFont="1" applyBorder="1"/>
    <xf numFmtId="0" fontId="44" fillId="0" borderId="1" xfId="0" applyFont="1" applyFill="1" applyBorder="1"/>
    <xf numFmtId="4" fontId="47" fillId="0" borderId="1" xfId="0" applyNumberFormat="1" applyFont="1" applyFill="1" applyBorder="1"/>
    <xf numFmtId="4" fontId="44" fillId="0" borderId="1" xfId="0" applyNumberFormat="1" applyFont="1" applyFill="1" applyBorder="1"/>
    <xf numFmtId="0" fontId="44" fillId="9" borderId="1" xfId="0" applyFont="1" applyFill="1" applyBorder="1"/>
    <xf numFmtId="4" fontId="9" fillId="0" borderId="1" xfId="0" applyNumberFormat="1" applyFont="1" applyBorder="1" applyAlignment="1">
      <alignment horizontal="right" vertical="center" wrapText="1"/>
    </xf>
    <xf numFmtId="165" fontId="9" fillId="12" borderId="10" xfId="0" applyNumberFormat="1" applyFont="1" applyFill="1" applyBorder="1" applyAlignment="1">
      <alignment horizontal="right" vertical="center" wrapText="1"/>
    </xf>
    <xf numFmtId="165" fontId="9" fillId="12" borderId="14" xfId="0" applyNumberFormat="1" applyFont="1" applyFill="1" applyBorder="1" applyAlignment="1">
      <alignment horizontal="right" vertical="center" wrapText="1"/>
    </xf>
    <xf numFmtId="0" fontId="44" fillId="0" borderId="3" xfId="0" applyFont="1" applyFill="1" applyBorder="1"/>
    <xf numFmtId="165" fontId="9" fillId="12" borderId="8" xfId="0" applyNumberFormat="1" applyFont="1" applyFill="1" applyBorder="1" applyAlignment="1">
      <alignment horizontal="right" vertical="center" wrapText="1"/>
    </xf>
    <xf numFmtId="0" fontId="43" fillId="0" borderId="0" xfId="0" applyFont="1" applyAlignment="1">
      <alignment horizontal="center" vertical="center"/>
    </xf>
    <xf numFmtId="0" fontId="43" fillId="0" borderId="0" xfId="0" applyFont="1"/>
    <xf numFmtId="0" fontId="48" fillId="0" borderId="0" xfId="0" applyFont="1"/>
    <xf numFmtId="0" fontId="49" fillId="0" borderId="0" xfId="0" applyFont="1" applyAlignment="1">
      <alignment horizontal="right"/>
    </xf>
    <xf numFmtId="0" fontId="49" fillId="0" borderId="0" xfId="0" applyFont="1" applyAlignment="1">
      <alignment horizontal="center"/>
    </xf>
    <xf numFmtId="0" fontId="49" fillId="0" borderId="0" xfId="0" applyFont="1" applyAlignment="1">
      <alignment horizontal="center" vertical="center"/>
    </xf>
    <xf numFmtId="0" fontId="10" fillId="0" borderId="0" xfId="0" applyFont="1" applyAlignment="1">
      <alignment horizontal="right"/>
    </xf>
    <xf numFmtId="0" fontId="43" fillId="0" borderId="0" xfId="0" applyFont="1" applyAlignment="1">
      <alignment wrapText="1"/>
    </xf>
    <xf numFmtId="0" fontId="11" fillId="0" borderId="1" xfId="0" applyFont="1" applyBorder="1" applyAlignment="1">
      <alignment horizontal="center" vertical="center" wrapText="1"/>
    </xf>
    <xf numFmtId="0" fontId="2" fillId="0" borderId="1" xfId="30" applyFont="1" applyBorder="1" applyAlignment="1">
      <alignment horizontal="center" vertical="center" wrapText="1"/>
    </xf>
    <xf numFmtId="4" fontId="2" fillId="0" borderId="1" xfId="30" applyNumberFormat="1" applyFont="1" applyBorder="1" applyAlignment="1">
      <alignment horizontal="center" vertical="center" wrapText="1"/>
    </xf>
    <xf numFmtId="0" fontId="10" fillId="0" borderId="1"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44" fillId="0" borderId="0" xfId="0" applyFont="1" applyAlignment="1">
      <alignment wrapText="1"/>
    </xf>
    <xf numFmtId="0" fontId="9" fillId="0" borderId="0" xfId="0" applyFont="1" applyBorder="1" applyAlignment="1">
      <alignment horizontal="center" vertical="center" wrapText="1"/>
    </xf>
    <xf numFmtId="4" fontId="9" fillId="0" borderId="0" xfId="0" applyNumberFormat="1" applyFont="1" applyBorder="1" applyAlignment="1">
      <alignment horizontal="right" vertical="center" wrapText="1"/>
    </xf>
    <xf numFmtId="0" fontId="10" fillId="0" borderId="0" xfId="0" applyFont="1" applyAlignment="1">
      <alignment horizontal="center" vertical="center" wrapText="1"/>
    </xf>
    <xf numFmtId="0" fontId="17" fillId="0" borderId="0" xfId="0" applyFont="1" applyAlignment="1">
      <alignment horizontal="left"/>
    </xf>
    <xf numFmtId="0" fontId="17" fillId="0" borderId="0" xfId="0" applyFont="1"/>
    <xf numFmtId="0" fontId="40" fillId="0" borderId="0" xfId="3" applyFont="1" applyAlignment="1">
      <alignment horizontal="right"/>
    </xf>
    <xf numFmtId="0" fontId="5" fillId="13" borderId="0" xfId="0" applyFont="1" applyFill="1"/>
    <xf numFmtId="0" fontId="10" fillId="0" borderId="0" xfId="0" applyFont="1" applyAlignment="1">
      <alignment horizontal="center" vertical="center"/>
    </xf>
    <xf numFmtId="0" fontId="43" fillId="0" borderId="1" xfId="0" applyFont="1" applyBorder="1" applyAlignment="1">
      <alignment wrapText="1"/>
    </xf>
    <xf numFmtId="0" fontId="2" fillId="0" borderId="1" xfId="30" quotePrefix="1" applyFont="1" applyBorder="1" applyAlignment="1">
      <alignment horizontal="center" vertical="center" wrapText="1"/>
    </xf>
    <xf numFmtId="4" fontId="9" fillId="0" borderId="1" xfId="0" applyNumberFormat="1" applyFont="1" applyBorder="1" applyAlignment="1">
      <alignment horizontal="center" vertical="center" wrapText="1"/>
    </xf>
    <xf numFmtId="4" fontId="0" fillId="0" borderId="0" xfId="0" applyNumberFormat="1" applyFont="1" applyFill="1"/>
    <xf numFmtId="0" fontId="2" fillId="12" borderId="1" xfId="0" applyFont="1" applyFill="1" applyBorder="1" applyAlignment="1">
      <alignment horizontal="center" vertical="center"/>
    </xf>
    <xf numFmtId="4" fontId="2" fillId="12" borderId="1" xfId="0" applyNumberFormat="1" applyFont="1" applyFill="1" applyBorder="1" applyAlignment="1">
      <alignment vertical="center"/>
    </xf>
    <xf numFmtId="0" fontId="2" fillId="12" borderId="1" xfId="0" applyFont="1" applyFill="1" applyBorder="1" applyAlignment="1">
      <alignment vertical="center" wrapText="1"/>
    </xf>
    <xf numFmtId="0" fontId="1" fillId="9" borderId="0" xfId="0" applyFont="1" applyFill="1" applyBorder="1"/>
    <xf numFmtId="0" fontId="1" fillId="9" borderId="0" xfId="0" applyFont="1" applyFill="1" applyBorder="1" applyAlignment="1">
      <alignment horizontal="center" vertical="center" wrapText="1"/>
    </xf>
    <xf numFmtId="0" fontId="2" fillId="9" borderId="0" xfId="0" applyFont="1" applyFill="1" applyBorder="1"/>
    <xf numFmtId="0" fontId="1" fillId="0" borderId="1" xfId="0" applyFont="1" applyBorder="1"/>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wrapText="1"/>
    </xf>
    <xf numFmtId="4" fontId="1" fillId="0" borderId="1" xfId="0" applyNumberFormat="1" applyFont="1" applyBorder="1" applyAlignment="1">
      <alignment vertical="center"/>
    </xf>
    <xf numFmtId="4" fontId="2" fillId="2" borderId="1" xfId="0" applyNumberFormat="1" applyFont="1" applyFill="1" applyBorder="1" applyAlignment="1">
      <alignment vertical="center"/>
    </xf>
    <xf numFmtId="0" fontId="1" fillId="0" borderId="1" xfId="0" applyFont="1" applyBorder="1" applyAlignment="1">
      <alignment horizontal="center" vertical="center" wrapText="1"/>
    </xf>
    <xf numFmtId="0" fontId="1" fillId="0" borderId="1" xfId="0" applyNumberFormat="1" applyFont="1" applyBorder="1" applyAlignment="1">
      <alignment horizontal="center"/>
    </xf>
    <xf numFmtId="0" fontId="1" fillId="0" borderId="1" xfId="0" applyNumberFormat="1" applyFont="1" applyBorder="1" applyAlignment="1">
      <alignment horizontal="center" wrapText="1"/>
    </xf>
    <xf numFmtId="4" fontId="1" fillId="0" borderId="1" xfId="0" applyNumberFormat="1" applyFont="1" applyBorder="1" applyAlignment="1">
      <alignment horizontal="center" vertical="center" wrapText="1"/>
    </xf>
    <xf numFmtId="1" fontId="17" fillId="0" borderId="1" xfId="0" applyNumberFormat="1"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right" vertical="center" wrapText="1"/>
    </xf>
    <xf numFmtId="0" fontId="51" fillId="0" borderId="1" xfId="0" applyFont="1" applyBorder="1" applyAlignment="1">
      <alignment horizontal="justify"/>
    </xf>
    <xf numFmtId="4" fontId="51" fillId="0" borderId="1" xfId="0" applyNumberFormat="1" applyFont="1" applyFill="1" applyBorder="1" applyAlignment="1">
      <alignment vertical="center" wrapText="1"/>
    </xf>
    <xf numFmtId="4" fontId="22" fillId="0" borderId="1" xfId="0" applyNumberFormat="1" applyFont="1" applyFill="1" applyBorder="1" applyAlignment="1">
      <alignment vertical="center" wrapText="1"/>
    </xf>
    <xf numFmtId="0" fontId="1" fillId="0" borderId="0" xfId="0" applyFont="1"/>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4" borderId="1" xfId="0" quotePrefix="1" applyFont="1" applyFill="1" applyBorder="1" applyAlignment="1">
      <alignment vertical="center" wrapText="1"/>
    </xf>
    <xf numFmtId="164" fontId="1" fillId="4" borderId="1" xfId="0" applyNumberFormat="1" applyFont="1" applyFill="1" applyBorder="1" applyAlignment="1">
      <alignment horizontal="center" vertical="center"/>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2" fillId="2" borderId="1" xfId="0" quotePrefix="1" applyFont="1" applyFill="1" applyBorder="1" applyAlignment="1">
      <alignment vertical="center" wrapText="1"/>
    </xf>
    <xf numFmtId="164" fontId="2" fillId="2" borderId="1" xfId="0" applyNumberFormat="1" applyFont="1" applyFill="1" applyBorder="1" applyAlignment="1">
      <alignment horizontal="center" vertical="center"/>
    </xf>
    <xf numFmtId="164" fontId="2" fillId="2" borderId="1" xfId="0" applyNumberFormat="1" applyFont="1" applyFill="1" applyBorder="1" applyAlignment="1">
      <alignment vertical="center"/>
    </xf>
    <xf numFmtId="4" fontId="22" fillId="7" borderId="22" xfId="0" applyNumberFormat="1" applyFont="1" applyFill="1" applyBorder="1" applyAlignment="1" applyProtection="1">
      <alignment horizontal="right" vertical="top"/>
    </xf>
    <xf numFmtId="4" fontId="22" fillId="0" borderId="24" xfId="0" applyNumberFormat="1" applyFont="1" applyFill="1" applyBorder="1" applyAlignment="1" applyProtection="1">
      <alignment horizontal="right" vertical="top"/>
    </xf>
    <xf numFmtId="0" fontId="10" fillId="0" borderId="10" xfId="0" applyFont="1" applyFill="1" applyBorder="1" applyAlignment="1">
      <alignment horizontal="left" vertical="top" wrapText="1"/>
    </xf>
    <xf numFmtId="0" fontId="21" fillId="0" borderId="7" xfId="0" applyFont="1" applyFill="1" applyBorder="1" applyAlignment="1">
      <alignment horizontal="left" vertical="top" wrapText="1"/>
    </xf>
    <xf numFmtId="49" fontId="21" fillId="0" borderId="8" xfId="0" applyNumberFormat="1" applyFont="1" applyFill="1" applyBorder="1" applyAlignment="1">
      <alignment horizontal="center" vertical="top" wrapText="1"/>
    </xf>
    <xf numFmtId="4" fontId="22" fillId="6" borderId="8" xfId="0" applyNumberFormat="1" applyFont="1" applyFill="1" applyBorder="1" applyAlignment="1" applyProtection="1">
      <alignment horizontal="right" vertical="top"/>
    </xf>
    <xf numFmtId="4" fontId="22" fillId="7" borderId="8" xfId="0" applyNumberFormat="1" applyFont="1" applyFill="1" applyBorder="1" applyAlignment="1" applyProtection="1">
      <alignment horizontal="right" vertical="top"/>
    </xf>
    <xf numFmtId="4" fontId="22" fillId="0" borderId="8" xfId="0" applyNumberFormat="1" applyFont="1" applyFill="1" applyBorder="1" applyAlignment="1" applyProtection="1">
      <alignment horizontal="right" vertical="top"/>
    </xf>
    <xf numFmtId="165" fontId="22" fillId="0" borderId="9" xfId="0" applyNumberFormat="1" applyFont="1" applyFill="1" applyBorder="1" applyAlignment="1" applyProtection="1">
      <alignment horizontal="right" vertical="top"/>
    </xf>
    <xf numFmtId="49" fontId="19" fillId="0" borderId="10" xfId="0" applyNumberFormat="1" applyFont="1" applyFill="1" applyBorder="1" applyAlignment="1">
      <alignment horizontal="center" vertical="center" wrapText="1"/>
    </xf>
    <xf numFmtId="4" fontId="20" fillId="6" borderId="10" xfId="0" applyNumberFormat="1" applyFont="1" applyFill="1" applyBorder="1" applyAlignment="1" applyProtection="1">
      <alignment horizontal="right" vertical="center"/>
    </xf>
    <xf numFmtId="165" fontId="5" fillId="0" borderId="10" xfId="0" applyNumberFormat="1" applyFont="1" applyFill="1" applyBorder="1" applyAlignment="1" applyProtection="1">
      <alignment horizontal="right" vertical="center"/>
    </xf>
    <xf numFmtId="4" fontId="20" fillId="7" borderId="10" xfId="0" applyNumberFormat="1" applyFont="1" applyFill="1" applyBorder="1" applyAlignment="1" applyProtection="1">
      <alignment horizontal="right" vertical="center"/>
    </xf>
    <xf numFmtId="4" fontId="5" fillId="0" borderId="10" xfId="0" applyNumberFormat="1" applyFont="1" applyFill="1" applyBorder="1" applyAlignment="1" applyProtection="1">
      <alignment horizontal="right" vertical="center"/>
    </xf>
    <xf numFmtId="0" fontId="38" fillId="0" borderId="1" xfId="31" applyFont="1" applyBorder="1" applyAlignment="1">
      <alignment horizontal="center" vertical="center"/>
    </xf>
    <xf numFmtId="4" fontId="5" fillId="0" borderId="32" xfId="0" applyNumberFormat="1" applyFont="1" applyFill="1" applyBorder="1" applyAlignment="1">
      <alignment horizontal="right" vertical="center" wrapText="1"/>
    </xf>
    <xf numFmtId="4" fontId="17" fillId="0" borderId="32" xfId="0" applyNumberFormat="1" applyFont="1" applyFill="1" applyBorder="1" applyAlignment="1">
      <alignment horizontal="right" vertical="center" wrapText="1"/>
    </xf>
    <xf numFmtId="165" fontId="40" fillId="0" borderId="1" xfId="0" applyNumberFormat="1" applyFont="1" applyBorder="1" applyAlignment="1">
      <alignment horizontal="right" vertical="center"/>
    </xf>
    <xf numFmtId="0" fontId="0" fillId="9" borderId="0" xfId="0" applyFill="1"/>
    <xf numFmtId="0" fontId="18" fillId="9" borderId="0" xfId="0" applyFont="1" applyFill="1"/>
    <xf numFmtId="0" fontId="27" fillId="9" borderId="0" xfId="0" applyFont="1" applyFill="1"/>
    <xf numFmtId="0" fontId="32" fillId="9" borderId="0" xfId="0" applyFont="1" applyFill="1"/>
    <xf numFmtId="0" fontId="35" fillId="9" borderId="0" xfId="0" applyFont="1" applyFill="1"/>
    <xf numFmtId="4" fontId="17" fillId="14" borderId="8" xfId="0" applyNumberFormat="1" applyFont="1" applyFill="1" applyBorder="1" applyAlignment="1" applyProtection="1">
      <alignment horizontal="right" vertical="center"/>
    </xf>
    <xf numFmtId="165" fontId="17" fillId="14" borderId="8" xfId="0" applyNumberFormat="1" applyFont="1" applyFill="1" applyBorder="1" applyAlignment="1" applyProtection="1">
      <alignment horizontal="right" vertical="center"/>
    </xf>
    <xf numFmtId="165" fontId="17" fillId="14" borderId="9" xfId="0" applyNumberFormat="1" applyFont="1" applyFill="1" applyBorder="1" applyAlignment="1" applyProtection="1">
      <alignment horizontal="right" vertical="center"/>
    </xf>
    <xf numFmtId="0" fontId="13" fillId="14" borderId="7" xfId="0" applyFont="1" applyFill="1" applyBorder="1" applyAlignment="1">
      <alignment horizontal="left" vertical="center" wrapText="1"/>
    </xf>
    <xf numFmtId="49" fontId="13" fillId="14" borderId="8" xfId="0" applyNumberFormat="1" applyFont="1" applyFill="1" applyBorder="1" applyAlignment="1">
      <alignment horizontal="center" vertical="center" wrapText="1"/>
    </xf>
    <xf numFmtId="49" fontId="21" fillId="0" borderId="3" xfId="0" applyNumberFormat="1" applyFont="1" applyFill="1" applyBorder="1" applyAlignment="1">
      <alignment horizontal="center" vertical="top" wrapText="1"/>
    </xf>
    <xf numFmtId="165" fontId="22" fillId="0" borderId="14" xfId="0" applyNumberFormat="1" applyFont="1" applyFill="1" applyBorder="1" applyAlignment="1" applyProtection="1">
      <alignment horizontal="right" vertical="top"/>
    </xf>
    <xf numFmtId="0" fontId="28" fillId="5" borderId="7" xfId="0" applyFont="1" applyFill="1" applyBorder="1" applyAlignment="1">
      <alignment horizontal="left" vertical="center" wrapText="1"/>
    </xf>
    <xf numFmtId="0" fontId="10" fillId="9" borderId="10" xfId="0" applyFont="1" applyFill="1" applyBorder="1" applyAlignment="1">
      <alignment horizontal="left" vertical="center" wrapText="1"/>
    </xf>
    <xf numFmtId="4" fontId="20" fillId="7" borderId="10" xfId="0" applyNumberFormat="1" applyFont="1" applyFill="1" applyBorder="1" applyAlignment="1" applyProtection="1">
      <alignment horizontal="right" vertical="top"/>
    </xf>
    <xf numFmtId="4" fontId="15" fillId="14" borderId="8" xfId="0" applyNumberFormat="1" applyFont="1" applyFill="1" applyBorder="1" applyAlignment="1" applyProtection="1">
      <alignment horizontal="right" vertical="center"/>
    </xf>
    <xf numFmtId="165" fontId="17" fillId="11" borderId="9" xfId="0" applyNumberFormat="1" applyFont="1" applyFill="1" applyBorder="1" applyAlignment="1" applyProtection="1">
      <alignment horizontal="right" vertical="center"/>
    </xf>
    <xf numFmtId="4" fontId="38" fillId="0" borderId="22" xfId="0" applyNumberFormat="1" applyFont="1" applyBorder="1" applyAlignment="1">
      <alignment horizontal="right" vertical="center"/>
    </xf>
    <xf numFmtId="4" fontId="40" fillId="0" borderId="1" xfId="9" quotePrefix="1" applyNumberFormat="1" applyFont="1" applyBorder="1" applyAlignment="1">
      <alignment vertical="center" wrapText="1"/>
    </xf>
    <xf numFmtId="4" fontId="53" fillId="0" borderId="1" xfId="9" applyNumberFormat="1" applyFont="1" applyBorder="1" applyAlignment="1">
      <alignment vertical="center" wrapText="1"/>
    </xf>
    <xf numFmtId="4" fontId="5" fillId="0" borderId="1" xfId="0" applyNumberFormat="1" applyFont="1" applyFill="1" applyBorder="1" applyAlignment="1">
      <alignment horizontal="right" vertical="center" wrapText="1"/>
    </xf>
    <xf numFmtId="4" fontId="39" fillId="0" borderId="1" xfId="9" applyNumberFormat="1" applyFont="1" applyBorder="1" applyAlignment="1">
      <alignment vertical="center" wrapText="1"/>
    </xf>
    <xf numFmtId="4" fontId="0" fillId="0" borderId="0" xfId="0" applyNumberFormat="1"/>
    <xf numFmtId="4" fontId="10" fillId="0" borderId="1" xfId="0" applyNumberFormat="1" applyFont="1" applyFill="1" applyBorder="1" applyAlignment="1">
      <alignment horizontal="right" vertical="center"/>
    </xf>
    <xf numFmtId="0" fontId="24" fillId="0" borderId="1" xfId="32" quotePrefix="1" applyFont="1" applyBorder="1" applyAlignment="1">
      <alignment horizontal="center" vertical="center" wrapText="1"/>
    </xf>
    <xf numFmtId="4" fontId="24" fillId="0" borderId="1" xfId="32" quotePrefix="1" applyNumberFormat="1" applyFont="1" applyBorder="1" applyAlignment="1">
      <alignment vertical="center" wrapText="1"/>
    </xf>
    <xf numFmtId="0" fontId="10" fillId="0" borderId="4" xfId="24" quotePrefix="1" applyFont="1" applyBorder="1" applyAlignment="1">
      <alignment horizontal="center" vertical="center" wrapText="1"/>
    </xf>
    <xf numFmtId="4" fontId="10" fillId="0" borderId="17" xfId="25" quotePrefix="1" applyNumberFormat="1" applyFont="1" applyBorder="1" applyAlignment="1">
      <alignment horizontal="left" vertical="center" wrapText="1"/>
    </xf>
    <xf numFmtId="4" fontId="8" fillId="0" borderId="18" xfId="29" quotePrefix="1" applyNumberFormat="1" applyFont="1" applyBorder="1" applyAlignment="1">
      <alignment vertical="center" wrapText="1"/>
    </xf>
    <xf numFmtId="0" fontId="10" fillId="0" borderId="18" xfId="0" applyFont="1" applyFill="1" applyBorder="1" applyAlignment="1">
      <alignment horizontal="center" vertical="center" wrapText="1"/>
    </xf>
    <xf numFmtId="4" fontId="9" fillId="10" borderId="18" xfId="0" applyNumberFormat="1" applyFont="1" applyFill="1" applyBorder="1" applyAlignment="1">
      <alignment horizontal="right" vertical="center" wrapText="1"/>
    </xf>
    <xf numFmtId="165" fontId="9" fillId="12" borderId="18" xfId="0" applyNumberFormat="1" applyFont="1" applyFill="1" applyBorder="1" applyAlignment="1">
      <alignment horizontal="right" vertical="center" wrapText="1"/>
    </xf>
    <xf numFmtId="4" fontId="9" fillId="0" borderId="18" xfId="0" applyNumberFormat="1" applyFont="1" applyFill="1" applyBorder="1" applyAlignment="1">
      <alignment horizontal="right" vertical="center" wrapText="1"/>
    </xf>
    <xf numFmtId="165" fontId="9" fillId="12" borderId="1" xfId="0" applyNumberFormat="1" applyFont="1" applyFill="1" applyBorder="1" applyAlignment="1">
      <alignment horizontal="right" vertical="center" wrapText="1"/>
    </xf>
    <xf numFmtId="0" fontId="10" fillId="0" borderId="27" xfId="0" applyFont="1" applyFill="1" applyBorder="1" applyAlignment="1">
      <alignment horizontal="center" vertical="center" wrapText="1"/>
    </xf>
    <xf numFmtId="4" fontId="9" fillId="0" borderId="15" xfId="0" applyNumberFormat="1" applyFont="1" applyFill="1" applyBorder="1" applyAlignment="1">
      <alignment horizontal="righ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2" xfId="2" quotePrefix="1" applyFont="1" applyBorder="1" applyAlignment="1">
      <alignment horizontal="center"/>
    </xf>
    <xf numFmtId="0" fontId="8" fillId="0" borderId="2" xfId="2" applyFont="1" applyBorder="1" applyAlignment="1">
      <alignment horizont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 fontId="2" fillId="0" borderId="22" xfId="0" applyNumberFormat="1" applyFont="1" applyBorder="1" applyAlignment="1">
      <alignment horizontal="center" vertical="center" wrapText="1"/>
    </xf>
    <xf numFmtId="4" fontId="2" fillId="0" borderId="24" xfId="0" applyNumberFormat="1" applyFont="1" applyBorder="1" applyAlignment="1">
      <alignment horizontal="center" vertical="center" wrapText="1"/>
    </xf>
    <xf numFmtId="4" fontId="2" fillId="0" borderId="22" xfId="0" applyNumberFormat="1" applyFont="1" applyBorder="1" applyAlignment="1">
      <alignment horizontal="center" vertical="center"/>
    </xf>
    <xf numFmtId="4" fontId="2" fillId="0" borderId="24" xfId="0" applyNumberFormat="1" applyFont="1" applyBorder="1" applyAlignment="1">
      <alignment horizontal="center" vertical="center"/>
    </xf>
    <xf numFmtId="0" fontId="8" fillId="0" borderId="0" xfId="2" applyFont="1" applyBorder="1" applyAlignment="1">
      <alignment horizontal="center"/>
    </xf>
    <xf numFmtId="0" fontId="19"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49" fontId="19" fillId="0" borderId="1" xfId="0" applyNumberFormat="1" applyFont="1" applyFill="1" applyBorder="1" applyAlignment="1" applyProtection="1">
      <alignment horizontal="center" vertical="center" wrapText="1"/>
      <protection locked="0"/>
    </xf>
    <xf numFmtId="49" fontId="19" fillId="0" borderId="3" xfId="0" applyNumberFormat="1"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49" fontId="13" fillId="0" borderId="1" xfId="0" applyNumberFormat="1" applyFont="1" applyFill="1" applyBorder="1" applyAlignment="1" applyProtection="1">
      <alignment horizontal="center" vertical="center" wrapText="1"/>
      <protection locked="0"/>
    </xf>
    <xf numFmtId="49" fontId="13" fillId="0" borderId="3" xfId="0" applyNumberFormat="1"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center" vertical="center" wrapText="1"/>
      <protection locked="0"/>
    </xf>
    <xf numFmtId="49" fontId="15"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12" fillId="0" borderId="1" xfId="0" applyFont="1" applyBorder="1" applyAlignment="1">
      <alignment horizontal="center" vertical="center" wrapText="1"/>
    </xf>
    <xf numFmtId="0" fontId="8" fillId="0" borderId="22" xfId="7" applyFont="1" applyBorder="1" applyAlignment="1">
      <alignment horizontal="center" vertical="center"/>
    </xf>
    <xf numFmtId="0" fontId="24" fillId="0" borderId="23" xfId="7" applyFont="1" applyBorder="1" applyAlignment="1"/>
    <xf numFmtId="0" fontId="24" fillId="0" borderId="24" xfId="7" applyFont="1" applyBorder="1" applyAlignment="1"/>
    <xf numFmtId="0" fontId="17" fillId="0" borderId="0" xfId="0" applyFont="1" applyAlignment="1">
      <alignment horizontal="center" wrapText="1"/>
    </xf>
    <xf numFmtId="0" fontId="17" fillId="0" borderId="0" xfId="0" applyFont="1" applyAlignment="1">
      <alignment horizontal="center"/>
    </xf>
    <xf numFmtId="0" fontId="5" fillId="0" borderId="0" xfId="0" applyFont="1" applyAlignment="1">
      <alignment horizontal="center"/>
    </xf>
    <xf numFmtId="0" fontId="24" fillId="0" borderId="1" xfId="7" applyFont="1" applyBorder="1" applyAlignment="1">
      <alignment horizontal="center" vertical="center" wrapText="1"/>
    </xf>
    <xf numFmtId="0" fontId="17" fillId="12" borderId="19" xfId="0" applyFont="1" applyFill="1" applyBorder="1" applyAlignment="1">
      <alignment horizontal="center" vertical="center" wrapText="1"/>
    </xf>
    <xf numFmtId="0" fontId="17" fillId="12" borderId="20" xfId="0" applyFont="1" applyFill="1" applyBorder="1" applyAlignment="1">
      <alignment horizontal="center" vertical="center" wrapText="1"/>
    </xf>
    <xf numFmtId="0" fontId="17" fillId="12" borderId="21" xfId="0" applyFont="1" applyFill="1" applyBorder="1" applyAlignment="1">
      <alignment horizontal="center" vertical="center" wrapText="1"/>
    </xf>
    <xf numFmtId="0" fontId="17" fillId="12" borderId="25" xfId="0" applyFont="1" applyFill="1" applyBorder="1" applyAlignment="1">
      <alignment horizontal="center" vertical="center" wrapText="1"/>
    </xf>
    <xf numFmtId="0" fontId="17" fillId="12" borderId="2" xfId="0" applyFont="1" applyFill="1" applyBorder="1" applyAlignment="1">
      <alignment horizontal="center" vertical="center" wrapText="1"/>
    </xf>
    <xf numFmtId="0" fontId="17" fillId="12" borderId="26" xfId="0" applyFont="1" applyFill="1" applyBorder="1" applyAlignment="1">
      <alignment horizontal="center" vertical="center" wrapText="1"/>
    </xf>
    <xf numFmtId="0" fontId="8" fillId="0" borderId="22" xfId="7" applyFont="1" applyFill="1" applyBorder="1" applyAlignment="1">
      <alignment horizontal="center" vertical="center" wrapText="1"/>
    </xf>
    <xf numFmtId="0" fontId="8" fillId="0" borderId="23" xfId="7" applyFont="1" applyFill="1" applyBorder="1" applyAlignment="1">
      <alignment horizontal="center" vertical="center" wrapText="1"/>
    </xf>
    <xf numFmtId="0" fontId="8" fillId="0" borderId="24" xfId="7" applyFont="1" applyFill="1" applyBorder="1" applyAlignment="1">
      <alignment horizontal="center" vertical="center" wrapText="1"/>
    </xf>
    <xf numFmtId="0" fontId="8" fillId="0" borderId="1" xfId="7" applyFont="1" applyBorder="1" applyAlignment="1">
      <alignment horizontal="center" vertical="center" wrapText="1"/>
    </xf>
    <xf numFmtId="0" fontId="24" fillId="0" borderId="3" xfId="7" applyFont="1" applyBorder="1" applyAlignment="1">
      <alignment horizontal="center" vertical="center" wrapText="1"/>
    </xf>
    <xf numFmtId="0" fontId="24" fillId="0" borderId="10" xfId="7" applyFont="1" applyBorder="1" applyAlignment="1">
      <alignment horizontal="center" vertical="center" wrapText="1"/>
    </xf>
    <xf numFmtId="1" fontId="17" fillId="0" borderId="1" xfId="0" applyNumberFormat="1" applyFont="1" applyFill="1" applyBorder="1" applyAlignment="1">
      <alignment horizontal="center" vertical="center" wrapText="1"/>
    </xf>
    <xf numFmtId="0" fontId="38" fillId="0" borderId="1" xfId="8" quotePrefix="1" applyFont="1" applyBorder="1" applyAlignment="1">
      <alignment horizontal="center" vertical="center" wrapText="1"/>
    </xf>
    <xf numFmtId="1" fontId="5" fillId="0" borderId="1" xfId="0" applyNumberFormat="1" applyFont="1" applyFill="1" applyBorder="1" applyAlignment="1">
      <alignment horizontal="center" vertical="center" wrapText="1"/>
    </xf>
    <xf numFmtId="0" fontId="38" fillId="0" borderId="34" xfId="10" quotePrefix="1" applyFont="1" applyBorder="1" applyAlignment="1">
      <alignment horizontal="center" vertical="center" wrapText="1"/>
    </xf>
    <xf numFmtId="0" fontId="38" fillId="0" borderId="35" xfId="10" quotePrefix="1" applyFont="1" applyBorder="1" applyAlignment="1">
      <alignment horizontal="center" vertical="center" wrapText="1"/>
    </xf>
    <xf numFmtId="0" fontId="38" fillId="0" borderId="3" xfId="10" quotePrefix="1" applyFont="1" applyBorder="1" applyAlignment="1">
      <alignment horizontal="center" vertical="center" wrapText="1"/>
    </xf>
    <xf numFmtId="0" fontId="38" fillId="0" borderId="14" xfId="10" quotePrefix="1" applyFont="1" applyBorder="1" applyAlignment="1">
      <alignment horizontal="center" vertical="center" wrapText="1"/>
    </xf>
    <xf numFmtId="1" fontId="17" fillId="0" borderId="22" xfId="0" applyNumberFormat="1" applyFont="1" applyFill="1" applyBorder="1" applyAlignment="1">
      <alignment horizontal="center" vertical="center" wrapText="1"/>
    </xf>
    <xf numFmtId="1" fontId="17" fillId="0" borderId="24" xfId="0" applyNumberFormat="1" applyFont="1" applyFill="1" applyBorder="1" applyAlignment="1">
      <alignment horizontal="center" vertical="center" wrapText="1"/>
    </xf>
    <xf numFmtId="1" fontId="17" fillId="0" borderId="34" xfId="0" applyNumberFormat="1" applyFont="1" applyFill="1" applyBorder="1" applyAlignment="1">
      <alignment horizontal="center" vertical="center" wrapText="1"/>
    </xf>
    <xf numFmtId="1" fontId="17" fillId="0" borderId="35" xfId="0" applyNumberFormat="1" applyFont="1" applyFill="1" applyBorder="1" applyAlignment="1">
      <alignment horizontal="center" vertical="center" wrapText="1"/>
    </xf>
    <xf numFmtId="1" fontId="17" fillId="0" borderId="3" xfId="0" applyNumberFormat="1" applyFont="1" applyFill="1" applyBorder="1" applyAlignment="1">
      <alignment horizontal="center" vertical="center" wrapText="1"/>
    </xf>
    <xf numFmtId="1" fontId="17" fillId="0" borderId="14" xfId="0" applyNumberFormat="1" applyFont="1" applyFill="1" applyBorder="1" applyAlignment="1">
      <alignment horizontal="center" vertical="center" wrapText="1"/>
    </xf>
    <xf numFmtId="1" fontId="22" fillId="0" borderId="33" xfId="0" applyNumberFormat="1" applyFont="1" applyFill="1" applyBorder="1" applyAlignment="1">
      <alignment horizontal="center" vertical="center" wrapText="1"/>
    </xf>
    <xf numFmtId="1" fontId="22" fillId="0" borderId="23" xfId="0" applyNumberFormat="1" applyFont="1" applyFill="1" applyBorder="1" applyAlignment="1">
      <alignment horizontal="center" vertical="center" wrapText="1"/>
    </xf>
    <xf numFmtId="1" fontId="22" fillId="0" borderId="43" xfId="0" applyNumberFormat="1" applyFont="1" applyFill="1" applyBorder="1" applyAlignment="1">
      <alignment horizontal="center" vertical="center" wrapText="1"/>
    </xf>
    <xf numFmtId="2" fontId="17" fillId="0" borderId="33" xfId="0" applyNumberFormat="1" applyFont="1" applyFill="1" applyBorder="1" applyAlignment="1">
      <alignment horizontal="center" vertical="center" wrapText="1"/>
    </xf>
    <xf numFmtId="2" fontId="17" fillId="0" borderId="24"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37" fillId="0" borderId="0" xfId="0"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wrapText="1"/>
    </xf>
    <xf numFmtId="1" fontId="5" fillId="0" borderId="22" xfId="0" applyNumberFormat="1" applyFont="1" applyFill="1" applyBorder="1" applyAlignment="1">
      <alignment horizontal="center" vertical="center" wrapText="1"/>
    </xf>
    <xf numFmtId="1" fontId="5" fillId="0" borderId="24" xfId="0" applyNumberFormat="1" applyFont="1" applyFill="1" applyBorder="1" applyAlignment="1">
      <alignment horizontal="center" vertical="center" wrapText="1"/>
    </xf>
    <xf numFmtId="0" fontId="38" fillId="0" borderId="22" xfId="0" applyFont="1" applyBorder="1" applyAlignment="1">
      <alignment horizontal="center" vertical="center" wrapText="1"/>
    </xf>
    <xf numFmtId="0" fontId="38" fillId="0" borderId="24" xfId="0" applyFont="1" applyBorder="1" applyAlignment="1">
      <alignment horizontal="center" vertical="center" wrapText="1"/>
    </xf>
    <xf numFmtId="1" fontId="22" fillId="0" borderId="31" xfId="0" applyNumberFormat="1"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0" fontId="38" fillId="0" borderId="22" xfId="31" applyFont="1" applyBorder="1" applyAlignment="1">
      <alignment horizontal="center" vertical="center" wrapText="1"/>
    </xf>
    <xf numFmtId="0" fontId="38" fillId="0" borderId="24" xfId="31" applyFont="1" applyBorder="1" applyAlignment="1">
      <alignment horizontal="center" vertical="center" wrapText="1"/>
    </xf>
    <xf numFmtId="0" fontId="17" fillId="0" borderId="0" xfId="0" applyFont="1" applyFill="1" applyAlignment="1">
      <alignment horizontal="center" vertical="center" wrapText="1"/>
    </xf>
    <xf numFmtId="0" fontId="7" fillId="0" borderId="0" xfId="0" applyFont="1" applyAlignment="1">
      <alignment horizontal="center" wrapText="1"/>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1" fontId="22" fillId="0" borderId="24" xfId="0" applyNumberFormat="1" applyFont="1" applyFill="1" applyBorder="1" applyAlignment="1">
      <alignment horizontal="center" vertical="center" wrapText="1"/>
    </xf>
    <xf numFmtId="0" fontId="0" fillId="0" borderId="24" xfId="0" applyFont="1" applyBorder="1" applyAlignment="1">
      <alignment horizontal="center"/>
    </xf>
    <xf numFmtId="0" fontId="36" fillId="0" borderId="0" xfId="0" applyFont="1" applyBorder="1" applyAlignment="1">
      <alignment horizontal="center"/>
    </xf>
    <xf numFmtId="0" fontId="9" fillId="0" borderId="0" xfId="0" applyFont="1" applyBorder="1" applyAlignment="1">
      <alignment horizontal="center"/>
    </xf>
    <xf numFmtId="0" fontId="50" fillId="0" borderId="42" xfId="0" applyNumberFormat="1" applyFont="1" applyFill="1" applyBorder="1" applyAlignment="1" applyProtection="1">
      <alignment horizontal="center" vertical="center" wrapText="1"/>
    </xf>
    <xf numFmtId="0" fontId="50" fillId="0" borderId="1" xfId="0" applyNumberFormat="1" applyFont="1" applyFill="1" applyBorder="1" applyAlignment="1" applyProtection="1">
      <alignment horizontal="center" vertical="center" wrapText="1"/>
    </xf>
    <xf numFmtId="0" fontId="50" fillId="0" borderId="37" xfId="0" applyNumberFormat="1" applyFont="1" applyFill="1" applyBorder="1" applyAlignment="1" applyProtection="1">
      <alignment horizontal="center" vertical="center" wrapText="1"/>
    </xf>
    <xf numFmtId="0" fontId="42" fillId="0" borderId="27" xfId="0" applyNumberFormat="1" applyFont="1" applyFill="1" applyBorder="1" applyAlignment="1" applyProtection="1">
      <alignment horizontal="center" vertical="center" wrapText="1"/>
    </xf>
    <xf numFmtId="0" fontId="42" fillId="0" borderId="31" xfId="0" applyNumberFormat="1" applyFont="1" applyFill="1" applyBorder="1" applyAlignment="1" applyProtection="1">
      <alignment horizontal="center" vertical="center" wrapText="1"/>
    </xf>
    <xf numFmtId="0" fontId="42" fillId="0" borderId="36" xfId="0" applyNumberFormat="1" applyFont="1" applyFill="1" applyBorder="1" applyAlignment="1" applyProtection="1">
      <alignment horizontal="center" vertical="center" wrapText="1"/>
    </xf>
    <xf numFmtId="0" fontId="9" fillId="0" borderId="20" xfId="0" applyFont="1" applyBorder="1" applyAlignment="1">
      <alignment horizontal="center"/>
    </xf>
    <xf numFmtId="0" fontId="21" fillId="12" borderId="42"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21" fillId="12" borderId="37"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32" xfId="0" applyFont="1" applyBorder="1" applyAlignment="1">
      <alignment horizontal="center" vertical="center" wrapText="1"/>
    </xf>
    <xf numFmtId="0" fontId="8" fillId="0" borderId="22" xfId="0" applyFont="1" applyBorder="1" applyAlignment="1">
      <alignment horizontal="center" vertical="center"/>
    </xf>
    <xf numFmtId="0" fontId="8" fillId="0" borderId="24" xfId="0" applyFont="1" applyBorder="1" applyAlignment="1">
      <alignment horizontal="center" vertical="center"/>
    </xf>
    <xf numFmtId="3" fontId="9" fillId="0" borderId="42" xfId="0" applyNumberFormat="1" applyFont="1" applyBorder="1" applyAlignment="1">
      <alignment horizontal="center" vertical="center" wrapText="1"/>
    </xf>
    <xf numFmtId="3" fontId="9" fillId="0" borderId="30" xfId="0" applyNumberFormat="1" applyFont="1" applyBorder="1" applyAlignment="1">
      <alignment horizontal="center" vertical="center" wrapText="1"/>
    </xf>
    <xf numFmtId="0" fontId="9" fillId="0" borderId="42"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9" fillId="10" borderId="42"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0" borderId="42" xfId="0" applyFont="1" applyBorder="1" applyAlignment="1">
      <alignment horizontal="center" vertical="center" wrapText="1"/>
    </xf>
    <xf numFmtId="0" fontId="9" fillId="0" borderId="37" xfId="0" applyFont="1" applyBorder="1" applyAlignment="1">
      <alignment horizontal="center" vertical="center" wrapText="1"/>
    </xf>
    <xf numFmtId="0" fontId="8" fillId="0" borderId="0" xfId="2" quotePrefix="1" applyFont="1" applyBorder="1" applyAlignment="1">
      <alignment horizontal="center"/>
    </xf>
    <xf numFmtId="0" fontId="7" fillId="0" borderId="0" xfId="0" applyFont="1" applyAlignment="1">
      <alignment horizontal="center" vertical="center" wrapText="1"/>
    </xf>
    <xf numFmtId="0" fontId="10" fillId="0" borderId="34" xfId="28" quotePrefix="1" applyFont="1" applyBorder="1" applyAlignment="1">
      <alignment horizontal="center" vertical="center" wrapText="1"/>
    </xf>
    <xf numFmtId="0" fontId="10" fillId="0" borderId="35" xfId="28" quotePrefix="1" applyFont="1" applyBorder="1" applyAlignment="1">
      <alignment horizontal="center" vertical="center" wrapText="1"/>
    </xf>
    <xf numFmtId="0" fontId="10" fillId="0" borderId="39" xfId="28" quotePrefix="1" applyFont="1" applyBorder="1" applyAlignment="1">
      <alignment horizontal="center" vertical="center" wrapText="1"/>
    </xf>
    <xf numFmtId="4" fontId="10" fillId="0" borderId="3" xfId="28" quotePrefix="1" applyNumberFormat="1" applyFont="1" applyBorder="1" applyAlignment="1">
      <alignment horizontal="center" vertical="center" wrapText="1"/>
    </xf>
    <xf numFmtId="4" fontId="10" fillId="0" borderId="14" xfId="28" quotePrefix="1" applyNumberFormat="1" applyFont="1" applyBorder="1" applyAlignment="1">
      <alignment horizontal="center" vertical="center" wrapText="1"/>
    </xf>
    <xf numFmtId="4" fontId="10" fillId="0" borderId="10" xfId="28" quotePrefix="1" applyNumberFormat="1" applyFont="1" applyBorder="1" applyAlignment="1">
      <alignment horizontal="center" vertical="center" wrapText="1"/>
    </xf>
    <xf numFmtId="0" fontId="10" fillId="0" borderId="34" xfId="25" quotePrefix="1" applyFont="1" applyBorder="1" applyAlignment="1">
      <alignment horizontal="center" vertical="center" wrapText="1"/>
    </xf>
    <xf numFmtId="0" fontId="10" fillId="0" borderId="39" xfId="25" quotePrefix="1" applyFont="1" applyBorder="1" applyAlignment="1">
      <alignment horizontal="center" vertical="center" wrapText="1"/>
    </xf>
    <xf numFmtId="4" fontId="10" fillId="0" borderId="3" xfId="25" quotePrefix="1" applyNumberFormat="1" applyFont="1" applyBorder="1" applyAlignment="1">
      <alignment horizontal="left" vertical="center" wrapText="1"/>
    </xf>
    <xf numFmtId="4" fontId="10" fillId="0" borderId="10" xfId="25" quotePrefix="1" applyNumberFormat="1" applyFont="1" applyBorder="1" applyAlignment="1">
      <alignment horizontal="left" vertical="center" wrapText="1"/>
    </xf>
    <xf numFmtId="0" fontId="10" fillId="0" borderId="19"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10" xfId="1" applyFont="1" applyFill="1" applyBorder="1" applyAlignment="1">
      <alignment horizontal="center" vertical="center" wrapText="1"/>
    </xf>
    <xf numFmtId="4" fontId="9" fillId="0" borderId="22" xfId="27" quotePrefix="1" applyNumberFormat="1" applyFont="1" applyBorder="1" applyAlignment="1">
      <alignment horizontal="center" vertical="center" wrapText="1"/>
    </xf>
    <xf numFmtId="4" fontId="9" fillId="0" borderId="24" xfId="27" quotePrefix="1" applyNumberFormat="1" applyFont="1" applyBorder="1" applyAlignment="1">
      <alignment horizontal="center" vertical="center" wrapText="1"/>
    </xf>
    <xf numFmtId="49" fontId="10" fillId="0" borderId="34" xfId="13" applyNumberFormat="1" applyFont="1" applyBorder="1" applyAlignment="1">
      <alignment horizontal="center" vertical="center" wrapText="1"/>
    </xf>
    <xf numFmtId="49" fontId="10" fillId="0" borderId="35" xfId="13" applyNumberFormat="1" applyFont="1" applyBorder="1" applyAlignment="1">
      <alignment horizontal="center" vertical="center" wrapText="1"/>
    </xf>
    <xf numFmtId="49" fontId="10" fillId="0" borderId="39" xfId="13" applyNumberFormat="1" applyFont="1" applyBorder="1" applyAlignment="1">
      <alignment horizontal="center" vertical="center" wrapText="1"/>
    </xf>
    <xf numFmtId="0" fontId="10" fillId="0" borderId="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34" xfId="23" quotePrefix="1" applyFont="1" applyBorder="1" applyAlignment="1">
      <alignment horizontal="center" vertical="center" wrapText="1"/>
    </xf>
    <xf numFmtId="0" fontId="10" fillId="0" borderId="35" xfId="23" quotePrefix="1" applyFont="1" applyBorder="1" applyAlignment="1">
      <alignment horizontal="center" vertical="center" wrapText="1"/>
    </xf>
    <xf numFmtId="0" fontId="10" fillId="0" borderId="39" xfId="23" quotePrefix="1" applyFont="1" applyBorder="1" applyAlignment="1">
      <alignment horizontal="center" vertical="center" wrapText="1"/>
    </xf>
    <xf numFmtId="0" fontId="10" fillId="0" borderId="34" xfId="24" quotePrefix="1" applyFont="1" applyBorder="1" applyAlignment="1">
      <alignment horizontal="center" vertical="center" wrapText="1"/>
    </xf>
    <xf numFmtId="0" fontId="10" fillId="0" borderId="35" xfId="24" quotePrefix="1" applyFont="1" applyBorder="1" applyAlignment="1">
      <alignment horizontal="center" vertical="center" wrapText="1"/>
    </xf>
    <xf numFmtId="4" fontId="10" fillId="0" borderId="14" xfId="25" quotePrefix="1" applyNumberFormat="1" applyFont="1" applyBorder="1" applyAlignment="1">
      <alignment horizontal="left" vertical="center" wrapText="1"/>
    </xf>
    <xf numFmtId="0" fontId="10" fillId="0" borderId="1" xfId="24" quotePrefix="1" applyFont="1" applyBorder="1" applyAlignment="1">
      <alignment horizontal="center" vertical="center" wrapText="1"/>
    </xf>
    <xf numFmtId="0" fontId="10" fillId="0" borderId="3" xfId="24" quotePrefix="1" applyFont="1" applyBorder="1" applyAlignment="1">
      <alignment horizontal="center" vertical="center" wrapText="1"/>
    </xf>
    <xf numFmtId="4" fontId="24" fillId="0" borderId="1" xfId="10" quotePrefix="1" applyNumberFormat="1" applyFont="1" applyBorder="1" applyAlignment="1">
      <alignment horizontal="center" vertical="center" wrapText="1"/>
    </xf>
    <xf numFmtId="4" fontId="24" fillId="0" borderId="3" xfId="10" quotePrefix="1" applyNumberFormat="1" applyFont="1" applyBorder="1" applyAlignment="1">
      <alignment horizontal="center" vertical="center" wrapText="1"/>
    </xf>
    <xf numFmtId="0" fontId="0" fillId="0" borderId="1" xfId="0" applyBorder="1"/>
    <xf numFmtId="4" fontId="24" fillId="0" borderId="1" xfId="16" quotePrefix="1" applyNumberFormat="1" applyFont="1" applyBorder="1" applyAlignment="1">
      <alignment horizontal="center" vertical="center" wrapText="1"/>
    </xf>
    <xf numFmtId="4" fontId="10" fillId="0" borderId="3" xfId="23" quotePrefix="1" applyNumberFormat="1" applyFont="1" applyBorder="1" applyAlignment="1">
      <alignment horizontal="left" vertical="center" wrapText="1"/>
    </xf>
    <xf numFmtId="4" fontId="10" fillId="0" borderId="14" xfId="23" quotePrefix="1" applyNumberFormat="1" applyFont="1" applyBorder="1" applyAlignment="1">
      <alignment horizontal="left" vertical="center" wrapText="1"/>
    </xf>
    <xf numFmtId="4" fontId="10" fillId="0" borderId="10" xfId="23" quotePrefix="1" applyNumberFormat="1" applyFont="1" applyBorder="1" applyAlignment="1">
      <alignment horizontal="left" vertical="center" wrapText="1"/>
    </xf>
    <xf numFmtId="0" fontId="10" fillId="0" borderId="34" xfId="13" quotePrefix="1" applyFont="1" applyBorder="1" applyAlignment="1">
      <alignment horizontal="center" vertical="center" wrapText="1"/>
    </xf>
    <xf numFmtId="0" fontId="10" fillId="0" borderId="39" xfId="13" quotePrefix="1" applyFont="1" applyBorder="1" applyAlignment="1">
      <alignment horizontal="center" vertical="center" wrapText="1"/>
    </xf>
    <xf numFmtId="4" fontId="10" fillId="0" borderId="3" xfId="13" quotePrefix="1" applyNumberFormat="1" applyFont="1" applyBorder="1" applyAlignment="1">
      <alignment horizontal="left" vertical="center" wrapText="1"/>
    </xf>
    <xf numFmtId="4" fontId="10" fillId="0" borderId="10" xfId="13" quotePrefix="1" applyNumberFormat="1" applyFont="1" applyBorder="1" applyAlignment="1">
      <alignment horizontal="left" vertical="center" wrapText="1"/>
    </xf>
    <xf numFmtId="0" fontId="10" fillId="0" borderId="35" xfId="13" quotePrefix="1" applyFont="1" applyBorder="1" applyAlignment="1">
      <alignment horizontal="center" vertical="center" wrapText="1"/>
    </xf>
    <xf numFmtId="4" fontId="10" fillId="9" borderId="3" xfId="13" quotePrefix="1" applyNumberFormat="1" applyFont="1" applyFill="1" applyBorder="1" applyAlignment="1">
      <alignment horizontal="left" vertical="center" wrapText="1"/>
    </xf>
    <xf numFmtId="4" fontId="10" fillId="9" borderId="14" xfId="13" quotePrefix="1" applyNumberFormat="1" applyFont="1" applyFill="1" applyBorder="1" applyAlignment="1">
      <alignment horizontal="left" vertical="center" wrapText="1"/>
    </xf>
    <xf numFmtId="4" fontId="10" fillId="9" borderId="10" xfId="13" quotePrefix="1" applyNumberFormat="1" applyFont="1" applyFill="1" applyBorder="1" applyAlignment="1">
      <alignment horizontal="left" vertical="center" wrapText="1"/>
    </xf>
    <xf numFmtId="0" fontId="24" fillId="0" borderId="1" xfId="26" quotePrefix="1" applyFont="1" applyBorder="1" applyAlignment="1">
      <alignment horizontal="center" vertical="center" wrapText="1"/>
    </xf>
    <xf numFmtId="4" fontId="24" fillId="0" borderId="1" xfId="26" quotePrefix="1" applyNumberFormat="1" applyFont="1" applyBorder="1" applyAlignment="1">
      <alignment horizontal="center" vertical="center" wrapText="1"/>
    </xf>
    <xf numFmtId="0" fontId="9" fillId="0" borderId="2" xfId="0" applyFont="1" applyBorder="1" applyAlignment="1">
      <alignment horizontal="center"/>
    </xf>
    <xf numFmtId="4" fontId="2" fillId="0" borderId="1" xfId="30" quotePrefix="1" applyNumberFormat="1" applyFont="1" applyBorder="1" applyAlignment="1">
      <alignment horizontal="left" vertical="center" wrapText="1"/>
    </xf>
  </cellXfs>
  <cellStyles count="33">
    <cellStyle name="Обычный" xfId="0" builtinId="0"/>
    <cellStyle name="Обычный 10 2 2 2" xfId="9"/>
    <cellStyle name="Обычный 10 2 2 2 4" xfId="22"/>
    <cellStyle name="Обычный 11" xfId="11"/>
    <cellStyle name="Обычный 11 2 4" xfId="23"/>
    <cellStyle name="Обычный 12 2 4" xfId="24"/>
    <cellStyle name="Обычный 14 2 4" xfId="25"/>
    <cellStyle name="Обычный 15 2" xfId="29"/>
    <cellStyle name="Обычный 2" xfId="6"/>
    <cellStyle name="Обычный 2 2" xfId="5"/>
    <cellStyle name="Обычный 2 2 2 4" xfId="13"/>
    <cellStyle name="Обычный 24" xfId="2"/>
    <cellStyle name="Обычный 26 4" xfId="18"/>
    <cellStyle name="Обычный 27 4" xfId="28"/>
    <cellStyle name="Обычный 3" xfId="4"/>
    <cellStyle name="Обычный 31 4" xfId="21"/>
    <cellStyle name="Обычный 32" xfId="30"/>
    <cellStyle name="Обычный 41" xfId="19"/>
    <cellStyle name="Обычный 43" xfId="15"/>
    <cellStyle name="Обычный 5 2 4" xfId="14"/>
    <cellStyle name="Обычный 52" xfId="7"/>
    <cellStyle name="Обычный 55" xfId="20"/>
    <cellStyle name="Обычный 58" xfId="8"/>
    <cellStyle name="Обычный 6 2 4" xfId="12"/>
    <cellStyle name="Обычный 60" xfId="26"/>
    <cellStyle name="Обычный 61" xfId="10"/>
    <cellStyle name="Обычный 66" xfId="16"/>
    <cellStyle name="Обычный 69" xfId="32"/>
    <cellStyle name="Обычный 72" xfId="31"/>
    <cellStyle name="Обычный 9" xfId="3"/>
    <cellStyle name="Обычный 9 2 4" xfId="27"/>
    <cellStyle name="Хороший" xfId="1" builtinId="26"/>
    <cellStyle name="Хороший 2" xfId="17"/>
  </cellStyles>
  <dxfs count="14">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3076575</xdr:colOff>
      <xdr:row>128</xdr:row>
      <xdr:rowOff>0</xdr:rowOff>
    </xdr:from>
    <xdr:to>
      <xdr:col>1</xdr:col>
      <xdr:colOff>0</xdr:colOff>
      <xdr:row>128</xdr:row>
      <xdr:rowOff>19050</xdr:rowOff>
    </xdr:to>
    <xdr:sp macro="" textlink="">
      <xdr:nvSpPr>
        <xdr:cNvPr id="2" name="Text Box 1">
          <a:extLst>
            <a:ext uri="{FF2B5EF4-FFF2-40B4-BE49-F238E27FC236}">
              <a16:creationId xmlns:a16="http://schemas.microsoft.com/office/drawing/2014/main" xmlns="" id="{00000000-0008-0000-0100-000002000000}"/>
            </a:ext>
          </a:extLst>
        </xdr:cNvPr>
        <xdr:cNvSpPr txBox="1">
          <a:spLocks noChangeArrowheads="1"/>
        </xdr:cNvSpPr>
      </xdr:nvSpPr>
      <xdr:spPr bwMode="auto">
        <a:xfrm>
          <a:off x="3076575" y="59237880"/>
          <a:ext cx="215265" cy="19050"/>
        </a:xfrm>
        <a:prstGeom prst="rect">
          <a:avLst/>
        </a:prstGeom>
        <a:noFill/>
        <a:ln w="9525" cap="flat">
          <a:noFill/>
          <a:round/>
          <a:headEnd/>
          <a:tailEnd/>
        </a:ln>
        <a:effectLst/>
      </xdr:spPr>
    </xdr:sp>
    <xdr:clientData/>
  </xdr:twoCellAnchor>
  <xdr:twoCellAnchor>
    <xdr:from>
      <xdr:col>0</xdr:col>
      <xdr:colOff>3076575</xdr:colOff>
      <xdr:row>128</xdr:row>
      <xdr:rowOff>0</xdr:rowOff>
    </xdr:from>
    <xdr:to>
      <xdr:col>1</xdr:col>
      <xdr:colOff>0</xdr:colOff>
      <xdr:row>128</xdr:row>
      <xdr:rowOff>19050</xdr:rowOff>
    </xdr:to>
    <xdr:sp macro="" textlink="">
      <xdr:nvSpPr>
        <xdr:cNvPr id="3" name="Text Box 2">
          <a:extLst>
            <a:ext uri="{FF2B5EF4-FFF2-40B4-BE49-F238E27FC236}">
              <a16:creationId xmlns:a16="http://schemas.microsoft.com/office/drawing/2014/main" xmlns="" id="{00000000-0008-0000-0100-000003000000}"/>
            </a:ext>
          </a:extLst>
        </xdr:cNvPr>
        <xdr:cNvSpPr txBox="1">
          <a:spLocks noChangeArrowheads="1"/>
        </xdr:cNvSpPr>
      </xdr:nvSpPr>
      <xdr:spPr bwMode="auto">
        <a:xfrm>
          <a:off x="3076575" y="59237880"/>
          <a:ext cx="215265" cy="19050"/>
        </a:xfrm>
        <a:prstGeom prst="rect">
          <a:avLst/>
        </a:prstGeom>
        <a:noFill/>
        <a:ln w="9525" cap="flat">
          <a:noFill/>
          <a:round/>
          <a:headEnd/>
          <a:tailEnd/>
        </a:ln>
        <a:effectLst/>
      </xdr:spPr>
    </xdr:sp>
    <xdr:clientData/>
  </xdr:twoCellAnchor>
  <xdr:twoCellAnchor>
    <xdr:from>
      <xdr:col>0</xdr:col>
      <xdr:colOff>3076575</xdr:colOff>
      <xdr:row>128</xdr:row>
      <xdr:rowOff>0</xdr:rowOff>
    </xdr:from>
    <xdr:to>
      <xdr:col>1</xdr:col>
      <xdr:colOff>0</xdr:colOff>
      <xdr:row>128</xdr:row>
      <xdr:rowOff>19050</xdr:rowOff>
    </xdr:to>
    <xdr:sp macro="" textlink="">
      <xdr:nvSpPr>
        <xdr:cNvPr id="4" name="Text Box 3">
          <a:extLst>
            <a:ext uri="{FF2B5EF4-FFF2-40B4-BE49-F238E27FC236}">
              <a16:creationId xmlns:a16="http://schemas.microsoft.com/office/drawing/2014/main" xmlns="" id="{00000000-0008-0000-0100-000004000000}"/>
            </a:ext>
          </a:extLst>
        </xdr:cNvPr>
        <xdr:cNvSpPr txBox="1">
          <a:spLocks noChangeArrowheads="1"/>
        </xdr:cNvSpPr>
      </xdr:nvSpPr>
      <xdr:spPr bwMode="auto">
        <a:xfrm>
          <a:off x="3076575" y="59237880"/>
          <a:ext cx="215265" cy="19050"/>
        </a:xfrm>
        <a:prstGeom prst="rect">
          <a:avLst/>
        </a:prstGeom>
        <a:noFill/>
        <a:ln w="9525" cap="flat">
          <a:noFill/>
          <a:round/>
          <a:headEnd/>
          <a:tailEnd/>
        </a:ln>
        <a:effectLst/>
      </xdr:spPr>
    </xdr:sp>
    <xdr:clientData/>
  </xdr:twoCellAnchor>
  <xdr:twoCellAnchor>
    <xdr:from>
      <xdr:col>0</xdr:col>
      <xdr:colOff>3076575</xdr:colOff>
      <xdr:row>128</xdr:row>
      <xdr:rowOff>0</xdr:rowOff>
    </xdr:from>
    <xdr:to>
      <xdr:col>1</xdr:col>
      <xdr:colOff>0</xdr:colOff>
      <xdr:row>128</xdr:row>
      <xdr:rowOff>19050</xdr:rowOff>
    </xdr:to>
    <xdr:sp macro="" textlink="">
      <xdr:nvSpPr>
        <xdr:cNvPr id="5" name="Text Box 4">
          <a:extLst>
            <a:ext uri="{FF2B5EF4-FFF2-40B4-BE49-F238E27FC236}">
              <a16:creationId xmlns:a16="http://schemas.microsoft.com/office/drawing/2014/main" xmlns="" id="{00000000-0008-0000-0100-000005000000}"/>
            </a:ext>
          </a:extLst>
        </xdr:cNvPr>
        <xdr:cNvSpPr txBox="1">
          <a:spLocks noChangeArrowheads="1"/>
        </xdr:cNvSpPr>
      </xdr:nvSpPr>
      <xdr:spPr bwMode="auto">
        <a:xfrm>
          <a:off x="3076575" y="59237880"/>
          <a:ext cx="215265" cy="19050"/>
        </a:xfrm>
        <a:prstGeom prst="rect">
          <a:avLst/>
        </a:prstGeom>
        <a:noFill/>
        <a:ln w="9525" cap="flat">
          <a:noFill/>
          <a:round/>
          <a:headEnd/>
          <a:tailEnd/>
        </a:ln>
        <a:effec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M119"/>
  <sheetViews>
    <sheetView topLeftCell="B1" workbookViewId="0">
      <pane xSplit="2" ySplit="12" topLeftCell="D13" activePane="bottomRight" state="frozen"/>
      <selection activeCell="B1" sqref="B1"/>
      <selection pane="topRight" activeCell="D1" sqref="D1"/>
      <selection pane="bottomLeft" activeCell="B13" sqref="B13"/>
      <selection pane="bottomRight" activeCell="J4" sqref="J4"/>
    </sheetView>
  </sheetViews>
  <sheetFormatPr defaultRowHeight="13.2"/>
  <cols>
    <col min="1" max="1" width="0" style="1" hidden="1" customWidth="1"/>
    <col min="2" max="2" width="12.33203125" style="2" customWidth="1"/>
    <col min="3" max="3" width="50.77734375" style="3" customWidth="1"/>
    <col min="4" max="4" width="16.109375" style="4" customWidth="1"/>
    <col min="5" max="5" width="14" style="4" customWidth="1"/>
    <col min="6" max="9" width="16.109375" style="4" customWidth="1"/>
    <col min="10" max="10" width="15.33203125" style="4" customWidth="1"/>
    <col min="11" max="11" width="14.88671875" style="4" customWidth="1"/>
    <col min="12" max="12" width="11.44140625" style="4" customWidth="1"/>
    <col min="13" max="13" width="10.88671875" style="4" customWidth="1"/>
    <col min="14" max="16384" width="8.88671875" style="1"/>
  </cols>
  <sheetData>
    <row r="1" spans="1:13" ht="18">
      <c r="J1" s="10" t="s">
        <v>199</v>
      </c>
    </row>
    <row r="2" spans="1:13" ht="18">
      <c r="B2" s="5"/>
      <c r="C2" s="6"/>
      <c r="D2" s="7"/>
      <c r="E2" s="7"/>
      <c r="F2" s="7"/>
      <c r="G2" s="7"/>
      <c r="H2" s="7"/>
      <c r="I2" s="7"/>
      <c r="J2" s="10" t="s">
        <v>200</v>
      </c>
      <c r="L2" s="7"/>
      <c r="M2" s="7"/>
    </row>
    <row r="3" spans="1:13" ht="18">
      <c r="B3" s="9"/>
      <c r="C3" s="9"/>
      <c r="D3" s="9"/>
      <c r="E3" s="9"/>
      <c r="F3" s="9"/>
      <c r="G3" s="9"/>
      <c r="H3" s="9"/>
      <c r="I3" s="9"/>
      <c r="J3" s="10" t="s">
        <v>917</v>
      </c>
      <c r="L3" s="9"/>
      <c r="M3" s="9"/>
    </row>
    <row r="4" spans="1:13">
      <c r="B4" s="5"/>
      <c r="C4" s="6"/>
      <c r="D4" s="7"/>
      <c r="E4" s="7"/>
      <c r="F4" s="7"/>
      <c r="G4" s="7"/>
      <c r="H4" s="7"/>
      <c r="I4" s="7"/>
      <c r="J4" s="7"/>
      <c r="K4" s="7"/>
      <c r="L4" s="7"/>
      <c r="M4" s="7"/>
    </row>
    <row r="5" spans="1:13" ht="20.399999999999999">
      <c r="B5" s="451" t="s">
        <v>201</v>
      </c>
      <c r="C5" s="451"/>
      <c r="D5" s="451"/>
      <c r="E5" s="451"/>
      <c r="F5" s="451"/>
      <c r="G5" s="451"/>
      <c r="H5" s="451"/>
      <c r="I5" s="451"/>
      <c r="J5" s="451"/>
      <c r="K5" s="451"/>
      <c r="L5" s="451"/>
      <c r="M5" s="7"/>
    </row>
    <row r="6" spans="1:13" ht="20.399999999999999">
      <c r="B6" s="452" t="s">
        <v>871</v>
      </c>
      <c r="C6" s="452"/>
      <c r="D6" s="452"/>
      <c r="E6" s="452"/>
      <c r="F6" s="452"/>
      <c r="G6" s="452"/>
      <c r="H6" s="452"/>
      <c r="I6" s="452"/>
      <c r="J6" s="452"/>
      <c r="K6" s="452"/>
      <c r="L6" s="452"/>
      <c r="M6" s="7"/>
    </row>
    <row r="7" spans="1:13" ht="20.399999999999999">
      <c r="B7" s="453" t="s">
        <v>202</v>
      </c>
      <c r="C7" s="453"/>
      <c r="D7" s="11"/>
      <c r="E7" s="11"/>
      <c r="F7" s="11"/>
      <c r="G7" s="11"/>
      <c r="H7" s="11"/>
      <c r="I7" s="11"/>
      <c r="J7" s="11"/>
      <c r="K7" s="11"/>
      <c r="L7" s="11"/>
      <c r="M7" s="7"/>
    </row>
    <row r="8" spans="1:13" ht="20.399999999999999">
      <c r="B8" s="454" t="s">
        <v>203</v>
      </c>
      <c r="C8" s="454"/>
      <c r="D8" s="11"/>
      <c r="E8" s="11"/>
      <c r="F8" s="11"/>
      <c r="G8" s="11"/>
      <c r="H8" s="11"/>
      <c r="I8" s="11"/>
      <c r="J8" s="11"/>
      <c r="K8" s="11"/>
      <c r="L8" s="11"/>
      <c r="M8" s="7"/>
    </row>
    <row r="9" spans="1:13">
      <c r="B9" s="9"/>
      <c r="C9" s="9"/>
      <c r="D9" s="9"/>
      <c r="E9" s="9"/>
      <c r="F9" s="9"/>
      <c r="G9" s="9"/>
      <c r="H9" s="9"/>
      <c r="I9" s="9"/>
      <c r="J9" s="9"/>
      <c r="K9" s="9"/>
      <c r="L9" s="9"/>
      <c r="M9" s="9"/>
    </row>
    <row r="10" spans="1:13">
      <c r="M10" s="8" t="s">
        <v>0</v>
      </c>
    </row>
    <row r="11" spans="1:13" s="367" customFormat="1" ht="28.5" customHeight="1">
      <c r="A11" s="370"/>
      <c r="B11" s="455" t="s">
        <v>1</v>
      </c>
      <c r="C11" s="457" t="s">
        <v>2</v>
      </c>
      <c r="D11" s="460" t="s">
        <v>851</v>
      </c>
      <c r="E11" s="461"/>
      <c r="F11" s="460" t="s">
        <v>861</v>
      </c>
      <c r="G11" s="461"/>
      <c r="H11" s="462" t="s">
        <v>852</v>
      </c>
      <c r="I11" s="463"/>
      <c r="J11" s="462" t="s">
        <v>853</v>
      </c>
      <c r="K11" s="463"/>
      <c r="L11" s="459" t="s">
        <v>471</v>
      </c>
      <c r="M11" s="459"/>
    </row>
    <row r="12" spans="1:13" s="368" customFormat="1" ht="39.6" customHeight="1">
      <c r="A12" s="376"/>
      <c r="B12" s="456"/>
      <c r="C12" s="458"/>
      <c r="D12" s="379" t="s">
        <v>3</v>
      </c>
      <c r="E12" s="379" t="s">
        <v>4</v>
      </c>
      <c r="F12" s="379" t="s">
        <v>3</v>
      </c>
      <c r="G12" s="379" t="s">
        <v>4</v>
      </c>
      <c r="H12" s="379" t="s">
        <v>3</v>
      </c>
      <c r="I12" s="379" t="s">
        <v>4</v>
      </c>
      <c r="J12" s="379" t="s">
        <v>3</v>
      </c>
      <c r="K12" s="379" t="s">
        <v>4</v>
      </c>
      <c r="L12" s="379" t="s">
        <v>3</v>
      </c>
      <c r="M12" s="379" t="s">
        <v>4</v>
      </c>
    </row>
    <row r="13" spans="1:13" s="367" customFormat="1" ht="21.6" customHeight="1">
      <c r="A13" s="370"/>
      <c r="B13" s="377">
        <v>2</v>
      </c>
      <c r="C13" s="378">
        <v>3</v>
      </c>
      <c r="D13" s="377">
        <v>6</v>
      </c>
      <c r="E13" s="377">
        <v>7</v>
      </c>
      <c r="F13" s="377">
        <v>8</v>
      </c>
      <c r="G13" s="377">
        <v>9</v>
      </c>
      <c r="H13" s="377">
        <v>10</v>
      </c>
      <c r="I13" s="377">
        <v>11</v>
      </c>
      <c r="J13" s="377">
        <v>12</v>
      </c>
      <c r="K13" s="377">
        <v>13</v>
      </c>
      <c r="L13" s="377">
        <v>14</v>
      </c>
      <c r="M13" s="377">
        <v>15</v>
      </c>
    </row>
    <row r="14" spans="1:13" s="367" customFormat="1">
      <c r="A14" s="371">
        <v>1</v>
      </c>
      <c r="B14" s="372" t="s">
        <v>5</v>
      </c>
      <c r="C14" s="373" t="s">
        <v>6</v>
      </c>
      <c r="D14" s="374">
        <v>354212400</v>
      </c>
      <c r="E14" s="374">
        <v>738000</v>
      </c>
      <c r="F14" s="374">
        <v>183222528</v>
      </c>
      <c r="G14" s="374">
        <v>466000</v>
      </c>
      <c r="H14" s="374">
        <v>195167642.94000003</v>
      </c>
      <c r="I14" s="374">
        <v>430074.13999999996</v>
      </c>
      <c r="J14" s="375">
        <v>11945114.940000027</v>
      </c>
      <c r="K14" s="375">
        <v>-35925.860000000044</v>
      </c>
      <c r="L14" s="375">
        <v>106.51945755273064</v>
      </c>
      <c r="M14" s="375">
        <v>92.290587982832605</v>
      </c>
    </row>
    <row r="15" spans="1:13" s="367" customFormat="1" ht="17.399999999999999" customHeight="1">
      <c r="A15" s="371">
        <v>1</v>
      </c>
      <c r="B15" s="372" t="s">
        <v>7</v>
      </c>
      <c r="C15" s="373" t="s">
        <v>8</v>
      </c>
      <c r="D15" s="374">
        <v>240335200</v>
      </c>
      <c r="E15" s="374">
        <v>0</v>
      </c>
      <c r="F15" s="374">
        <v>126440183</v>
      </c>
      <c r="G15" s="374">
        <v>0</v>
      </c>
      <c r="H15" s="374">
        <v>133170975.06</v>
      </c>
      <c r="I15" s="374">
        <v>0</v>
      </c>
      <c r="J15" s="375">
        <v>6730792.0600000024</v>
      </c>
      <c r="K15" s="375">
        <v>0</v>
      </c>
      <c r="L15" s="375">
        <v>105.3233014223018</v>
      </c>
      <c r="M15" s="375">
        <v>0</v>
      </c>
    </row>
    <row r="16" spans="1:13" s="367" customFormat="1">
      <c r="A16" s="371">
        <v>1</v>
      </c>
      <c r="B16" s="372" t="s">
        <v>9</v>
      </c>
      <c r="C16" s="373" t="s">
        <v>10</v>
      </c>
      <c r="D16" s="374">
        <v>240318000</v>
      </c>
      <c r="E16" s="374">
        <v>0</v>
      </c>
      <c r="F16" s="374">
        <v>126432083</v>
      </c>
      <c r="G16" s="374">
        <v>0</v>
      </c>
      <c r="H16" s="374">
        <v>133162851.06</v>
      </c>
      <c r="I16" s="374">
        <v>0</v>
      </c>
      <c r="J16" s="375">
        <v>6730768.0600000024</v>
      </c>
      <c r="K16" s="375">
        <v>0</v>
      </c>
      <c r="L16" s="375">
        <v>105.3236234824985</v>
      </c>
      <c r="M16" s="375">
        <v>0</v>
      </c>
    </row>
    <row r="17" spans="1:13" s="367" customFormat="1" ht="39.6">
      <c r="A17" s="371">
        <v>0</v>
      </c>
      <c r="B17" s="372" t="s">
        <v>11</v>
      </c>
      <c r="C17" s="373" t="s">
        <v>12</v>
      </c>
      <c r="D17" s="374">
        <v>204578000</v>
      </c>
      <c r="E17" s="374">
        <v>0</v>
      </c>
      <c r="F17" s="374">
        <v>119911430</v>
      </c>
      <c r="G17" s="374">
        <v>0</v>
      </c>
      <c r="H17" s="374">
        <v>124885583.63</v>
      </c>
      <c r="I17" s="374">
        <v>0</v>
      </c>
      <c r="J17" s="375">
        <v>4974153.6299999952</v>
      </c>
      <c r="K17" s="375">
        <v>0</v>
      </c>
      <c r="L17" s="375">
        <v>104.1481897347067</v>
      </c>
      <c r="M17" s="375">
        <v>0</v>
      </c>
    </row>
    <row r="18" spans="1:13" s="367" customFormat="1" ht="39.6">
      <c r="A18" s="371">
        <v>0</v>
      </c>
      <c r="B18" s="372" t="s">
        <v>13</v>
      </c>
      <c r="C18" s="373" t="s">
        <v>14</v>
      </c>
      <c r="D18" s="374">
        <v>32700000</v>
      </c>
      <c r="E18" s="374">
        <v>0</v>
      </c>
      <c r="F18" s="374">
        <v>4984153</v>
      </c>
      <c r="G18" s="374">
        <v>0</v>
      </c>
      <c r="H18" s="374">
        <v>5852002.7199999997</v>
      </c>
      <c r="I18" s="374">
        <v>0</v>
      </c>
      <c r="J18" s="375">
        <v>867849.71999999974</v>
      </c>
      <c r="K18" s="375">
        <v>0</v>
      </c>
      <c r="L18" s="375">
        <v>117.41218056508298</v>
      </c>
      <c r="M18" s="375">
        <v>0</v>
      </c>
    </row>
    <row r="19" spans="1:13" s="367" customFormat="1" ht="26.4">
      <c r="A19" s="371">
        <v>0</v>
      </c>
      <c r="B19" s="372" t="s">
        <v>15</v>
      </c>
      <c r="C19" s="373" t="s">
        <v>16</v>
      </c>
      <c r="D19" s="374">
        <v>2700000</v>
      </c>
      <c r="E19" s="374">
        <v>0</v>
      </c>
      <c r="F19" s="374">
        <v>1450000</v>
      </c>
      <c r="G19" s="374">
        <v>0</v>
      </c>
      <c r="H19" s="374">
        <v>2338719.79</v>
      </c>
      <c r="I19" s="374">
        <v>0</v>
      </c>
      <c r="J19" s="375">
        <v>888719.79</v>
      </c>
      <c r="K19" s="375">
        <v>0</v>
      </c>
      <c r="L19" s="375">
        <v>161.29102</v>
      </c>
      <c r="M19" s="375">
        <v>0</v>
      </c>
    </row>
    <row r="20" spans="1:13" s="367" customFormat="1" ht="39.6">
      <c r="A20" s="371">
        <v>0</v>
      </c>
      <c r="B20" s="372" t="s">
        <v>17</v>
      </c>
      <c r="C20" s="373" t="s">
        <v>18</v>
      </c>
      <c r="D20" s="374">
        <v>340000</v>
      </c>
      <c r="E20" s="374">
        <v>0</v>
      </c>
      <c r="F20" s="374">
        <v>86500</v>
      </c>
      <c r="G20" s="374">
        <v>0</v>
      </c>
      <c r="H20" s="374">
        <v>86544.92</v>
      </c>
      <c r="I20" s="374">
        <v>0</v>
      </c>
      <c r="J20" s="375">
        <v>44.919999999998254</v>
      </c>
      <c r="K20" s="375">
        <v>0</v>
      </c>
      <c r="L20" s="375">
        <v>100.05193063583815</v>
      </c>
      <c r="M20" s="375">
        <v>0</v>
      </c>
    </row>
    <row r="21" spans="1:13" s="367" customFormat="1">
      <c r="A21" s="371">
        <v>1</v>
      </c>
      <c r="B21" s="372" t="s">
        <v>19</v>
      </c>
      <c r="C21" s="373" t="s">
        <v>20</v>
      </c>
      <c r="D21" s="374">
        <v>17200</v>
      </c>
      <c r="E21" s="374">
        <v>0</v>
      </c>
      <c r="F21" s="374">
        <v>8100</v>
      </c>
      <c r="G21" s="374">
        <v>0</v>
      </c>
      <c r="H21" s="374">
        <v>8124</v>
      </c>
      <c r="I21" s="374">
        <v>0</v>
      </c>
      <c r="J21" s="375">
        <v>24</v>
      </c>
      <c r="K21" s="375">
        <v>0</v>
      </c>
      <c r="L21" s="375">
        <v>100.2962962962963</v>
      </c>
      <c r="M21" s="375">
        <v>0</v>
      </c>
    </row>
    <row r="22" spans="1:13" s="367" customFormat="1" ht="26.4">
      <c r="A22" s="371">
        <v>0</v>
      </c>
      <c r="B22" s="372" t="s">
        <v>21</v>
      </c>
      <c r="C22" s="373" t="s">
        <v>22</v>
      </c>
      <c r="D22" s="374">
        <v>17200</v>
      </c>
      <c r="E22" s="374">
        <v>0</v>
      </c>
      <c r="F22" s="374">
        <v>8100</v>
      </c>
      <c r="G22" s="374">
        <v>0</v>
      </c>
      <c r="H22" s="374">
        <v>8124</v>
      </c>
      <c r="I22" s="374">
        <v>0</v>
      </c>
      <c r="J22" s="375">
        <v>24</v>
      </c>
      <c r="K22" s="375">
        <v>0</v>
      </c>
      <c r="L22" s="375">
        <v>100.2962962962963</v>
      </c>
      <c r="M22" s="375">
        <v>0</v>
      </c>
    </row>
    <row r="23" spans="1:13" s="367" customFormat="1" ht="13.2" customHeight="1">
      <c r="A23" s="371">
        <v>1</v>
      </c>
      <c r="B23" s="372" t="s">
        <v>23</v>
      </c>
      <c r="C23" s="373" t="s">
        <v>24</v>
      </c>
      <c r="D23" s="374">
        <v>1538000</v>
      </c>
      <c r="E23" s="374">
        <v>0</v>
      </c>
      <c r="F23" s="374">
        <v>726800</v>
      </c>
      <c r="G23" s="374">
        <v>0</v>
      </c>
      <c r="H23" s="374">
        <v>762237.90999999992</v>
      </c>
      <c r="I23" s="374">
        <v>0</v>
      </c>
      <c r="J23" s="375">
        <v>35437.909999999916</v>
      </c>
      <c r="K23" s="375">
        <v>0</v>
      </c>
      <c r="L23" s="375">
        <v>104.87588194826635</v>
      </c>
      <c r="M23" s="375">
        <v>0</v>
      </c>
    </row>
    <row r="24" spans="1:13" s="367" customFormat="1">
      <c r="A24" s="371">
        <v>1</v>
      </c>
      <c r="B24" s="372" t="s">
        <v>25</v>
      </c>
      <c r="C24" s="373" t="s">
        <v>26</v>
      </c>
      <c r="D24" s="374">
        <v>1491200</v>
      </c>
      <c r="E24" s="374">
        <v>0</v>
      </c>
      <c r="F24" s="374">
        <v>706000</v>
      </c>
      <c r="G24" s="374">
        <v>0</v>
      </c>
      <c r="H24" s="374">
        <v>734408.46</v>
      </c>
      <c r="I24" s="374">
        <v>0</v>
      </c>
      <c r="J24" s="375">
        <v>28408.459999999963</v>
      </c>
      <c r="K24" s="375">
        <v>0</v>
      </c>
      <c r="L24" s="375">
        <v>104.02386118980169</v>
      </c>
      <c r="M24" s="375">
        <v>0</v>
      </c>
    </row>
    <row r="25" spans="1:13" s="367" customFormat="1" ht="39.6">
      <c r="A25" s="371">
        <v>0</v>
      </c>
      <c r="B25" s="372" t="s">
        <v>27</v>
      </c>
      <c r="C25" s="373" t="s">
        <v>28</v>
      </c>
      <c r="D25" s="374">
        <v>1200000</v>
      </c>
      <c r="E25" s="374">
        <v>0</v>
      </c>
      <c r="F25" s="374">
        <v>570000</v>
      </c>
      <c r="G25" s="374">
        <v>0</v>
      </c>
      <c r="H25" s="374">
        <v>581131.65</v>
      </c>
      <c r="I25" s="374">
        <v>0</v>
      </c>
      <c r="J25" s="375">
        <v>11131.650000000023</v>
      </c>
      <c r="K25" s="375">
        <v>0</v>
      </c>
      <c r="L25" s="375">
        <v>101.95292105263158</v>
      </c>
      <c r="M25" s="375">
        <v>0</v>
      </c>
    </row>
    <row r="26" spans="1:13" s="367" customFormat="1" ht="52.8">
      <c r="A26" s="371">
        <v>0</v>
      </c>
      <c r="B26" s="372" t="s">
        <v>29</v>
      </c>
      <c r="C26" s="373" t="s">
        <v>30</v>
      </c>
      <c r="D26" s="374">
        <v>291200</v>
      </c>
      <c r="E26" s="374">
        <v>0</v>
      </c>
      <c r="F26" s="374">
        <v>136000</v>
      </c>
      <c r="G26" s="374">
        <v>0</v>
      </c>
      <c r="H26" s="374">
        <v>153276.81</v>
      </c>
      <c r="I26" s="374">
        <v>0</v>
      </c>
      <c r="J26" s="375">
        <v>17276.809999999998</v>
      </c>
      <c r="K26" s="375">
        <v>0</v>
      </c>
      <c r="L26" s="375">
        <v>112.70353676470589</v>
      </c>
      <c r="M26" s="375">
        <v>0</v>
      </c>
    </row>
    <row r="27" spans="1:13" s="367" customFormat="1" ht="26.4">
      <c r="A27" s="371">
        <v>1</v>
      </c>
      <c r="B27" s="372" t="s">
        <v>31</v>
      </c>
      <c r="C27" s="373" t="s">
        <v>32</v>
      </c>
      <c r="D27" s="374">
        <v>46800</v>
      </c>
      <c r="E27" s="374">
        <v>0</v>
      </c>
      <c r="F27" s="374">
        <v>20800</v>
      </c>
      <c r="G27" s="374">
        <v>0</v>
      </c>
      <c r="H27" s="374">
        <v>27829.45</v>
      </c>
      <c r="I27" s="374">
        <v>0</v>
      </c>
      <c r="J27" s="375">
        <v>7029.4500000000007</v>
      </c>
      <c r="K27" s="375">
        <v>0</v>
      </c>
      <c r="L27" s="375">
        <v>133.79543269230768</v>
      </c>
      <c r="M27" s="375">
        <v>0</v>
      </c>
    </row>
    <row r="28" spans="1:13" s="367" customFormat="1" ht="26.4">
      <c r="A28" s="371">
        <v>0</v>
      </c>
      <c r="B28" s="372" t="s">
        <v>33</v>
      </c>
      <c r="C28" s="373" t="s">
        <v>34</v>
      </c>
      <c r="D28" s="374">
        <v>46800</v>
      </c>
      <c r="E28" s="374">
        <v>0</v>
      </c>
      <c r="F28" s="374">
        <v>20800</v>
      </c>
      <c r="G28" s="374">
        <v>0</v>
      </c>
      <c r="H28" s="374">
        <v>27829.45</v>
      </c>
      <c r="I28" s="374">
        <v>0</v>
      </c>
      <c r="J28" s="375">
        <v>7029.4500000000007</v>
      </c>
      <c r="K28" s="375">
        <v>0</v>
      </c>
      <c r="L28" s="375">
        <v>133.79543269230768</v>
      </c>
      <c r="M28" s="375">
        <v>0</v>
      </c>
    </row>
    <row r="29" spans="1:13" s="367" customFormat="1">
      <c r="A29" s="371">
        <v>1</v>
      </c>
      <c r="B29" s="372" t="s">
        <v>35</v>
      </c>
      <c r="C29" s="373" t="s">
        <v>36</v>
      </c>
      <c r="D29" s="374">
        <v>15460600</v>
      </c>
      <c r="E29" s="374">
        <v>0</v>
      </c>
      <c r="F29" s="374">
        <v>7870000</v>
      </c>
      <c r="G29" s="374">
        <v>0</v>
      </c>
      <c r="H29" s="374">
        <v>9022059.120000001</v>
      </c>
      <c r="I29" s="374">
        <v>0</v>
      </c>
      <c r="J29" s="375">
        <v>1152059.120000001</v>
      </c>
      <c r="K29" s="375">
        <v>0</v>
      </c>
      <c r="L29" s="375">
        <v>114.63861651842441</v>
      </c>
      <c r="M29" s="375">
        <v>0</v>
      </c>
    </row>
    <row r="30" spans="1:13" s="367" customFormat="1" ht="26.4">
      <c r="A30" s="371">
        <v>1</v>
      </c>
      <c r="B30" s="372" t="s">
        <v>37</v>
      </c>
      <c r="C30" s="373" t="s">
        <v>38</v>
      </c>
      <c r="D30" s="374">
        <v>1322000</v>
      </c>
      <c r="E30" s="374">
        <v>0</v>
      </c>
      <c r="F30" s="374">
        <v>660000</v>
      </c>
      <c r="G30" s="374">
        <v>0</v>
      </c>
      <c r="H30" s="374">
        <v>1007654.29</v>
      </c>
      <c r="I30" s="374">
        <v>0</v>
      </c>
      <c r="J30" s="375">
        <v>347654.29000000004</v>
      </c>
      <c r="K30" s="375">
        <v>0</v>
      </c>
      <c r="L30" s="375">
        <v>152.67489242424244</v>
      </c>
      <c r="M30" s="375">
        <v>0</v>
      </c>
    </row>
    <row r="31" spans="1:13" s="367" customFormat="1">
      <c r="A31" s="371">
        <v>0</v>
      </c>
      <c r="B31" s="372" t="s">
        <v>39</v>
      </c>
      <c r="C31" s="373" t="s">
        <v>40</v>
      </c>
      <c r="D31" s="374">
        <v>1322000</v>
      </c>
      <c r="E31" s="374">
        <v>0</v>
      </c>
      <c r="F31" s="374">
        <v>660000</v>
      </c>
      <c r="G31" s="374">
        <v>0</v>
      </c>
      <c r="H31" s="374">
        <v>1007654.29</v>
      </c>
      <c r="I31" s="374">
        <v>0</v>
      </c>
      <c r="J31" s="375">
        <v>347654.29000000004</v>
      </c>
      <c r="K31" s="375">
        <v>0</v>
      </c>
      <c r="L31" s="375">
        <v>152.67489242424244</v>
      </c>
      <c r="M31" s="375">
        <v>0</v>
      </c>
    </row>
    <row r="32" spans="1:13" s="367" customFormat="1" ht="26.4">
      <c r="A32" s="371">
        <v>1</v>
      </c>
      <c r="B32" s="372" t="s">
        <v>41</v>
      </c>
      <c r="C32" s="373" t="s">
        <v>42</v>
      </c>
      <c r="D32" s="374">
        <v>9200000</v>
      </c>
      <c r="E32" s="374">
        <v>0</v>
      </c>
      <c r="F32" s="374">
        <v>4800000</v>
      </c>
      <c r="G32" s="374">
        <v>0</v>
      </c>
      <c r="H32" s="374">
        <v>5116134.9800000004</v>
      </c>
      <c r="I32" s="374">
        <v>0</v>
      </c>
      <c r="J32" s="375">
        <v>316134.98000000045</v>
      </c>
      <c r="K32" s="375">
        <v>0</v>
      </c>
      <c r="L32" s="375">
        <v>106.58614541666667</v>
      </c>
      <c r="M32" s="375">
        <v>0</v>
      </c>
    </row>
    <row r="33" spans="1:13" s="367" customFormat="1" ht="26.4" customHeight="1">
      <c r="A33" s="371">
        <v>0</v>
      </c>
      <c r="B33" s="372" t="s">
        <v>43</v>
      </c>
      <c r="C33" s="373" t="s">
        <v>40</v>
      </c>
      <c r="D33" s="374">
        <v>9200000</v>
      </c>
      <c r="E33" s="374">
        <v>0</v>
      </c>
      <c r="F33" s="374">
        <v>4800000</v>
      </c>
      <c r="G33" s="374">
        <v>0</v>
      </c>
      <c r="H33" s="374">
        <v>5116134.9800000004</v>
      </c>
      <c r="I33" s="374">
        <v>0</v>
      </c>
      <c r="J33" s="375">
        <v>316134.98000000045</v>
      </c>
      <c r="K33" s="375">
        <v>0</v>
      </c>
      <c r="L33" s="375">
        <v>106.58614541666667</v>
      </c>
      <c r="M33" s="375">
        <v>0</v>
      </c>
    </row>
    <row r="34" spans="1:13" s="367" customFormat="1" ht="26.4">
      <c r="A34" s="371">
        <v>1</v>
      </c>
      <c r="B34" s="372" t="s">
        <v>44</v>
      </c>
      <c r="C34" s="373" t="s">
        <v>45</v>
      </c>
      <c r="D34" s="374">
        <v>4938600</v>
      </c>
      <c r="E34" s="374">
        <v>0</v>
      </c>
      <c r="F34" s="374">
        <v>2410000</v>
      </c>
      <c r="G34" s="374">
        <v>0</v>
      </c>
      <c r="H34" s="374">
        <v>2898269.8499999996</v>
      </c>
      <c r="I34" s="374">
        <v>0</v>
      </c>
      <c r="J34" s="375">
        <v>488269.84999999963</v>
      </c>
      <c r="K34" s="375">
        <v>0</v>
      </c>
      <c r="L34" s="375">
        <v>120.26015975103732</v>
      </c>
      <c r="M34" s="375">
        <v>0</v>
      </c>
    </row>
    <row r="35" spans="1:13" s="367" customFormat="1" ht="66">
      <c r="A35" s="371">
        <v>0</v>
      </c>
      <c r="B35" s="372" t="s">
        <v>46</v>
      </c>
      <c r="C35" s="373" t="s">
        <v>47</v>
      </c>
      <c r="D35" s="374">
        <v>2926200</v>
      </c>
      <c r="E35" s="374">
        <v>0</v>
      </c>
      <c r="F35" s="374">
        <v>1420000</v>
      </c>
      <c r="G35" s="374">
        <v>0</v>
      </c>
      <c r="H35" s="374">
        <v>1705007.91</v>
      </c>
      <c r="I35" s="374">
        <v>0</v>
      </c>
      <c r="J35" s="375">
        <v>285007.90999999992</v>
      </c>
      <c r="K35" s="375">
        <v>0</v>
      </c>
      <c r="L35" s="375">
        <v>120.07097957746478</v>
      </c>
      <c r="M35" s="375">
        <v>0</v>
      </c>
    </row>
    <row r="36" spans="1:13" s="367" customFormat="1" ht="26.4" customHeight="1">
      <c r="A36" s="371">
        <v>0</v>
      </c>
      <c r="B36" s="372" t="s">
        <v>48</v>
      </c>
      <c r="C36" s="373" t="s">
        <v>49</v>
      </c>
      <c r="D36" s="374">
        <v>2012400</v>
      </c>
      <c r="E36" s="374">
        <v>0</v>
      </c>
      <c r="F36" s="374">
        <v>990000</v>
      </c>
      <c r="G36" s="374">
        <v>0</v>
      </c>
      <c r="H36" s="374">
        <v>1193261.94</v>
      </c>
      <c r="I36" s="374">
        <v>0</v>
      </c>
      <c r="J36" s="375">
        <v>203261.93999999994</v>
      </c>
      <c r="K36" s="375">
        <v>0</v>
      </c>
      <c r="L36" s="375">
        <v>120.53150909090908</v>
      </c>
      <c r="M36" s="375">
        <v>0</v>
      </c>
    </row>
    <row r="37" spans="1:13" s="367" customFormat="1" ht="26.4">
      <c r="A37" s="371">
        <v>1</v>
      </c>
      <c r="B37" s="372" t="s">
        <v>50</v>
      </c>
      <c r="C37" s="373" t="s">
        <v>51</v>
      </c>
      <c r="D37" s="374">
        <v>96878600</v>
      </c>
      <c r="E37" s="374">
        <v>0</v>
      </c>
      <c r="F37" s="374">
        <v>48185545</v>
      </c>
      <c r="G37" s="374">
        <v>0</v>
      </c>
      <c r="H37" s="374">
        <v>52212370.849999994</v>
      </c>
      <c r="I37" s="374">
        <v>0</v>
      </c>
      <c r="J37" s="375">
        <v>4026825.849999994</v>
      </c>
      <c r="K37" s="375">
        <v>0</v>
      </c>
      <c r="L37" s="375">
        <v>108.35691668528393</v>
      </c>
      <c r="M37" s="375">
        <v>0</v>
      </c>
    </row>
    <row r="38" spans="1:13" s="367" customFormat="1">
      <c r="A38" s="371">
        <v>1</v>
      </c>
      <c r="B38" s="372" t="s">
        <v>52</v>
      </c>
      <c r="C38" s="373" t="s">
        <v>53</v>
      </c>
      <c r="D38" s="374">
        <v>30332800</v>
      </c>
      <c r="E38" s="374">
        <v>0</v>
      </c>
      <c r="F38" s="374">
        <v>16477345</v>
      </c>
      <c r="G38" s="374">
        <v>0</v>
      </c>
      <c r="H38" s="374">
        <v>18876954.339999996</v>
      </c>
      <c r="I38" s="374">
        <v>0</v>
      </c>
      <c r="J38" s="375">
        <v>2399609.3399999961</v>
      </c>
      <c r="K38" s="375">
        <v>0</v>
      </c>
      <c r="L38" s="375">
        <v>114.56308246261759</v>
      </c>
      <c r="M38" s="375">
        <v>0</v>
      </c>
    </row>
    <row r="39" spans="1:13" s="367" customFormat="1" ht="39.6">
      <c r="A39" s="371">
        <v>0</v>
      </c>
      <c r="B39" s="372" t="s">
        <v>54</v>
      </c>
      <c r="C39" s="373" t="s">
        <v>55</v>
      </c>
      <c r="D39" s="374">
        <v>5900</v>
      </c>
      <c r="E39" s="374">
        <v>0</v>
      </c>
      <c r="F39" s="374">
        <v>2845</v>
      </c>
      <c r="G39" s="374">
        <v>0</v>
      </c>
      <c r="H39" s="374">
        <v>2845.82</v>
      </c>
      <c r="I39" s="374">
        <v>0</v>
      </c>
      <c r="J39" s="375">
        <v>0.82000000000016371</v>
      </c>
      <c r="K39" s="375">
        <v>0</v>
      </c>
      <c r="L39" s="375">
        <v>100.02882249560633</v>
      </c>
      <c r="M39" s="375">
        <v>0</v>
      </c>
    </row>
    <row r="40" spans="1:13" s="367" customFormat="1" ht="39.6">
      <c r="A40" s="371">
        <v>0</v>
      </c>
      <c r="B40" s="372" t="s">
        <v>56</v>
      </c>
      <c r="C40" s="373" t="s">
        <v>57</v>
      </c>
      <c r="D40" s="374">
        <v>815600</v>
      </c>
      <c r="E40" s="374">
        <v>0</v>
      </c>
      <c r="F40" s="374">
        <v>160000</v>
      </c>
      <c r="G40" s="374">
        <v>0</v>
      </c>
      <c r="H40" s="374">
        <v>255983.73</v>
      </c>
      <c r="I40" s="374">
        <v>0</v>
      </c>
      <c r="J40" s="375">
        <v>95983.73000000001</v>
      </c>
      <c r="K40" s="375">
        <v>0</v>
      </c>
      <c r="L40" s="375">
        <v>159.98983125000001</v>
      </c>
      <c r="M40" s="375">
        <v>0</v>
      </c>
    </row>
    <row r="41" spans="1:13" s="367" customFormat="1" ht="39.6">
      <c r="A41" s="371">
        <v>0</v>
      </c>
      <c r="B41" s="372" t="s">
        <v>58</v>
      </c>
      <c r="C41" s="373" t="s">
        <v>59</v>
      </c>
      <c r="D41" s="374">
        <v>1281200</v>
      </c>
      <c r="E41" s="374">
        <v>0</v>
      </c>
      <c r="F41" s="374">
        <v>509500</v>
      </c>
      <c r="G41" s="374">
        <v>0</v>
      </c>
      <c r="H41" s="374">
        <v>680827.92</v>
      </c>
      <c r="I41" s="374">
        <v>0</v>
      </c>
      <c r="J41" s="375">
        <v>171327.92000000004</v>
      </c>
      <c r="K41" s="375">
        <v>0</v>
      </c>
      <c r="L41" s="375">
        <v>133.62667713444554</v>
      </c>
      <c r="M41" s="375">
        <v>0</v>
      </c>
    </row>
    <row r="42" spans="1:13" s="367" customFormat="1" ht="39.6">
      <c r="A42" s="371">
        <v>0</v>
      </c>
      <c r="B42" s="372" t="s">
        <v>60</v>
      </c>
      <c r="C42" s="373" t="s">
        <v>61</v>
      </c>
      <c r="D42" s="374">
        <v>2887800</v>
      </c>
      <c r="E42" s="374">
        <v>0</v>
      </c>
      <c r="F42" s="374">
        <v>1950000</v>
      </c>
      <c r="G42" s="374">
        <v>0</v>
      </c>
      <c r="H42" s="374">
        <v>1981036.46</v>
      </c>
      <c r="I42" s="374">
        <v>0</v>
      </c>
      <c r="J42" s="375">
        <v>31036.459999999963</v>
      </c>
      <c r="K42" s="375">
        <v>0</v>
      </c>
      <c r="L42" s="375">
        <v>101.59161333333333</v>
      </c>
      <c r="M42" s="375">
        <v>0</v>
      </c>
    </row>
    <row r="43" spans="1:13" s="367" customFormat="1">
      <c r="A43" s="371">
        <v>0</v>
      </c>
      <c r="B43" s="372" t="s">
        <v>62</v>
      </c>
      <c r="C43" s="373" t="s">
        <v>63</v>
      </c>
      <c r="D43" s="374">
        <v>2700000</v>
      </c>
      <c r="E43" s="374">
        <v>0</v>
      </c>
      <c r="F43" s="374">
        <v>2700000</v>
      </c>
      <c r="G43" s="374">
        <v>0</v>
      </c>
      <c r="H43" s="374">
        <v>3226990.01</v>
      </c>
      <c r="I43" s="374">
        <v>0</v>
      </c>
      <c r="J43" s="375">
        <v>526990.00999999978</v>
      </c>
      <c r="K43" s="375">
        <v>0</v>
      </c>
      <c r="L43" s="375">
        <v>119.51814851851852</v>
      </c>
      <c r="M43" s="375">
        <v>0</v>
      </c>
    </row>
    <row r="44" spans="1:13" s="367" customFormat="1">
      <c r="A44" s="371">
        <v>0</v>
      </c>
      <c r="B44" s="372" t="s">
        <v>64</v>
      </c>
      <c r="C44" s="373" t="s">
        <v>65</v>
      </c>
      <c r="D44" s="374">
        <v>19400000</v>
      </c>
      <c r="E44" s="374">
        <v>0</v>
      </c>
      <c r="F44" s="374">
        <v>9500000</v>
      </c>
      <c r="G44" s="374">
        <v>0</v>
      </c>
      <c r="H44" s="374">
        <v>10915574.66</v>
      </c>
      <c r="I44" s="374">
        <v>0</v>
      </c>
      <c r="J44" s="375">
        <v>1415574.6600000001</v>
      </c>
      <c r="K44" s="375">
        <v>0</v>
      </c>
      <c r="L44" s="375">
        <v>114.90078589473684</v>
      </c>
      <c r="M44" s="375">
        <v>0</v>
      </c>
    </row>
    <row r="45" spans="1:13" s="367" customFormat="1">
      <c r="A45" s="371">
        <v>0</v>
      </c>
      <c r="B45" s="372" t="s">
        <v>66</v>
      </c>
      <c r="C45" s="373" t="s">
        <v>67</v>
      </c>
      <c r="D45" s="374">
        <v>1700000</v>
      </c>
      <c r="E45" s="374">
        <v>0</v>
      </c>
      <c r="F45" s="374">
        <v>535000</v>
      </c>
      <c r="G45" s="374">
        <v>0</v>
      </c>
      <c r="H45" s="374">
        <v>584312</v>
      </c>
      <c r="I45" s="374">
        <v>0</v>
      </c>
      <c r="J45" s="375">
        <v>49312</v>
      </c>
      <c r="K45" s="375">
        <v>0</v>
      </c>
      <c r="L45" s="375">
        <v>109.21719626168225</v>
      </c>
      <c r="M45" s="375">
        <v>0</v>
      </c>
    </row>
    <row r="46" spans="1:13" s="367" customFormat="1">
      <c r="A46" s="371">
        <v>0</v>
      </c>
      <c r="B46" s="372" t="s">
        <v>68</v>
      </c>
      <c r="C46" s="373" t="s">
        <v>69</v>
      </c>
      <c r="D46" s="374">
        <v>1400000</v>
      </c>
      <c r="E46" s="374">
        <v>0</v>
      </c>
      <c r="F46" s="374">
        <v>1040000</v>
      </c>
      <c r="G46" s="374">
        <v>0</v>
      </c>
      <c r="H46" s="374">
        <v>1076752.08</v>
      </c>
      <c r="I46" s="374">
        <v>0</v>
      </c>
      <c r="J46" s="375">
        <v>36752.080000000075</v>
      </c>
      <c r="K46" s="375">
        <v>0</v>
      </c>
      <c r="L46" s="375">
        <v>103.53385384615386</v>
      </c>
      <c r="M46" s="375">
        <v>0</v>
      </c>
    </row>
    <row r="47" spans="1:13" s="367" customFormat="1">
      <c r="A47" s="371">
        <v>0</v>
      </c>
      <c r="B47" s="372" t="s">
        <v>70</v>
      </c>
      <c r="C47" s="373" t="s">
        <v>71</v>
      </c>
      <c r="D47" s="374">
        <v>31300</v>
      </c>
      <c r="E47" s="374">
        <v>0</v>
      </c>
      <c r="F47" s="374">
        <v>200</v>
      </c>
      <c r="G47" s="374">
        <v>0</v>
      </c>
      <c r="H47" s="374">
        <v>208.33</v>
      </c>
      <c r="I47" s="374">
        <v>0</v>
      </c>
      <c r="J47" s="375">
        <v>8.3300000000000125</v>
      </c>
      <c r="K47" s="375">
        <v>0</v>
      </c>
      <c r="L47" s="375">
        <v>104.16499999999999</v>
      </c>
      <c r="M47" s="375">
        <v>0</v>
      </c>
    </row>
    <row r="48" spans="1:13" s="367" customFormat="1">
      <c r="A48" s="371">
        <v>0</v>
      </c>
      <c r="B48" s="372" t="s">
        <v>72</v>
      </c>
      <c r="C48" s="373" t="s">
        <v>73</v>
      </c>
      <c r="D48" s="374">
        <v>111000</v>
      </c>
      <c r="E48" s="374">
        <v>0</v>
      </c>
      <c r="F48" s="374">
        <v>79800</v>
      </c>
      <c r="G48" s="374">
        <v>0</v>
      </c>
      <c r="H48" s="374">
        <v>152423.32999999999</v>
      </c>
      <c r="I48" s="374">
        <v>0</v>
      </c>
      <c r="J48" s="375">
        <v>72623.329999999987</v>
      </c>
      <c r="K48" s="375">
        <v>0</v>
      </c>
      <c r="L48" s="375">
        <v>191.00667919799497</v>
      </c>
      <c r="M48" s="375">
        <v>0</v>
      </c>
    </row>
    <row r="49" spans="1:13" s="367" customFormat="1">
      <c r="A49" s="371">
        <v>1</v>
      </c>
      <c r="B49" s="372" t="s">
        <v>74</v>
      </c>
      <c r="C49" s="373" t="s">
        <v>75</v>
      </c>
      <c r="D49" s="374">
        <v>30400</v>
      </c>
      <c r="E49" s="374">
        <v>0</v>
      </c>
      <c r="F49" s="374">
        <v>11800</v>
      </c>
      <c r="G49" s="374">
        <v>0</v>
      </c>
      <c r="H49" s="374">
        <v>29459.7</v>
      </c>
      <c r="I49" s="374">
        <v>0</v>
      </c>
      <c r="J49" s="375">
        <v>17659.7</v>
      </c>
      <c r="K49" s="375">
        <v>0</v>
      </c>
      <c r="L49" s="375">
        <v>249.6584745762712</v>
      </c>
      <c r="M49" s="375">
        <v>0</v>
      </c>
    </row>
    <row r="50" spans="1:13" s="367" customFormat="1">
      <c r="A50" s="371">
        <v>0</v>
      </c>
      <c r="B50" s="372" t="s">
        <v>76</v>
      </c>
      <c r="C50" s="373" t="s">
        <v>77</v>
      </c>
      <c r="D50" s="374">
        <v>15600</v>
      </c>
      <c r="E50" s="374">
        <v>0</v>
      </c>
      <c r="F50" s="374">
        <v>4900</v>
      </c>
      <c r="G50" s="374">
        <v>0</v>
      </c>
      <c r="H50" s="374">
        <v>6024</v>
      </c>
      <c r="I50" s="374">
        <v>0</v>
      </c>
      <c r="J50" s="375">
        <v>1124</v>
      </c>
      <c r="K50" s="375">
        <v>0</v>
      </c>
      <c r="L50" s="375">
        <v>122.9387755102041</v>
      </c>
      <c r="M50" s="375">
        <v>0</v>
      </c>
    </row>
    <row r="51" spans="1:13" s="367" customFormat="1">
      <c r="A51" s="371">
        <v>0</v>
      </c>
      <c r="B51" s="372" t="s">
        <v>78</v>
      </c>
      <c r="C51" s="373" t="s">
        <v>79</v>
      </c>
      <c r="D51" s="374">
        <v>14800</v>
      </c>
      <c r="E51" s="374">
        <v>0</v>
      </c>
      <c r="F51" s="374">
        <v>6900</v>
      </c>
      <c r="G51" s="374">
        <v>0</v>
      </c>
      <c r="H51" s="374">
        <v>23435.7</v>
      </c>
      <c r="I51" s="374">
        <v>0</v>
      </c>
      <c r="J51" s="375">
        <v>16535.7</v>
      </c>
      <c r="K51" s="375">
        <v>0</v>
      </c>
      <c r="L51" s="375">
        <v>339.64782608695651</v>
      </c>
      <c r="M51" s="375">
        <v>0</v>
      </c>
    </row>
    <row r="52" spans="1:13" s="367" customFormat="1">
      <c r="A52" s="371">
        <v>1</v>
      </c>
      <c r="B52" s="372" t="s">
        <v>80</v>
      </c>
      <c r="C52" s="373" t="s">
        <v>81</v>
      </c>
      <c r="D52" s="374">
        <v>66515400</v>
      </c>
      <c r="E52" s="374">
        <v>0</v>
      </c>
      <c r="F52" s="374">
        <v>31696400</v>
      </c>
      <c r="G52" s="374">
        <v>0</v>
      </c>
      <c r="H52" s="374">
        <v>33305956.809999999</v>
      </c>
      <c r="I52" s="374">
        <v>0</v>
      </c>
      <c r="J52" s="375">
        <v>1609556.8099999987</v>
      </c>
      <c r="K52" s="375">
        <v>0</v>
      </c>
      <c r="L52" s="375">
        <v>105.07804296386971</v>
      </c>
      <c r="M52" s="375">
        <v>0</v>
      </c>
    </row>
    <row r="53" spans="1:13" s="367" customFormat="1">
      <c r="A53" s="371">
        <v>0</v>
      </c>
      <c r="B53" s="372" t="s">
        <v>82</v>
      </c>
      <c r="C53" s="373" t="s">
        <v>83</v>
      </c>
      <c r="D53" s="374">
        <v>3500000</v>
      </c>
      <c r="E53" s="374">
        <v>0</v>
      </c>
      <c r="F53" s="374">
        <v>2060000</v>
      </c>
      <c r="G53" s="374">
        <v>0</v>
      </c>
      <c r="H53" s="374">
        <v>2272139.5499999998</v>
      </c>
      <c r="I53" s="374">
        <v>0</v>
      </c>
      <c r="J53" s="375">
        <v>212139.54999999981</v>
      </c>
      <c r="K53" s="375">
        <v>0</v>
      </c>
      <c r="L53" s="375">
        <v>110.29803640776699</v>
      </c>
      <c r="M53" s="375">
        <v>0</v>
      </c>
    </row>
    <row r="54" spans="1:13" s="367" customFormat="1">
      <c r="A54" s="371">
        <v>0</v>
      </c>
      <c r="B54" s="372" t="s">
        <v>84</v>
      </c>
      <c r="C54" s="373" t="s">
        <v>85</v>
      </c>
      <c r="D54" s="374">
        <v>57715400</v>
      </c>
      <c r="E54" s="374">
        <v>0</v>
      </c>
      <c r="F54" s="374">
        <v>27315400</v>
      </c>
      <c r="G54" s="374">
        <v>0</v>
      </c>
      <c r="H54" s="374">
        <v>27687648.899999999</v>
      </c>
      <c r="I54" s="374">
        <v>0</v>
      </c>
      <c r="J54" s="375">
        <v>372248.89999999851</v>
      </c>
      <c r="K54" s="375">
        <v>0</v>
      </c>
      <c r="L54" s="375">
        <v>101.36278033636702</v>
      </c>
      <c r="M54" s="375">
        <v>0</v>
      </c>
    </row>
    <row r="55" spans="1:13" s="367" customFormat="1" ht="52.8">
      <c r="A55" s="371">
        <v>0</v>
      </c>
      <c r="B55" s="372" t="s">
        <v>86</v>
      </c>
      <c r="C55" s="373" t="s">
        <v>87</v>
      </c>
      <c r="D55" s="374">
        <v>5300000</v>
      </c>
      <c r="E55" s="374">
        <v>0</v>
      </c>
      <c r="F55" s="374">
        <v>2321000</v>
      </c>
      <c r="G55" s="374">
        <v>0</v>
      </c>
      <c r="H55" s="374">
        <v>3346168.36</v>
      </c>
      <c r="I55" s="374">
        <v>0</v>
      </c>
      <c r="J55" s="375">
        <v>1025168.3599999999</v>
      </c>
      <c r="K55" s="375">
        <v>0</v>
      </c>
      <c r="L55" s="375">
        <v>144.1692529082292</v>
      </c>
      <c r="M55" s="375">
        <v>0</v>
      </c>
    </row>
    <row r="56" spans="1:13" s="367" customFormat="1">
      <c r="A56" s="371">
        <v>1</v>
      </c>
      <c r="B56" s="372" t="s">
        <v>88</v>
      </c>
      <c r="C56" s="373" t="s">
        <v>89</v>
      </c>
      <c r="D56" s="374">
        <v>0</v>
      </c>
      <c r="E56" s="374">
        <v>738000</v>
      </c>
      <c r="F56" s="374">
        <v>0</v>
      </c>
      <c r="G56" s="374">
        <v>466000</v>
      </c>
      <c r="H56" s="374">
        <v>0</v>
      </c>
      <c r="I56" s="374">
        <v>430074.13999999996</v>
      </c>
      <c r="J56" s="375">
        <v>0</v>
      </c>
      <c r="K56" s="375">
        <v>-35925.860000000044</v>
      </c>
      <c r="L56" s="375">
        <v>0</v>
      </c>
      <c r="M56" s="375">
        <v>92.290587982832605</v>
      </c>
    </row>
    <row r="57" spans="1:13" s="367" customFormat="1">
      <c r="A57" s="371">
        <v>1</v>
      </c>
      <c r="B57" s="372" t="s">
        <v>90</v>
      </c>
      <c r="C57" s="373" t="s">
        <v>91</v>
      </c>
      <c r="D57" s="374">
        <v>0</v>
      </c>
      <c r="E57" s="374">
        <v>738000</v>
      </c>
      <c r="F57" s="374">
        <v>0</v>
      </c>
      <c r="G57" s="374">
        <v>466000</v>
      </c>
      <c r="H57" s="374">
        <v>0</v>
      </c>
      <c r="I57" s="374">
        <v>430074.13999999996</v>
      </c>
      <c r="J57" s="375">
        <v>0</v>
      </c>
      <c r="K57" s="375">
        <v>-35925.860000000044</v>
      </c>
      <c r="L57" s="375">
        <v>0</v>
      </c>
      <c r="M57" s="375">
        <v>92.290587982832605</v>
      </c>
    </row>
    <row r="58" spans="1:13" s="367" customFormat="1" ht="52.8">
      <c r="A58" s="371">
        <v>0</v>
      </c>
      <c r="B58" s="372" t="s">
        <v>92</v>
      </c>
      <c r="C58" s="373" t="s">
        <v>93</v>
      </c>
      <c r="D58" s="374">
        <v>0</v>
      </c>
      <c r="E58" s="374">
        <v>580000</v>
      </c>
      <c r="F58" s="374">
        <v>0</v>
      </c>
      <c r="G58" s="374">
        <v>390000</v>
      </c>
      <c r="H58" s="374">
        <v>0</v>
      </c>
      <c r="I58" s="374">
        <v>340424.22</v>
      </c>
      <c r="J58" s="375">
        <v>0</v>
      </c>
      <c r="K58" s="375">
        <v>-49575.780000000028</v>
      </c>
      <c r="L58" s="375">
        <v>0</v>
      </c>
      <c r="M58" s="375">
        <v>87.288261538461526</v>
      </c>
    </row>
    <row r="59" spans="1:13" s="367" customFormat="1" ht="26.4">
      <c r="A59" s="371">
        <v>0</v>
      </c>
      <c r="B59" s="372" t="s">
        <v>94</v>
      </c>
      <c r="C59" s="373" t="s">
        <v>95</v>
      </c>
      <c r="D59" s="374">
        <v>0</v>
      </c>
      <c r="E59" s="374">
        <v>124000</v>
      </c>
      <c r="F59" s="374">
        <v>0</v>
      </c>
      <c r="G59" s="374">
        <v>60000</v>
      </c>
      <c r="H59" s="374">
        <v>0</v>
      </c>
      <c r="I59" s="374">
        <v>73845.61</v>
      </c>
      <c r="J59" s="375">
        <v>0</v>
      </c>
      <c r="K59" s="375">
        <v>13845.61</v>
      </c>
      <c r="L59" s="375">
        <v>0</v>
      </c>
      <c r="M59" s="375">
        <v>123.07601666666667</v>
      </c>
    </row>
    <row r="60" spans="1:13" s="367" customFormat="1" ht="39.6">
      <c r="A60" s="371">
        <v>0</v>
      </c>
      <c r="B60" s="372" t="s">
        <v>96</v>
      </c>
      <c r="C60" s="373" t="s">
        <v>97</v>
      </c>
      <c r="D60" s="374">
        <v>0</v>
      </c>
      <c r="E60" s="374">
        <v>34000</v>
      </c>
      <c r="F60" s="374">
        <v>0</v>
      </c>
      <c r="G60" s="374">
        <v>16000</v>
      </c>
      <c r="H60" s="374">
        <v>0</v>
      </c>
      <c r="I60" s="374">
        <v>15804.31</v>
      </c>
      <c r="J60" s="375">
        <v>0</v>
      </c>
      <c r="K60" s="375">
        <v>-195.69000000000051</v>
      </c>
      <c r="L60" s="375">
        <v>0</v>
      </c>
      <c r="M60" s="375">
        <v>98.776937499999988</v>
      </c>
    </row>
    <row r="61" spans="1:13" s="367" customFormat="1">
      <c r="A61" s="371">
        <v>1</v>
      </c>
      <c r="B61" s="372" t="s">
        <v>98</v>
      </c>
      <c r="C61" s="373" t="s">
        <v>99</v>
      </c>
      <c r="D61" s="374">
        <v>5403000</v>
      </c>
      <c r="E61" s="374">
        <f>E62+E85</f>
        <v>9074950.7100000009</v>
      </c>
      <c r="F61" s="374">
        <v>2532390</v>
      </c>
      <c r="G61" s="374">
        <v>3730500</v>
      </c>
      <c r="H61" s="374">
        <v>3225441.56</v>
      </c>
      <c r="I61" s="374">
        <v>4751986.6099999994</v>
      </c>
      <c r="J61" s="375">
        <v>693051.56</v>
      </c>
      <c r="K61" s="375">
        <v>1021486.6099999994</v>
      </c>
      <c r="L61" s="375">
        <v>127.36748920979785</v>
      </c>
      <c r="M61" s="375">
        <v>127.38202948666397</v>
      </c>
    </row>
    <row r="62" spans="1:13" s="367" customFormat="1">
      <c r="A62" s="371">
        <v>1</v>
      </c>
      <c r="B62" s="372" t="s">
        <v>100</v>
      </c>
      <c r="C62" s="373" t="s">
        <v>101</v>
      </c>
      <c r="D62" s="374">
        <v>62600</v>
      </c>
      <c r="E62" s="374">
        <v>0</v>
      </c>
      <c r="F62" s="374">
        <v>9700</v>
      </c>
      <c r="G62" s="374">
        <v>0</v>
      </c>
      <c r="H62" s="374">
        <v>34683.129999999997</v>
      </c>
      <c r="I62" s="374">
        <v>0</v>
      </c>
      <c r="J62" s="375">
        <v>24983.129999999997</v>
      </c>
      <c r="K62" s="375">
        <v>0</v>
      </c>
      <c r="L62" s="375">
        <v>357.55804123711334</v>
      </c>
      <c r="M62" s="375">
        <v>0</v>
      </c>
    </row>
    <row r="63" spans="1:13" s="367" customFormat="1" ht="66">
      <c r="A63" s="371">
        <v>1</v>
      </c>
      <c r="B63" s="372" t="s">
        <v>102</v>
      </c>
      <c r="C63" s="373" t="s">
        <v>103</v>
      </c>
      <c r="D63" s="374">
        <v>7600</v>
      </c>
      <c r="E63" s="374">
        <v>0</v>
      </c>
      <c r="F63" s="374">
        <v>4700</v>
      </c>
      <c r="G63" s="374">
        <v>0</v>
      </c>
      <c r="H63" s="374">
        <v>4716</v>
      </c>
      <c r="I63" s="374">
        <v>0</v>
      </c>
      <c r="J63" s="375">
        <v>16</v>
      </c>
      <c r="K63" s="375">
        <v>0</v>
      </c>
      <c r="L63" s="375">
        <v>100.34042553191489</v>
      </c>
      <c r="M63" s="375">
        <v>0</v>
      </c>
    </row>
    <row r="64" spans="1:13" s="367" customFormat="1" ht="39.6">
      <c r="A64" s="371">
        <v>0</v>
      </c>
      <c r="B64" s="372" t="s">
        <v>104</v>
      </c>
      <c r="C64" s="373" t="s">
        <v>105</v>
      </c>
      <c r="D64" s="374">
        <v>7600</v>
      </c>
      <c r="E64" s="374">
        <v>0</v>
      </c>
      <c r="F64" s="374">
        <v>4700</v>
      </c>
      <c r="G64" s="374">
        <v>0</v>
      </c>
      <c r="H64" s="374">
        <v>4716</v>
      </c>
      <c r="I64" s="374">
        <v>0</v>
      </c>
      <c r="J64" s="375">
        <v>16</v>
      </c>
      <c r="K64" s="375">
        <v>0</v>
      </c>
      <c r="L64" s="375">
        <v>100.34042553191489</v>
      </c>
      <c r="M64" s="375">
        <v>0</v>
      </c>
    </row>
    <row r="65" spans="1:13" s="367" customFormat="1">
      <c r="A65" s="371">
        <v>1</v>
      </c>
      <c r="B65" s="372" t="s">
        <v>106</v>
      </c>
      <c r="C65" s="373" t="s">
        <v>107</v>
      </c>
      <c r="D65" s="374">
        <v>55000</v>
      </c>
      <c r="E65" s="374">
        <v>0</v>
      </c>
      <c r="F65" s="374">
        <v>5000</v>
      </c>
      <c r="G65" s="374">
        <v>0</v>
      </c>
      <c r="H65" s="374">
        <v>29967.129999999997</v>
      </c>
      <c r="I65" s="374">
        <v>0</v>
      </c>
      <c r="J65" s="375">
        <v>24967.129999999997</v>
      </c>
      <c r="K65" s="375">
        <v>0</v>
      </c>
      <c r="L65" s="375">
        <v>599.34259999999995</v>
      </c>
      <c r="M65" s="375">
        <v>0</v>
      </c>
    </row>
    <row r="66" spans="1:13" s="367" customFormat="1">
      <c r="A66" s="371">
        <v>0</v>
      </c>
      <c r="B66" s="372" t="s">
        <v>108</v>
      </c>
      <c r="C66" s="373" t="s">
        <v>109</v>
      </c>
      <c r="D66" s="374">
        <v>55000</v>
      </c>
      <c r="E66" s="374">
        <v>0</v>
      </c>
      <c r="F66" s="374">
        <v>5000</v>
      </c>
      <c r="G66" s="374">
        <v>0</v>
      </c>
      <c r="H66" s="374">
        <v>5054.67</v>
      </c>
      <c r="I66" s="374">
        <v>0</v>
      </c>
      <c r="J66" s="375">
        <v>54.670000000000073</v>
      </c>
      <c r="K66" s="375">
        <v>0</v>
      </c>
      <c r="L66" s="375">
        <v>101.0934</v>
      </c>
      <c r="M66" s="375">
        <v>0</v>
      </c>
    </row>
    <row r="67" spans="1:13" s="367" customFormat="1" ht="66">
      <c r="A67" s="371">
        <v>0</v>
      </c>
      <c r="B67" s="372" t="s">
        <v>110</v>
      </c>
      <c r="C67" s="373" t="s">
        <v>111</v>
      </c>
      <c r="D67" s="374">
        <v>0</v>
      </c>
      <c r="E67" s="374">
        <v>0</v>
      </c>
      <c r="F67" s="374">
        <v>0</v>
      </c>
      <c r="G67" s="374">
        <v>0</v>
      </c>
      <c r="H67" s="374">
        <v>24844.46</v>
      </c>
      <c r="I67" s="374">
        <v>0</v>
      </c>
      <c r="J67" s="375">
        <v>24844.46</v>
      </c>
      <c r="K67" s="375">
        <v>0</v>
      </c>
      <c r="L67" s="375">
        <v>0</v>
      </c>
      <c r="M67" s="375">
        <v>0</v>
      </c>
    </row>
    <row r="68" spans="1:13" s="367" customFormat="1" ht="39.6">
      <c r="A68" s="371">
        <v>0</v>
      </c>
      <c r="B68" s="372" t="s">
        <v>854</v>
      </c>
      <c r="C68" s="373" t="s">
        <v>855</v>
      </c>
      <c r="D68" s="374">
        <v>0</v>
      </c>
      <c r="E68" s="374">
        <v>0</v>
      </c>
      <c r="F68" s="374">
        <v>0</v>
      </c>
      <c r="G68" s="374">
        <v>0</v>
      </c>
      <c r="H68" s="374">
        <v>68</v>
      </c>
      <c r="I68" s="374">
        <v>0</v>
      </c>
      <c r="J68" s="375">
        <v>68</v>
      </c>
      <c r="K68" s="375">
        <v>0</v>
      </c>
      <c r="L68" s="375">
        <v>0</v>
      </c>
      <c r="M68" s="375">
        <v>0</v>
      </c>
    </row>
    <row r="69" spans="1:13" s="367" customFormat="1" ht="26.4">
      <c r="A69" s="371">
        <v>1</v>
      </c>
      <c r="B69" s="372" t="s">
        <v>112</v>
      </c>
      <c r="C69" s="373" t="s">
        <v>113</v>
      </c>
      <c r="D69" s="374">
        <v>4885400</v>
      </c>
      <c r="E69" s="374">
        <v>0</v>
      </c>
      <c r="F69" s="374">
        <v>2195790</v>
      </c>
      <c r="G69" s="374">
        <v>0</v>
      </c>
      <c r="H69" s="374">
        <v>2849954.95</v>
      </c>
      <c r="I69" s="374">
        <v>0</v>
      </c>
      <c r="J69" s="375">
        <v>654164.95000000019</v>
      </c>
      <c r="K69" s="375">
        <v>0</v>
      </c>
      <c r="L69" s="375">
        <v>129.79178109017712</v>
      </c>
      <c r="M69" s="375">
        <v>0</v>
      </c>
    </row>
    <row r="70" spans="1:13" s="367" customFormat="1">
      <c r="A70" s="371">
        <v>1</v>
      </c>
      <c r="B70" s="372" t="s">
        <v>114</v>
      </c>
      <c r="C70" s="373" t="s">
        <v>115</v>
      </c>
      <c r="D70" s="374">
        <v>3129200</v>
      </c>
      <c r="E70" s="374">
        <v>0</v>
      </c>
      <c r="F70" s="374">
        <v>1374200</v>
      </c>
      <c r="G70" s="374">
        <v>0</v>
      </c>
      <c r="H70" s="374">
        <v>1964818.08</v>
      </c>
      <c r="I70" s="374">
        <v>0</v>
      </c>
      <c r="J70" s="375">
        <v>590618.08000000007</v>
      </c>
      <c r="K70" s="375">
        <v>0</v>
      </c>
      <c r="L70" s="375">
        <v>142.97904817348277</v>
      </c>
      <c r="M70" s="375">
        <v>0</v>
      </c>
    </row>
    <row r="71" spans="1:13" s="367" customFormat="1" ht="39.6">
      <c r="A71" s="371">
        <v>0</v>
      </c>
      <c r="B71" s="372" t="s">
        <v>116</v>
      </c>
      <c r="C71" s="373" t="s">
        <v>117</v>
      </c>
      <c r="D71" s="374">
        <v>34200</v>
      </c>
      <c r="E71" s="374">
        <v>0</v>
      </c>
      <c r="F71" s="374">
        <v>21700</v>
      </c>
      <c r="G71" s="374">
        <v>0</v>
      </c>
      <c r="H71" s="374">
        <v>30600</v>
      </c>
      <c r="I71" s="374">
        <v>0</v>
      </c>
      <c r="J71" s="375">
        <v>8900</v>
      </c>
      <c r="K71" s="375">
        <v>0</v>
      </c>
      <c r="L71" s="375">
        <v>141.01382488479263</v>
      </c>
      <c r="M71" s="375">
        <v>0</v>
      </c>
    </row>
    <row r="72" spans="1:13" s="367" customFormat="1" ht="26.4" customHeight="1">
      <c r="A72" s="371">
        <v>0</v>
      </c>
      <c r="B72" s="372" t="s">
        <v>118</v>
      </c>
      <c r="C72" s="373" t="s">
        <v>119</v>
      </c>
      <c r="D72" s="374">
        <v>1344000</v>
      </c>
      <c r="E72" s="374">
        <v>0</v>
      </c>
      <c r="F72" s="374">
        <v>592500</v>
      </c>
      <c r="G72" s="374">
        <v>0</v>
      </c>
      <c r="H72" s="374">
        <v>667578.08000000007</v>
      </c>
      <c r="I72" s="374">
        <v>0</v>
      </c>
      <c r="J72" s="375">
        <v>75078.080000000075</v>
      </c>
      <c r="K72" s="375">
        <v>0</v>
      </c>
      <c r="L72" s="375">
        <v>112.67140590717301</v>
      </c>
      <c r="M72" s="375">
        <v>0</v>
      </c>
    </row>
    <row r="73" spans="1:13" s="367" customFormat="1" ht="26.4">
      <c r="A73" s="371">
        <v>0</v>
      </c>
      <c r="B73" s="372" t="s">
        <v>120</v>
      </c>
      <c r="C73" s="373" t="s">
        <v>121</v>
      </c>
      <c r="D73" s="374">
        <v>1751000</v>
      </c>
      <c r="E73" s="374">
        <v>0</v>
      </c>
      <c r="F73" s="374">
        <v>760000</v>
      </c>
      <c r="G73" s="374">
        <v>0</v>
      </c>
      <c r="H73" s="374">
        <v>1266640</v>
      </c>
      <c r="I73" s="374">
        <v>0</v>
      </c>
      <c r="J73" s="375">
        <v>506640</v>
      </c>
      <c r="K73" s="375">
        <v>0</v>
      </c>
      <c r="L73" s="375">
        <v>166.66315789473686</v>
      </c>
      <c r="M73" s="375">
        <v>0</v>
      </c>
    </row>
    <row r="74" spans="1:13" s="367" customFormat="1" ht="26.4">
      <c r="A74" s="371">
        <v>1</v>
      </c>
      <c r="B74" s="372" t="s">
        <v>122</v>
      </c>
      <c r="C74" s="373" t="s">
        <v>123</v>
      </c>
      <c r="D74" s="374">
        <v>1680700</v>
      </c>
      <c r="E74" s="374">
        <v>0</v>
      </c>
      <c r="F74" s="374">
        <v>779580</v>
      </c>
      <c r="G74" s="374">
        <v>0</v>
      </c>
      <c r="H74" s="374">
        <v>833495.85</v>
      </c>
      <c r="I74" s="374">
        <v>0</v>
      </c>
      <c r="J74" s="375">
        <v>53915.849999999977</v>
      </c>
      <c r="K74" s="375">
        <v>0</v>
      </c>
      <c r="L74" s="375">
        <v>106.91601246825213</v>
      </c>
      <c r="M74" s="375">
        <v>0</v>
      </c>
    </row>
    <row r="75" spans="1:13" s="367" customFormat="1" ht="39.6">
      <c r="A75" s="371">
        <v>0</v>
      </c>
      <c r="B75" s="372" t="s">
        <v>124</v>
      </c>
      <c r="C75" s="373" t="s">
        <v>125</v>
      </c>
      <c r="D75" s="374">
        <v>1680700</v>
      </c>
      <c r="E75" s="374">
        <v>0</v>
      </c>
      <c r="F75" s="374">
        <v>779580</v>
      </c>
      <c r="G75" s="374">
        <v>0</v>
      </c>
      <c r="H75" s="374">
        <v>833495.85</v>
      </c>
      <c r="I75" s="374">
        <v>0</v>
      </c>
      <c r="J75" s="375">
        <v>53915.849999999977</v>
      </c>
      <c r="K75" s="375">
        <v>0</v>
      </c>
      <c r="L75" s="375">
        <v>106.91601246825213</v>
      </c>
      <c r="M75" s="375">
        <v>0</v>
      </c>
    </row>
    <row r="76" spans="1:13" s="369" customFormat="1" ht="18" customHeight="1">
      <c r="A76" s="371">
        <v>1</v>
      </c>
      <c r="B76" s="372" t="s">
        <v>126</v>
      </c>
      <c r="C76" s="373" t="s">
        <v>127</v>
      </c>
      <c r="D76" s="374">
        <v>62100</v>
      </c>
      <c r="E76" s="374">
        <v>0</v>
      </c>
      <c r="F76" s="374">
        <v>36410</v>
      </c>
      <c r="G76" s="374">
        <v>0</v>
      </c>
      <c r="H76" s="374">
        <v>36653.69</v>
      </c>
      <c r="I76" s="374">
        <v>0</v>
      </c>
      <c r="J76" s="375">
        <v>243.69000000000233</v>
      </c>
      <c r="K76" s="375">
        <v>0</v>
      </c>
      <c r="L76" s="375">
        <v>100.6692941499588</v>
      </c>
      <c r="M76" s="375">
        <v>0</v>
      </c>
    </row>
    <row r="77" spans="1:13" s="367" customFormat="1" ht="39.6">
      <c r="A77" s="371">
        <v>0</v>
      </c>
      <c r="B77" s="372" t="s">
        <v>128</v>
      </c>
      <c r="C77" s="373" t="s">
        <v>129</v>
      </c>
      <c r="D77" s="374">
        <v>58300</v>
      </c>
      <c r="E77" s="374">
        <v>0</v>
      </c>
      <c r="F77" s="374">
        <v>35700</v>
      </c>
      <c r="G77" s="374">
        <v>0</v>
      </c>
      <c r="H77" s="374">
        <v>35892.94</v>
      </c>
      <c r="I77" s="374">
        <v>0</v>
      </c>
      <c r="J77" s="375">
        <v>192.94000000000233</v>
      </c>
      <c r="K77" s="375">
        <v>0</v>
      </c>
      <c r="L77" s="375">
        <v>100.54044817927172</v>
      </c>
      <c r="M77" s="375">
        <v>0</v>
      </c>
    </row>
    <row r="78" spans="1:13" s="367" customFormat="1">
      <c r="A78" s="371">
        <v>0</v>
      </c>
      <c r="B78" s="372" t="s">
        <v>130</v>
      </c>
      <c r="C78" s="373" t="s">
        <v>131</v>
      </c>
      <c r="D78" s="374">
        <v>200</v>
      </c>
      <c r="E78" s="374">
        <v>0</v>
      </c>
      <c r="F78" s="374">
        <v>10</v>
      </c>
      <c r="G78" s="374">
        <v>0</v>
      </c>
      <c r="H78" s="374">
        <v>45.9</v>
      </c>
      <c r="I78" s="374">
        <v>0</v>
      </c>
      <c r="J78" s="375">
        <v>35.9</v>
      </c>
      <c r="K78" s="375">
        <v>0</v>
      </c>
      <c r="L78" s="375">
        <v>459</v>
      </c>
      <c r="M78" s="375">
        <v>0</v>
      </c>
    </row>
    <row r="79" spans="1:13" s="367" customFormat="1" ht="39.6">
      <c r="A79" s="371">
        <v>0</v>
      </c>
      <c r="B79" s="372" t="s">
        <v>132</v>
      </c>
      <c r="C79" s="373" t="s">
        <v>133</v>
      </c>
      <c r="D79" s="374">
        <v>3600</v>
      </c>
      <c r="E79" s="374">
        <v>0</v>
      </c>
      <c r="F79" s="374">
        <v>700</v>
      </c>
      <c r="G79" s="374">
        <v>0</v>
      </c>
      <c r="H79" s="374">
        <v>714.85</v>
      </c>
      <c r="I79" s="374">
        <v>0</v>
      </c>
      <c r="J79" s="375">
        <v>14.850000000000023</v>
      </c>
      <c r="K79" s="375">
        <v>0</v>
      </c>
      <c r="L79" s="375">
        <v>102.12142857142858</v>
      </c>
      <c r="M79" s="375">
        <v>0</v>
      </c>
    </row>
    <row r="80" spans="1:13" s="367" customFormat="1" ht="66">
      <c r="A80" s="371">
        <v>1</v>
      </c>
      <c r="B80" s="372" t="s">
        <v>134</v>
      </c>
      <c r="C80" s="373" t="s">
        <v>135</v>
      </c>
      <c r="D80" s="374">
        <v>13400</v>
      </c>
      <c r="E80" s="374">
        <v>0</v>
      </c>
      <c r="F80" s="374">
        <v>5600</v>
      </c>
      <c r="G80" s="374">
        <v>0</v>
      </c>
      <c r="H80" s="374">
        <v>14987.33</v>
      </c>
      <c r="I80" s="374">
        <v>0</v>
      </c>
      <c r="J80" s="375">
        <v>9387.33</v>
      </c>
      <c r="K80" s="375">
        <v>0</v>
      </c>
      <c r="L80" s="375">
        <v>267.6308928571429</v>
      </c>
      <c r="M80" s="375">
        <v>0</v>
      </c>
    </row>
    <row r="81" spans="1:13" s="367" customFormat="1">
      <c r="A81" s="371">
        <v>1</v>
      </c>
      <c r="B81" s="372" t="s">
        <v>136</v>
      </c>
      <c r="C81" s="373" t="s">
        <v>137</v>
      </c>
      <c r="D81" s="374">
        <v>455000</v>
      </c>
      <c r="E81" s="374">
        <v>0</v>
      </c>
      <c r="F81" s="374">
        <v>326900</v>
      </c>
      <c r="G81" s="374">
        <v>0</v>
      </c>
      <c r="H81" s="374">
        <v>340803.48</v>
      </c>
      <c r="I81" s="374">
        <v>739748.63</v>
      </c>
      <c r="J81" s="375">
        <v>13903.479999999981</v>
      </c>
      <c r="K81" s="375">
        <v>739748.63</v>
      </c>
      <c r="L81" s="375">
        <v>104.25312939736922</v>
      </c>
      <c r="M81" s="375">
        <v>0</v>
      </c>
    </row>
    <row r="82" spans="1:13" s="367" customFormat="1">
      <c r="A82" s="371">
        <v>1</v>
      </c>
      <c r="B82" s="372" t="s">
        <v>138</v>
      </c>
      <c r="C82" s="373" t="s">
        <v>107</v>
      </c>
      <c r="D82" s="374">
        <v>455000</v>
      </c>
      <c r="E82" s="374">
        <v>0</v>
      </c>
      <c r="F82" s="374">
        <v>326900</v>
      </c>
      <c r="G82" s="374">
        <v>0</v>
      </c>
      <c r="H82" s="374">
        <v>340803.48</v>
      </c>
      <c r="I82" s="374">
        <v>739748.63</v>
      </c>
      <c r="J82" s="375">
        <v>13903.479999999981</v>
      </c>
      <c r="K82" s="375">
        <v>739748.63</v>
      </c>
      <c r="L82" s="375">
        <v>104.25312939736922</v>
      </c>
      <c r="M82" s="375">
        <v>0</v>
      </c>
    </row>
    <row r="83" spans="1:13" s="367" customFormat="1">
      <c r="A83" s="371">
        <v>0</v>
      </c>
      <c r="B83" s="372" t="s">
        <v>139</v>
      </c>
      <c r="C83" s="373" t="s">
        <v>107</v>
      </c>
      <c r="D83" s="374">
        <v>455000</v>
      </c>
      <c r="E83" s="374">
        <v>0</v>
      </c>
      <c r="F83" s="374">
        <v>326900</v>
      </c>
      <c r="G83" s="374">
        <v>0</v>
      </c>
      <c r="H83" s="374">
        <v>340803.48</v>
      </c>
      <c r="I83" s="374">
        <v>0</v>
      </c>
      <c r="J83" s="375">
        <v>13903.479999999981</v>
      </c>
      <c r="K83" s="375">
        <v>0</v>
      </c>
      <c r="L83" s="375">
        <v>104.25312939736922</v>
      </c>
      <c r="M83" s="375">
        <v>0</v>
      </c>
    </row>
    <row r="84" spans="1:13" s="367" customFormat="1" ht="39.6">
      <c r="A84" s="371">
        <v>0</v>
      </c>
      <c r="B84" s="372" t="s">
        <v>140</v>
      </c>
      <c r="C84" s="373" t="s">
        <v>141</v>
      </c>
      <c r="D84" s="374">
        <v>0</v>
      </c>
      <c r="E84" s="374">
        <v>0</v>
      </c>
      <c r="F84" s="374">
        <v>0</v>
      </c>
      <c r="G84" s="374">
        <v>0</v>
      </c>
      <c r="H84" s="374">
        <v>0</v>
      </c>
      <c r="I84" s="374">
        <v>739748.63</v>
      </c>
      <c r="J84" s="375">
        <v>0</v>
      </c>
      <c r="K84" s="375">
        <v>739748.63</v>
      </c>
      <c r="L84" s="375">
        <v>0</v>
      </c>
      <c r="M84" s="375">
        <v>0</v>
      </c>
    </row>
    <row r="85" spans="1:13" s="369" customFormat="1" ht="25.8" customHeight="1">
      <c r="A85" s="371">
        <v>1</v>
      </c>
      <c r="B85" s="372" t="s">
        <v>142</v>
      </c>
      <c r="C85" s="373" t="s">
        <v>143</v>
      </c>
      <c r="D85" s="374">
        <v>0</v>
      </c>
      <c r="E85" s="374">
        <f>E86+E90</f>
        <v>9074950.7100000009</v>
      </c>
      <c r="F85" s="374">
        <f t="shared" ref="F85:I85" si="0">F86+F90</f>
        <v>0</v>
      </c>
      <c r="G85" s="374">
        <f t="shared" si="0"/>
        <v>3730500</v>
      </c>
      <c r="H85" s="374">
        <f t="shared" si="0"/>
        <v>0</v>
      </c>
      <c r="I85" s="374">
        <f t="shared" si="0"/>
        <v>4012237.9799999995</v>
      </c>
      <c r="J85" s="375">
        <v>0</v>
      </c>
      <c r="K85" s="375">
        <v>281737.97999999952</v>
      </c>
      <c r="L85" s="375">
        <v>0</v>
      </c>
      <c r="M85" s="375">
        <v>107.55228468033775</v>
      </c>
    </row>
    <row r="86" spans="1:13" s="367" customFormat="1" ht="26.4">
      <c r="A86" s="371">
        <v>1</v>
      </c>
      <c r="B86" s="372" t="s">
        <v>144</v>
      </c>
      <c r="C86" s="373" t="s">
        <v>145</v>
      </c>
      <c r="D86" s="374">
        <v>0</v>
      </c>
      <c r="E86" s="374">
        <v>7361000</v>
      </c>
      <c r="F86" s="374">
        <v>0</v>
      </c>
      <c r="G86" s="374">
        <v>3680500</v>
      </c>
      <c r="H86" s="374">
        <v>0</v>
      </c>
      <c r="I86" s="374">
        <v>2451098.9099999997</v>
      </c>
      <c r="J86" s="375">
        <v>0</v>
      </c>
      <c r="K86" s="375">
        <v>-1229401.0900000003</v>
      </c>
      <c r="L86" s="375">
        <v>0</v>
      </c>
      <c r="M86" s="375">
        <v>66.596900149436209</v>
      </c>
    </row>
    <row r="87" spans="1:13" s="367" customFormat="1" ht="26.4">
      <c r="A87" s="371">
        <v>0</v>
      </c>
      <c r="B87" s="372" t="s">
        <v>146</v>
      </c>
      <c r="C87" s="373" t="s">
        <v>147</v>
      </c>
      <c r="D87" s="374">
        <v>0</v>
      </c>
      <c r="E87" s="374">
        <v>7295000</v>
      </c>
      <c r="F87" s="374">
        <v>0</v>
      </c>
      <c r="G87" s="374">
        <v>3647500</v>
      </c>
      <c r="H87" s="374">
        <v>0</v>
      </c>
      <c r="I87" s="374">
        <v>2425129.9</v>
      </c>
      <c r="J87" s="375">
        <v>0</v>
      </c>
      <c r="K87" s="375">
        <v>-1222370.1000000001</v>
      </c>
      <c r="L87" s="375">
        <v>0</v>
      </c>
      <c r="M87" s="375">
        <v>66.487454420836187</v>
      </c>
    </row>
    <row r="88" spans="1:13" s="367" customFormat="1" ht="39.6">
      <c r="A88" s="371">
        <v>0</v>
      </c>
      <c r="B88" s="372" t="s">
        <v>148</v>
      </c>
      <c r="C88" s="373" t="s">
        <v>149</v>
      </c>
      <c r="D88" s="374">
        <v>0</v>
      </c>
      <c r="E88" s="374">
        <v>66000</v>
      </c>
      <c r="F88" s="374">
        <v>0</v>
      </c>
      <c r="G88" s="374">
        <v>33000</v>
      </c>
      <c r="H88" s="374">
        <v>0</v>
      </c>
      <c r="I88" s="374">
        <v>24601.51</v>
      </c>
      <c r="J88" s="375">
        <v>0</v>
      </c>
      <c r="K88" s="375">
        <v>-8398.4900000000016</v>
      </c>
      <c r="L88" s="375">
        <v>0</v>
      </c>
      <c r="M88" s="375">
        <v>74.550030303030297</v>
      </c>
    </row>
    <row r="89" spans="1:13" s="367" customFormat="1" ht="36" customHeight="1">
      <c r="A89" s="371">
        <v>0</v>
      </c>
      <c r="B89" s="372" t="s">
        <v>150</v>
      </c>
      <c r="C89" s="373" t="s">
        <v>151</v>
      </c>
      <c r="D89" s="374">
        <v>0</v>
      </c>
      <c r="E89" s="374">
        <v>0</v>
      </c>
      <c r="F89" s="374">
        <v>0</v>
      </c>
      <c r="G89" s="374">
        <v>0</v>
      </c>
      <c r="H89" s="374">
        <v>0</v>
      </c>
      <c r="I89" s="374">
        <v>1367.5</v>
      </c>
      <c r="J89" s="375">
        <v>0</v>
      </c>
      <c r="K89" s="375">
        <v>1367.5</v>
      </c>
      <c r="L89" s="375">
        <v>0</v>
      </c>
      <c r="M89" s="375">
        <v>0</v>
      </c>
    </row>
    <row r="90" spans="1:13" s="367" customFormat="1" ht="19.8" customHeight="1">
      <c r="A90" s="371">
        <v>1</v>
      </c>
      <c r="B90" s="372" t="s">
        <v>152</v>
      </c>
      <c r="C90" s="373" t="s">
        <v>153</v>
      </c>
      <c r="D90" s="374">
        <v>0</v>
      </c>
      <c r="E90" s="374">
        <f>SUM(E91:E92)</f>
        <v>1713950.71</v>
      </c>
      <c r="F90" s="374">
        <f t="shared" ref="F90:I90" si="1">SUM(F91:F92)</f>
        <v>0</v>
      </c>
      <c r="G90" s="374">
        <f t="shared" si="1"/>
        <v>50000</v>
      </c>
      <c r="H90" s="374">
        <f t="shared" si="1"/>
        <v>0</v>
      </c>
      <c r="I90" s="374">
        <f t="shared" si="1"/>
        <v>1561139.07</v>
      </c>
      <c r="J90" s="375">
        <v>0</v>
      </c>
      <c r="K90" s="375">
        <v>1511139.07</v>
      </c>
      <c r="L90" s="375">
        <v>0</v>
      </c>
      <c r="M90" s="375">
        <v>3122.2781400000003</v>
      </c>
    </row>
    <row r="91" spans="1:13" s="367" customFormat="1">
      <c r="A91" s="371">
        <v>0</v>
      </c>
      <c r="B91" s="372" t="s">
        <v>154</v>
      </c>
      <c r="C91" s="373" t="s">
        <v>155</v>
      </c>
      <c r="D91" s="374">
        <v>0</v>
      </c>
      <c r="E91" s="374">
        <v>1593950.71</v>
      </c>
      <c r="F91" s="374">
        <v>0</v>
      </c>
      <c r="G91" s="374">
        <v>0</v>
      </c>
      <c r="H91" s="374">
        <v>0</v>
      </c>
      <c r="I91" s="374">
        <v>1479139.07</v>
      </c>
      <c r="J91" s="375">
        <v>0</v>
      </c>
      <c r="K91" s="375">
        <v>1479139.07</v>
      </c>
      <c r="L91" s="375">
        <v>0</v>
      </c>
      <c r="M91" s="375">
        <v>0</v>
      </c>
    </row>
    <row r="92" spans="1:13" s="367" customFormat="1" ht="66">
      <c r="A92" s="371">
        <v>0</v>
      </c>
      <c r="B92" s="372" t="s">
        <v>156</v>
      </c>
      <c r="C92" s="373" t="s">
        <v>157</v>
      </c>
      <c r="D92" s="374">
        <v>0</v>
      </c>
      <c r="E92" s="374">
        <v>120000</v>
      </c>
      <c r="F92" s="374">
        <v>0</v>
      </c>
      <c r="G92" s="374">
        <v>50000</v>
      </c>
      <c r="H92" s="374">
        <v>0</v>
      </c>
      <c r="I92" s="374">
        <v>82000</v>
      </c>
      <c r="J92" s="375">
        <v>0</v>
      </c>
      <c r="K92" s="375">
        <v>32000</v>
      </c>
      <c r="L92" s="375">
        <v>0</v>
      </c>
      <c r="M92" s="375">
        <v>164</v>
      </c>
    </row>
    <row r="93" spans="1:13" s="367" customFormat="1">
      <c r="A93" s="371">
        <v>1</v>
      </c>
      <c r="B93" s="372" t="s">
        <v>158</v>
      </c>
      <c r="C93" s="373" t="s">
        <v>159</v>
      </c>
      <c r="D93" s="374">
        <v>0</v>
      </c>
      <c r="E93" s="374">
        <v>5793003</v>
      </c>
      <c r="F93" s="374">
        <v>0</v>
      </c>
      <c r="G93" s="374">
        <v>4965003</v>
      </c>
      <c r="H93" s="374">
        <v>0</v>
      </c>
      <c r="I93" s="374">
        <v>4825664.07</v>
      </c>
      <c r="J93" s="375">
        <v>0</v>
      </c>
      <c r="K93" s="375">
        <v>-139338.9299999997</v>
      </c>
      <c r="L93" s="375">
        <v>0</v>
      </c>
      <c r="M93" s="375">
        <v>97.193578130768515</v>
      </c>
    </row>
    <row r="94" spans="1:13" s="367" customFormat="1">
      <c r="A94" s="371">
        <v>1</v>
      </c>
      <c r="B94" s="372" t="s">
        <v>160</v>
      </c>
      <c r="C94" s="373" t="s">
        <v>161</v>
      </c>
      <c r="D94" s="374">
        <v>0</v>
      </c>
      <c r="E94" s="374">
        <v>4016003</v>
      </c>
      <c r="F94" s="374">
        <v>0</v>
      </c>
      <c r="G94" s="374">
        <v>4016003</v>
      </c>
      <c r="H94" s="374">
        <v>0</v>
      </c>
      <c r="I94" s="374">
        <v>4217985.59</v>
      </c>
      <c r="J94" s="375">
        <v>0</v>
      </c>
      <c r="K94" s="375">
        <v>201982.58999999985</v>
      </c>
      <c r="L94" s="375">
        <v>0</v>
      </c>
      <c r="M94" s="375">
        <v>105.02944320509719</v>
      </c>
    </row>
    <row r="95" spans="1:13" s="367" customFormat="1" ht="39.6">
      <c r="A95" s="371">
        <v>1</v>
      </c>
      <c r="B95" s="372" t="s">
        <v>162</v>
      </c>
      <c r="C95" s="373" t="s">
        <v>163</v>
      </c>
      <c r="D95" s="374">
        <v>0</v>
      </c>
      <c r="E95" s="374">
        <v>4016003</v>
      </c>
      <c r="F95" s="374">
        <v>0</v>
      </c>
      <c r="G95" s="374">
        <v>4016003</v>
      </c>
      <c r="H95" s="374">
        <v>0</v>
      </c>
      <c r="I95" s="374">
        <v>4217985.59</v>
      </c>
      <c r="J95" s="375">
        <v>0</v>
      </c>
      <c r="K95" s="375">
        <v>201982.58999999985</v>
      </c>
      <c r="L95" s="375">
        <v>0</v>
      </c>
      <c r="M95" s="375">
        <v>105.02944320509719</v>
      </c>
    </row>
    <row r="96" spans="1:13" s="367" customFormat="1">
      <c r="A96" s="371">
        <v>1</v>
      </c>
      <c r="B96" s="372" t="s">
        <v>164</v>
      </c>
      <c r="C96" s="373" t="s">
        <v>165</v>
      </c>
      <c r="D96" s="374">
        <v>0</v>
      </c>
      <c r="E96" s="374">
        <v>1777000</v>
      </c>
      <c r="F96" s="374">
        <v>0</v>
      </c>
      <c r="G96" s="374">
        <v>949000</v>
      </c>
      <c r="H96" s="374">
        <v>0</v>
      </c>
      <c r="I96" s="374">
        <v>607678.48</v>
      </c>
      <c r="J96" s="375">
        <v>0</v>
      </c>
      <c r="K96" s="375">
        <v>-341321.52</v>
      </c>
      <c r="L96" s="375">
        <v>0</v>
      </c>
      <c r="M96" s="375">
        <v>64.033559536354062</v>
      </c>
    </row>
    <row r="97" spans="1:13" s="367" customFormat="1">
      <c r="A97" s="371">
        <v>1</v>
      </c>
      <c r="B97" s="372" t="s">
        <v>166</v>
      </c>
      <c r="C97" s="373" t="s">
        <v>167</v>
      </c>
      <c r="D97" s="374">
        <v>0</v>
      </c>
      <c r="E97" s="374">
        <v>1777000</v>
      </c>
      <c r="F97" s="374">
        <v>0</v>
      </c>
      <c r="G97" s="374">
        <v>949000</v>
      </c>
      <c r="H97" s="374">
        <v>0</v>
      </c>
      <c r="I97" s="374">
        <v>607678.48</v>
      </c>
      <c r="J97" s="375">
        <v>0</v>
      </c>
      <c r="K97" s="375">
        <v>-341321.52</v>
      </c>
      <c r="L97" s="375">
        <v>0</v>
      </c>
      <c r="M97" s="375">
        <v>64.033559536354062</v>
      </c>
    </row>
    <row r="98" spans="1:13" s="367" customFormat="1" ht="52.8">
      <c r="A98" s="371">
        <v>0</v>
      </c>
      <c r="B98" s="372" t="s">
        <v>168</v>
      </c>
      <c r="C98" s="373" t="s">
        <v>169</v>
      </c>
      <c r="D98" s="374">
        <v>0</v>
      </c>
      <c r="E98" s="374">
        <v>1446000</v>
      </c>
      <c r="F98" s="374">
        <v>0</v>
      </c>
      <c r="G98" s="374">
        <v>836000</v>
      </c>
      <c r="H98" s="374">
        <v>0</v>
      </c>
      <c r="I98" s="374">
        <v>210159.5</v>
      </c>
      <c r="J98" s="375">
        <v>0</v>
      </c>
      <c r="K98" s="375">
        <v>-625840.5</v>
      </c>
      <c r="L98" s="375">
        <v>0</v>
      </c>
      <c r="M98" s="375">
        <v>25.138696172248803</v>
      </c>
    </row>
    <row r="99" spans="1:13" s="367" customFormat="1" ht="52.8">
      <c r="A99" s="371">
        <v>0</v>
      </c>
      <c r="B99" s="372" t="s">
        <v>170</v>
      </c>
      <c r="C99" s="373" t="s">
        <v>171</v>
      </c>
      <c r="D99" s="374">
        <v>0</v>
      </c>
      <c r="E99" s="374">
        <v>331000</v>
      </c>
      <c r="F99" s="374">
        <v>0</v>
      </c>
      <c r="G99" s="374">
        <v>113000</v>
      </c>
      <c r="H99" s="374">
        <v>0</v>
      </c>
      <c r="I99" s="374">
        <v>397518.98</v>
      </c>
      <c r="J99" s="375">
        <v>0</v>
      </c>
      <c r="K99" s="375">
        <v>284518.98</v>
      </c>
      <c r="L99" s="375">
        <v>0</v>
      </c>
      <c r="M99" s="375">
        <v>351.78670796460176</v>
      </c>
    </row>
    <row r="100" spans="1:13" s="367" customFormat="1" ht="24.6" customHeight="1">
      <c r="A100" s="371">
        <v>1</v>
      </c>
      <c r="B100" s="372" t="s">
        <v>172</v>
      </c>
      <c r="C100" s="373" t="s">
        <v>173</v>
      </c>
      <c r="D100" s="374">
        <v>97910871</v>
      </c>
      <c r="E100" s="374">
        <v>136400</v>
      </c>
      <c r="F100" s="374">
        <v>87184563</v>
      </c>
      <c r="G100" s="374">
        <v>136400</v>
      </c>
      <c r="H100" s="374">
        <v>86551109</v>
      </c>
      <c r="I100" s="374">
        <v>136400</v>
      </c>
      <c r="J100" s="375">
        <v>-633454</v>
      </c>
      <c r="K100" s="375">
        <v>0</v>
      </c>
      <c r="L100" s="375">
        <v>99.273433302636377</v>
      </c>
      <c r="M100" s="375">
        <v>100</v>
      </c>
    </row>
    <row r="101" spans="1:13" s="367" customFormat="1">
      <c r="A101" s="371">
        <v>1</v>
      </c>
      <c r="B101" s="372" t="s">
        <v>174</v>
      </c>
      <c r="C101" s="373" t="s">
        <v>175</v>
      </c>
      <c r="D101" s="374">
        <v>97910871</v>
      </c>
      <c r="E101" s="374">
        <v>136400</v>
      </c>
      <c r="F101" s="374">
        <v>87184563</v>
      </c>
      <c r="G101" s="374">
        <v>136400</v>
      </c>
      <c r="H101" s="374">
        <v>86551109</v>
      </c>
      <c r="I101" s="374">
        <v>136400</v>
      </c>
      <c r="J101" s="375">
        <v>-633454</v>
      </c>
      <c r="K101" s="375">
        <v>0</v>
      </c>
      <c r="L101" s="375">
        <v>99.273433302636377</v>
      </c>
      <c r="M101" s="375">
        <v>100</v>
      </c>
    </row>
    <row r="102" spans="1:13" s="367" customFormat="1">
      <c r="A102" s="371">
        <v>1</v>
      </c>
      <c r="B102" s="372" t="s">
        <v>176</v>
      </c>
      <c r="C102" s="373" t="s">
        <v>177</v>
      </c>
      <c r="D102" s="374">
        <v>94998100</v>
      </c>
      <c r="E102" s="374">
        <v>136400</v>
      </c>
      <c r="F102" s="374">
        <v>84877200</v>
      </c>
      <c r="G102" s="374">
        <v>136400</v>
      </c>
      <c r="H102" s="374">
        <v>84877200</v>
      </c>
      <c r="I102" s="374">
        <v>136400</v>
      </c>
      <c r="J102" s="375">
        <v>0</v>
      </c>
      <c r="K102" s="375">
        <v>0</v>
      </c>
      <c r="L102" s="375">
        <v>100</v>
      </c>
      <c r="M102" s="375">
        <v>100</v>
      </c>
    </row>
    <row r="103" spans="1:13" s="367" customFormat="1" ht="26.4">
      <c r="A103" s="371">
        <v>0</v>
      </c>
      <c r="B103" s="372" t="s">
        <v>178</v>
      </c>
      <c r="C103" s="373" t="s">
        <v>179</v>
      </c>
      <c r="D103" s="374">
        <v>86288600</v>
      </c>
      <c r="E103" s="374">
        <v>0</v>
      </c>
      <c r="F103" s="374">
        <v>77245600</v>
      </c>
      <c r="G103" s="374">
        <v>0</v>
      </c>
      <c r="H103" s="374">
        <v>77245600</v>
      </c>
      <c r="I103" s="374">
        <v>0</v>
      </c>
      <c r="J103" s="375">
        <v>0</v>
      </c>
      <c r="K103" s="375">
        <v>0</v>
      </c>
      <c r="L103" s="375">
        <v>100</v>
      </c>
      <c r="M103" s="375">
        <v>0</v>
      </c>
    </row>
    <row r="104" spans="1:13" s="367" customFormat="1" ht="39.6">
      <c r="A104" s="371">
        <v>0</v>
      </c>
      <c r="B104" s="372" t="s">
        <v>180</v>
      </c>
      <c r="C104" s="373" t="s">
        <v>181</v>
      </c>
      <c r="D104" s="374">
        <v>304100</v>
      </c>
      <c r="E104" s="374">
        <v>0</v>
      </c>
      <c r="F104" s="374">
        <v>182400</v>
      </c>
      <c r="G104" s="374">
        <v>0</v>
      </c>
      <c r="H104" s="374">
        <v>182400</v>
      </c>
      <c r="I104" s="374">
        <v>0</v>
      </c>
      <c r="J104" s="375">
        <v>0</v>
      </c>
      <c r="K104" s="375">
        <v>0</v>
      </c>
      <c r="L104" s="375">
        <v>100</v>
      </c>
      <c r="M104" s="375">
        <v>0</v>
      </c>
    </row>
    <row r="105" spans="1:13" s="367" customFormat="1" ht="52.8">
      <c r="A105" s="371">
        <v>0</v>
      </c>
      <c r="B105" s="372" t="s">
        <v>182</v>
      </c>
      <c r="C105" s="373" t="s">
        <v>183</v>
      </c>
      <c r="D105" s="374">
        <v>2197800</v>
      </c>
      <c r="E105" s="374">
        <v>0</v>
      </c>
      <c r="F105" s="374">
        <v>1241600</v>
      </c>
      <c r="G105" s="374">
        <v>0</v>
      </c>
      <c r="H105" s="374">
        <v>1241600</v>
      </c>
      <c r="I105" s="374">
        <v>0</v>
      </c>
      <c r="J105" s="375">
        <v>0</v>
      </c>
      <c r="K105" s="375">
        <v>0</v>
      </c>
      <c r="L105" s="375">
        <v>100</v>
      </c>
      <c r="M105" s="375">
        <v>0</v>
      </c>
    </row>
    <row r="106" spans="1:13" s="367" customFormat="1" ht="13.2" customHeight="1">
      <c r="A106" s="371">
        <v>0</v>
      </c>
      <c r="B106" s="372" t="s">
        <v>184</v>
      </c>
      <c r="C106" s="373" t="s">
        <v>185</v>
      </c>
      <c r="D106" s="374">
        <v>6207600</v>
      </c>
      <c r="E106" s="374">
        <v>0</v>
      </c>
      <c r="F106" s="374">
        <v>6207600</v>
      </c>
      <c r="G106" s="374">
        <v>0</v>
      </c>
      <c r="H106" s="374">
        <v>6207600</v>
      </c>
      <c r="I106" s="374">
        <v>0</v>
      </c>
      <c r="J106" s="375">
        <v>0</v>
      </c>
      <c r="K106" s="375">
        <v>0</v>
      </c>
      <c r="L106" s="375">
        <v>100</v>
      </c>
      <c r="M106" s="375">
        <v>0</v>
      </c>
    </row>
    <row r="107" spans="1:13" s="367" customFormat="1" ht="39.6">
      <c r="A107" s="371">
        <v>0</v>
      </c>
      <c r="B107" s="372" t="s">
        <v>186</v>
      </c>
      <c r="C107" s="373" t="s">
        <v>187</v>
      </c>
      <c r="D107" s="374">
        <v>0</v>
      </c>
      <c r="E107" s="374">
        <v>136400</v>
      </c>
      <c r="F107" s="374">
        <v>0</v>
      </c>
      <c r="G107" s="374">
        <v>136400</v>
      </c>
      <c r="H107" s="374">
        <v>0</v>
      </c>
      <c r="I107" s="374">
        <v>136400</v>
      </c>
      <c r="J107" s="375">
        <v>0</v>
      </c>
      <c r="K107" s="375">
        <v>0</v>
      </c>
      <c r="L107" s="375">
        <v>0</v>
      </c>
      <c r="M107" s="375">
        <v>100</v>
      </c>
    </row>
    <row r="108" spans="1:13" s="367" customFormat="1" ht="13.2" customHeight="1">
      <c r="A108" s="371">
        <v>1</v>
      </c>
      <c r="B108" s="372" t="s">
        <v>188</v>
      </c>
      <c r="C108" s="373" t="s">
        <v>189</v>
      </c>
      <c r="D108" s="374">
        <v>837827</v>
      </c>
      <c r="E108" s="374">
        <v>0</v>
      </c>
      <c r="F108" s="374">
        <v>837827</v>
      </c>
      <c r="G108" s="374">
        <v>0</v>
      </c>
      <c r="H108" s="374">
        <v>837827</v>
      </c>
      <c r="I108" s="374">
        <v>0</v>
      </c>
      <c r="J108" s="375">
        <v>0</v>
      </c>
      <c r="K108" s="375">
        <v>0</v>
      </c>
      <c r="L108" s="375">
        <v>100</v>
      </c>
      <c r="M108" s="375">
        <v>0</v>
      </c>
    </row>
    <row r="109" spans="1:13" s="367" customFormat="1">
      <c r="A109" s="371">
        <v>0</v>
      </c>
      <c r="B109" s="372" t="s">
        <v>190</v>
      </c>
      <c r="C109" s="373" t="s">
        <v>191</v>
      </c>
      <c r="D109" s="374">
        <v>837827</v>
      </c>
      <c r="E109" s="374">
        <v>0</v>
      </c>
      <c r="F109" s="374">
        <v>837827</v>
      </c>
      <c r="G109" s="374">
        <v>0</v>
      </c>
      <c r="H109" s="374">
        <v>837827</v>
      </c>
      <c r="I109" s="374">
        <v>0</v>
      </c>
      <c r="J109" s="375">
        <v>0</v>
      </c>
      <c r="K109" s="375">
        <v>0</v>
      </c>
      <c r="L109" s="375">
        <v>100</v>
      </c>
      <c r="M109" s="375">
        <v>0</v>
      </c>
    </row>
    <row r="110" spans="1:13" s="367" customFormat="1" ht="42" customHeight="1">
      <c r="A110" s="371">
        <v>1</v>
      </c>
      <c r="B110" s="372" t="s">
        <v>192</v>
      </c>
      <c r="C110" s="373" t="s">
        <v>193</v>
      </c>
      <c r="D110" s="374">
        <v>2074944</v>
      </c>
      <c r="E110" s="374">
        <v>0</v>
      </c>
      <c r="F110" s="374">
        <v>1469536</v>
      </c>
      <c r="G110" s="374">
        <v>0</v>
      </c>
      <c r="H110" s="374">
        <v>836082</v>
      </c>
      <c r="I110" s="374">
        <v>0</v>
      </c>
      <c r="J110" s="375">
        <v>-633454</v>
      </c>
      <c r="K110" s="375">
        <v>0</v>
      </c>
      <c r="L110" s="375">
        <v>56.894284998802348</v>
      </c>
      <c r="M110" s="375">
        <v>0</v>
      </c>
    </row>
    <row r="111" spans="1:13" s="367" customFormat="1" ht="43.8" customHeight="1">
      <c r="A111" s="371">
        <v>0</v>
      </c>
      <c r="B111" s="372" t="s">
        <v>194</v>
      </c>
      <c r="C111" s="373" t="s">
        <v>195</v>
      </c>
      <c r="D111" s="374">
        <v>890000</v>
      </c>
      <c r="E111" s="374">
        <v>0</v>
      </c>
      <c r="F111" s="374">
        <v>790000</v>
      </c>
      <c r="G111" s="374">
        <v>0</v>
      </c>
      <c r="H111" s="374">
        <v>774114</v>
      </c>
      <c r="I111" s="374">
        <v>0</v>
      </c>
      <c r="J111" s="375">
        <v>-15886</v>
      </c>
      <c r="K111" s="375">
        <v>0</v>
      </c>
      <c r="L111" s="375">
        <v>97.989113924050628</v>
      </c>
      <c r="M111" s="375">
        <v>0</v>
      </c>
    </row>
    <row r="112" spans="1:13" s="367" customFormat="1" ht="16.2" customHeight="1">
      <c r="A112" s="371">
        <v>0</v>
      </c>
      <c r="B112" s="372" t="s">
        <v>856</v>
      </c>
      <c r="C112" s="373" t="s">
        <v>630</v>
      </c>
      <c r="D112" s="374">
        <v>44400</v>
      </c>
      <c r="E112" s="374">
        <v>0</v>
      </c>
      <c r="F112" s="374">
        <v>44400</v>
      </c>
      <c r="G112" s="374">
        <v>0</v>
      </c>
      <c r="H112" s="374">
        <v>44400</v>
      </c>
      <c r="I112" s="374">
        <v>0</v>
      </c>
      <c r="J112" s="375">
        <v>0</v>
      </c>
      <c r="K112" s="375">
        <v>0</v>
      </c>
      <c r="L112" s="375">
        <v>100</v>
      </c>
      <c r="M112" s="375">
        <v>0</v>
      </c>
    </row>
    <row r="113" spans="1:13" s="367" customFormat="1" ht="52.8">
      <c r="A113" s="371">
        <v>0</v>
      </c>
      <c r="B113" s="372" t="s">
        <v>857</v>
      </c>
      <c r="C113" s="373" t="s">
        <v>858</v>
      </c>
      <c r="D113" s="374">
        <v>140544</v>
      </c>
      <c r="E113" s="374">
        <v>0</v>
      </c>
      <c r="F113" s="374">
        <v>35136</v>
      </c>
      <c r="G113" s="374">
        <v>0</v>
      </c>
      <c r="H113" s="374">
        <v>17568</v>
      </c>
      <c r="I113" s="374">
        <v>0</v>
      </c>
      <c r="J113" s="375">
        <v>-17568</v>
      </c>
      <c r="K113" s="375">
        <v>0</v>
      </c>
      <c r="L113" s="375">
        <v>50</v>
      </c>
      <c r="M113" s="375">
        <v>0</v>
      </c>
    </row>
    <row r="114" spans="1:13" s="367" customFormat="1" ht="66">
      <c r="A114" s="371">
        <v>0</v>
      </c>
      <c r="B114" s="372" t="s">
        <v>859</v>
      </c>
      <c r="C114" s="373" t="s">
        <v>860</v>
      </c>
      <c r="D114" s="374">
        <v>1000000</v>
      </c>
      <c r="E114" s="374">
        <v>0</v>
      </c>
      <c r="F114" s="374">
        <v>600000</v>
      </c>
      <c r="G114" s="374">
        <v>0</v>
      </c>
      <c r="H114" s="374">
        <v>0</v>
      </c>
      <c r="I114" s="374">
        <v>0</v>
      </c>
      <c r="J114" s="375">
        <v>-600000</v>
      </c>
      <c r="K114" s="375">
        <v>0</v>
      </c>
      <c r="L114" s="375">
        <v>0</v>
      </c>
      <c r="M114" s="375">
        <v>0</v>
      </c>
    </row>
    <row r="115" spans="1:13" s="369" customFormat="1" ht="19.2" customHeight="1">
      <c r="A115" s="371">
        <v>1</v>
      </c>
      <c r="B115" s="364" t="s">
        <v>196</v>
      </c>
      <c r="C115" s="366" t="s">
        <v>197</v>
      </c>
      <c r="D115" s="365">
        <v>359615400</v>
      </c>
      <c r="E115" s="365">
        <v>13992003</v>
      </c>
      <c r="F115" s="365">
        <v>185754918</v>
      </c>
      <c r="G115" s="365">
        <v>9161503</v>
      </c>
      <c r="H115" s="365">
        <v>198393084.50000003</v>
      </c>
      <c r="I115" s="365">
        <v>10007724.82</v>
      </c>
      <c r="J115" s="375">
        <v>12638166.50000003</v>
      </c>
      <c r="K115" s="375">
        <v>846221.8200000003</v>
      </c>
      <c r="L115" s="375">
        <v>106.80367800544587</v>
      </c>
      <c r="M115" s="375">
        <v>109.23671388853991</v>
      </c>
    </row>
    <row r="116" spans="1:13" s="369" customFormat="1" ht="16.8" customHeight="1">
      <c r="A116" s="371">
        <v>1</v>
      </c>
      <c r="B116" s="364" t="s">
        <v>196</v>
      </c>
      <c r="C116" s="366" t="s">
        <v>198</v>
      </c>
      <c r="D116" s="365">
        <v>457526271</v>
      </c>
      <c r="E116" s="365">
        <v>14128403</v>
      </c>
      <c r="F116" s="365">
        <v>272939481</v>
      </c>
      <c r="G116" s="365">
        <v>9297903</v>
      </c>
      <c r="H116" s="365">
        <v>284944193.5</v>
      </c>
      <c r="I116" s="365">
        <v>10144124.82</v>
      </c>
      <c r="J116" s="375">
        <v>12004712.5</v>
      </c>
      <c r="K116" s="375">
        <v>846221.8200000003</v>
      </c>
      <c r="L116" s="375">
        <v>104.39830560826779</v>
      </c>
      <c r="M116" s="375">
        <v>109.10121153124528</v>
      </c>
    </row>
    <row r="119" spans="1:13" s="10" customFormat="1" ht="18">
      <c r="A119" s="355" t="s">
        <v>204</v>
      </c>
      <c r="C119" s="355" t="s">
        <v>204</v>
      </c>
      <c r="E119" s="356"/>
      <c r="I119" s="357" t="s">
        <v>205</v>
      </c>
      <c r="K119" s="358"/>
    </row>
  </sheetData>
  <mergeCells count="11">
    <mergeCell ref="B5:L5"/>
    <mergeCell ref="B6:L6"/>
    <mergeCell ref="B7:C7"/>
    <mergeCell ref="B8:C8"/>
    <mergeCell ref="B11:B12"/>
    <mergeCell ref="C11:C12"/>
    <mergeCell ref="L11:M11"/>
    <mergeCell ref="D11:E11"/>
    <mergeCell ref="F11:G11"/>
    <mergeCell ref="H11:I11"/>
    <mergeCell ref="J11:K11"/>
  </mergeCells>
  <conditionalFormatting sqref="B13:B111">
    <cfRule type="expression" dxfId="13" priority="4" stopIfTrue="1">
      <formula>A13=1</formula>
    </cfRule>
  </conditionalFormatting>
  <conditionalFormatting sqref="C13:C111">
    <cfRule type="expression" dxfId="12" priority="5" stopIfTrue="1">
      <formula>A13=1</formula>
    </cfRule>
  </conditionalFormatting>
  <conditionalFormatting sqref="D13:D111 E111:I111">
    <cfRule type="expression" dxfId="11" priority="8" stopIfTrue="1">
      <formula>A13=1</formula>
    </cfRule>
  </conditionalFormatting>
  <conditionalFormatting sqref="E13:E111 F88:G88 F83:G83 D60 F60:I60 D110 F110:I110 F90:I90 F85:I85">
    <cfRule type="expression" dxfId="10" priority="9" stopIfTrue="1">
      <formula>XFD13=1</formula>
    </cfRule>
  </conditionalFormatting>
  <conditionalFormatting sqref="F13:F111">
    <cfRule type="expression" dxfId="9" priority="10" stopIfTrue="1">
      <formula>A13=1</formula>
    </cfRule>
  </conditionalFormatting>
  <conditionalFormatting sqref="G13:G111">
    <cfRule type="expression" dxfId="8" priority="11" stopIfTrue="1">
      <formula>A13=1</formula>
    </cfRule>
  </conditionalFormatting>
  <conditionalFormatting sqref="H13:H111">
    <cfRule type="expression" dxfId="7" priority="12" stopIfTrue="1">
      <formula>A13=1</formula>
    </cfRule>
  </conditionalFormatting>
  <conditionalFormatting sqref="I13:I111">
    <cfRule type="expression" dxfId="6" priority="13" stopIfTrue="1">
      <formula>A13=1</formula>
    </cfRule>
  </conditionalFormatting>
  <conditionalFormatting sqref="J13:J111">
    <cfRule type="expression" dxfId="5" priority="14" stopIfTrue="1">
      <formula>A13=1</formula>
    </cfRule>
  </conditionalFormatting>
  <conditionalFormatting sqref="K13:K111">
    <cfRule type="expression" dxfId="4" priority="15" stopIfTrue="1">
      <formula>A13=1</formula>
    </cfRule>
  </conditionalFormatting>
  <conditionalFormatting sqref="L13:L111">
    <cfRule type="expression" dxfId="3" priority="16" stopIfTrue="1">
      <formula>A13=1</formula>
    </cfRule>
  </conditionalFormatting>
  <conditionalFormatting sqref="M13:M111">
    <cfRule type="expression" dxfId="2" priority="17" stopIfTrue="1">
      <formula>A13=1</formula>
    </cfRule>
  </conditionalFormatting>
  <conditionalFormatting sqref="G89">
    <cfRule type="expression" dxfId="1" priority="2" stopIfTrue="1">
      <formula>C89=1</formula>
    </cfRule>
  </conditionalFormatting>
  <conditionalFormatting sqref="G91">
    <cfRule type="expression" dxfId="0" priority="1" stopIfTrue="1">
      <formula>C91=1</formula>
    </cfRule>
  </conditionalFormatting>
  <pageMargins left="0.19685039370078741" right="0.19685039370078741" top="0.63" bottom="0.23622047244094491" header="0.64" footer="0"/>
  <pageSetup paperSize="9" scale="75" orientation="landscape" verticalDpi="0" r:id="rId1"/>
</worksheet>
</file>

<file path=xl/worksheets/sheet2.xml><?xml version="1.0" encoding="utf-8"?>
<worksheet xmlns="http://schemas.openxmlformats.org/spreadsheetml/2006/main" xmlns:r="http://schemas.openxmlformats.org/officeDocument/2006/relationships">
  <dimension ref="A1:L139"/>
  <sheetViews>
    <sheetView view="pageBreakPreview" zoomScale="60" zoomScaleNormal="80" workbookViewId="0">
      <selection activeCell="I4" sqref="I4"/>
    </sheetView>
  </sheetViews>
  <sheetFormatPr defaultRowHeight="13.8"/>
  <cols>
    <col min="1" max="1" width="48" style="117" customWidth="1"/>
    <col min="2" max="2" width="12.21875" style="118" customWidth="1"/>
    <col min="3" max="3" width="19.21875" style="117" customWidth="1"/>
    <col min="4" max="4" width="20.77734375" style="117" customWidth="1"/>
    <col min="5" max="5" width="11.44140625" style="117" customWidth="1"/>
    <col min="6" max="6" width="18.33203125" style="117" customWidth="1"/>
    <col min="7" max="7" width="17.5546875" style="117" customWidth="1"/>
    <col min="8" max="8" width="11.77734375" style="117" customWidth="1"/>
    <col min="9" max="9" width="19.5546875" style="117" customWidth="1"/>
    <col min="10" max="10" width="21.109375" style="117" customWidth="1"/>
    <col min="11" max="11" width="11.33203125" style="117" customWidth="1"/>
  </cols>
  <sheetData>
    <row r="1" spans="1:12" ht="18">
      <c r="I1" s="10" t="s">
        <v>633</v>
      </c>
    </row>
    <row r="2" spans="1:12" ht="18">
      <c r="I2" s="10" t="s">
        <v>200</v>
      </c>
    </row>
    <row r="3" spans="1:12" ht="18">
      <c r="I3" s="10" t="s">
        <v>918</v>
      </c>
    </row>
    <row r="5" spans="1:12" ht="20.399999999999999">
      <c r="A5" s="451" t="s">
        <v>634</v>
      </c>
      <c r="B5" s="451"/>
      <c r="C5" s="451"/>
      <c r="D5" s="451"/>
      <c r="E5" s="451"/>
      <c r="F5" s="451"/>
      <c r="G5" s="451"/>
      <c r="H5" s="451"/>
      <c r="I5" s="451"/>
      <c r="J5" s="451"/>
      <c r="K5" s="451"/>
    </row>
    <row r="6" spans="1:12" ht="20.399999999999999">
      <c r="A6" s="452" t="s">
        <v>883</v>
      </c>
      <c r="B6" s="452"/>
      <c r="C6" s="452"/>
      <c r="D6" s="452"/>
      <c r="E6" s="452"/>
      <c r="F6" s="452"/>
      <c r="G6" s="452"/>
      <c r="H6" s="452"/>
      <c r="I6" s="452"/>
      <c r="J6" s="452"/>
      <c r="K6" s="452"/>
    </row>
    <row r="9" spans="1:12" ht="15.6">
      <c r="A9" s="453" t="s">
        <v>202</v>
      </c>
      <c r="B9" s="453"/>
    </row>
    <row r="10" spans="1:12" ht="15.6">
      <c r="A10" s="464" t="s">
        <v>203</v>
      </c>
      <c r="B10" s="464"/>
    </row>
    <row r="12" spans="1:12" ht="17.399999999999999" customHeight="1">
      <c r="A12" s="472" t="s">
        <v>467</v>
      </c>
      <c r="B12" s="474" t="s">
        <v>468</v>
      </c>
      <c r="C12" s="475" t="s">
        <v>3</v>
      </c>
      <c r="D12" s="475"/>
      <c r="E12" s="475"/>
      <c r="F12" s="476" t="s">
        <v>4</v>
      </c>
      <c r="G12" s="476"/>
      <c r="H12" s="476"/>
      <c r="I12" s="476" t="s">
        <v>469</v>
      </c>
      <c r="J12" s="476"/>
      <c r="K12" s="476"/>
      <c r="L12" s="415"/>
    </row>
    <row r="13" spans="1:12" ht="38.4" customHeight="1">
      <c r="A13" s="472"/>
      <c r="B13" s="474"/>
      <c r="C13" s="465" t="s">
        <v>470</v>
      </c>
      <c r="D13" s="467" t="s">
        <v>465</v>
      </c>
      <c r="E13" s="467" t="s">
        <v>471</v>
      </c>
      <c r="F13" s="465" t="s">
        <v>470</v>
      </c>
      <c r="G13" s="465" t="s">
        <v>472</v>
      </c>
      <c r="H13" s="467" t="s">
        <v>471</v>
      </c>
      <c r="I13" s="465" t="s">
        <v>470</v>
      </c>
      <c r="J13" s="465" t="s">
        <v>472</v>
      </c>
      <c r="K13" s="467" t="s">
        <v>471</v>
      </c>
      <c r="L13" s="415"/>
    </row>
    <row r="14" spans="1:12" ht="97.8" customHeight="1" thickBot="1">
      <c r="A14" s="473"/>
      <c r="B14" s="16" t="s">
        <v>473</v>
      </c>
      <c r="C14" s="466"/>
      <c r="D14" s="468"/>
      <c r="E14" s="468"/>
      <c r="F14" s="466"/>
      <c r="G14" s="466"/>
      <c r="H14" s="468"/>
      <c r="I14" s="466"/>
      <c r="J14" s="466"/>
      <c r="K14" s="468"/>
      <c r="L14" s="415"/>
    </row>
    <row r="15" spans="1:12" ht="21" thickBot="1">
      <c r="A15" s="469" t="s">
        <v>474</v>
      </c>
      <c r="B15" s="470"/>
      <c r="C15" s="470"/>
      <c r="D15" s="470"/>
      <c r="E15" s="470"/>
      <c r="F15" s="470"/>
      <c r="G15" s="470"/>
      <c r="H15" s="470"/>
      <c r="I15" s="470"/>
      <c r="J15" s="470"/>
      <c r="K15" s="471"/>
      <c r="L15" s="415"/>
    </row>
    <row r="16" spans="1:12" s="24" customFormat="1" ht="18" thickBot="1">
      <c r="A16" s="17" t="s">
        <v>475</v>
      </c>
      <c r="B16" s="18" t="s">
        <v>476</v>
      </c>
      <c r="C16" s="19">
        <f>SUM(C17:C19)</f>
        <v>46749800</v>
      </c>
      <c r="D16" s="19">
        <f>SUM(D17:D19)</f>
        <v>20565075.399999999</v>
      </c>
      <c r="E16" s="20">
        <f>D16/C16*100</f>
        <v>43.98965428729106</v>
      </c>
      <c r="F16" s="21">
        <f>SUM(F17:F19)</f>
        <v>2064053.5</v>
      </c>
      <c r="G16" s="21">
        <f>SUM(G17:G19)</f>
        <v>574053.5</v>
      </c>
      <c r="H16" s="20">
        <f t="shared" ref="H16:H17" si="0">G16/F16*100</f>
        <v>27.811948672842057</v>
      </c>
      <c r="I16" s="22">
        <f>C16+F16</f>
        <v>48813853.5</v>
      </c>
      <c r="J16" s="22">
        <f>D16+G16</f>
        <v>21139128.899999999</v>
      </c>
      <c r="K16" s="23">
        <f>J16/I16*100</f>
        <v>43.305593359885016</v>
      </c>
      <c r="L16" s="416"/>
    </row>
    <row r="17" spans="1:12" ht="78">
      <c r="A17" s="25" t="s">
        <v>477</v>
      </c>
      <c r="B17" s="26" t="s">
        <v>222</v>
      </c>
      <c r="C17" s="27">
        <v>40536300</v>
      </c>
      <c r="D17" s="27">
        <v>17647349.079999998</v>
      </c>
      <c r="E17" s="28">
        <f t="shared" ref="E17:E121" si="1">D17/C17*100</f>
        <v>43.534681458347208</v>
      </c>
      <c r="F17" s="29">
        <v>2064053.5</v>
      </c>
      <c r="G17" s="29">
        <v>574053.5</v>
      </c>
      <c r="H17" s="30">
        <f t="shared" si="0"/>
        <v>27.811948672842057</v>
      </c>
      <c r="I17" s="31">
        <f>C17+F17</f>
        <v>42600353.5</v>
      </c>
      <c r="J17" s="31">
        <f>D17+G17</f>
        <v>18221402.579999998</v>
      </c>
      <c r="K17" s="28">
        <f t="shared" ref="K17:K122" si="2">J17/I17*100</f>
        <v>42.77289055829079</v>
      </c>
      <c r="L17" s="415"/>
    </row>
    <row r="18" spans="1:12" ht="46.8">
      <c r="A18" s="32" t="s">
        <v>478</v>
      </c>
      <c r="B18" s="33" t="s">
        <v>392</v>
      </c>
      <c r="C18" s="34">
        <v>5963500</v>
      </c>
      <c r="D18" s="34">
        <v>2833876.82</v>
      </c>
      <c r="E18" s="30">
        <f t="shared" si="1"/>
        <v>47.520362538777562</v>
      </c>
      <c r="F18" s="29">
        <v>0</v>
      </c>
      <c r="G18" s="29">
        <v>0</v>
      </c>
      <c r="H18" s="30">
        <v>0</v>
      </c>
      <c r="I18" s="35">
        <f t="shared" ref="I18:J27" si="3">C18+F18</f>
        <v>5963500</v>
      </c>
      <c r="J18" s="35">
        <f t="shared" si="3"/>
        <v>2833876.82</v>
      </c>
      <c r="K18" s="30">
        <f t="shared" si="2"/>
        <v>47.520362538777562</v>
      </c>
      <c r="L18" s="415"/>
    </row>
    <row r="19" spans="1:12" ht="18.600000000000001" thickBot="1">
      <c r="A19" s="36" t="s">
        <v>479</v>
      </c>
      <c r="B19" s="37" t="s">
        <v>230</v>
      </c>
      <c r="C19" s="38">
        <v>250000</v>
      </c>
      <c r="D19" s="38">
        <v>83849.5</v>
      </c>
      <c r="E19" s="39">
        <f t="shared" si="1"/>
        <v>33.5398</v>
      </c>
      <c r="F19" s="40">
        <v>0</v>
      </c>
      <c r="G19" s="40">
        <v>0</v>
      </c>
      <c r="H19" s="39">
        <v>0</v>
      </c>
      <c r="I19" s="41">
        <f t="shared" si="3"/>
        <v>250000</v>
      </c>
      <c r="J19" s="41">
        <f t="shared" si="3"/>
        <v>83849.5</v>
      </c>
      <c r="K19" s="39">
        <f t="shared" si="2"/>
        <v>33.5398</v>
      </c>
      <c r="L19" s="415"/>
    </row>
    <row r="20" spans="1:12" s="24" customFormat="1" ht="18" thickBot="1">
      <c r="A20" s="17" t="s">
        <v>480</v>
      </c>
      <c r="B20" s="18" t="s">
        <v>481</v>
      </c>
      <c r="C20" s="19">
        <f>C21+C22+C24+C26+C27+C28+C31+C37+C42+C44+C45</f>
        <v>256803107</v>
      </c>
      <c r="D20" s="19">
        <f>D21+D22+D24+D26+D27+D28+D31+D37+D42+D44+D45</f>
        <v>169720337.41</v>
      </c>
      <c r="E20" s="20">
        <f t="shared" si="1"/>
        <v>66.0896744563141</v>
      </c>
      <c r="F20" s="42">
        <f>F21+F22+F24+F26+F27+F28+F31+F34+F42+F41+F44+F45+F38</f>
        <v>28619787.370000001</v>
      </c>
      <c r="G20" s="42">
        <f>G21+G22+G24+G26+G27+G28+G31+G34+G42+G41+G44+G45+G38</f>
        <v>8009335.0499999998</v>
      </c>
      <c r="H20" s="20">
        <f t="shared" ref="H20:H122" si="4">G20/F20*100</f>
        <v>27.985305922976885</v>
      </c>
      <c r="I20" s="22">
        <f t="shared" si="3"/>
        <v>285422894.37</v>
      </c>
      <c r="J20" s="22">
        <f t="shared" si="3"/>
        <v>177729672.46000001</v>
      </c>
      <c r="K20" s="23">
        <f t="shared" si="2"/>
        <v>62.268891517022141</v>
      </c>
      <c r="L20" s="416"/>
    </row>
    <row r="21" spans="1:12" ht="18">
      <c r="A21" s="43" t="s">
        <v>482</v>
      </c>
      <c r="B21" s="44" t="s">
        <v>272</v>
      </c>
      <c r="C21" s="45">
        <v>55512400</v>
      </c>
      <c r="D21" s="45">
        <v>28618383.609999999</v>
      </c>
      <c r="E21" s="46">
        <f t="shared" si="1"/>
        <v>51.55313697480203</v>
      </c>
      <c r="F21" s="47">
        <v>2565033.7000000002</v>
      </c>
      <c r="G21" s="47">
        <v>1192960.54</v>
      </c>
      <c r="H21" s="46">
        <f t="shared" si="4"/>
        <v>46.50857179771166</v>
      </c>
      <c r="I21" s="48">
        <f t="shared" si="3"/>
        <v>58077433.700000003</v>
      </c>
      <c r="J21" s="48">
        <f t="shared" si="3"/>
        <v>29811344.149999999</v>
      </c>
      <c r="K21" s="46">
        <f t="shared" si="2"/>
        <v>51.330339945788616</v>
      </c>
      <c r="L21" s="415"/>
    </row>
    <row r="22" spans="1:12" ht="32.4">
      <c r="A22" s="49" t="s">
        <v>483</v>
      </c>
      <c r="B22" s="50" t="s">
        <v>261</v>
      </c>
      <c r="C22" s="51">
        <f>C23</f>
        <v>84024607</v>
      </c>
      <c r="D22" s="51">
        <f>D23</f>
        <v>44315551.920000002</v>
      </c>
      <c r="E22" s="52">
        <f t="shared" si="1"/>
        <v>52.741159408219552</v>
      </c>
      <c r="F22" s="53">
        <f>F23</f>
        <v>13619950.57</v>
      </c>
      <c r="G22" s="53">
        <f>G23</f>
        <v>2993510.48</v>
      </c>
      <c r="H22" s="52">
        <f t="shared" si="4"/>
        <v>21.97886449451336</v>
      </c>
      <c r="I22" s="54">
        <f t="shared" si="3"/>
        <v>97644557.569999993</v>
      </c>
      <c r="J22" s="54">
        <f t="shared" si="3"/>
        <v>47309062.399999999</v>
      </c>
      <c r="K22" s="52">
        <f t="shared" si="2"/>
        <v>48.450280873140116</v>
      </c>
      <c r="L22" s="415"/>
    </row>
    <row r="23" spans="1:12" ht="46.8">
      <c r="A23" s="55" t="s">
        <v>484</v>
      </c>
      <c r="B23" s="33" t="s">
        <v>398</v>
      </c>
      <c r="C23" s="56">
        <v>84024607</v>
      </c>
      <c r="D23" s="56">
        <v>44315551.920000002</v>
      </c>
      <c r="E23" s="30">
        <f t="shared" si="1"/>
        <v>52.741159408219552</v>
      </c>
      <c r="F23" s="57">
        <v>13619950.57</v>
      </c>
      <c r="G23" s="57">
        <v>2993510.48</v>
      </c>
      <c r="H23" s="30">
        <f t="shared" si="4"/>
        <v>21.97886449451336</v>
      </c>
      <c r="I23" s="35">
        <f t="shared" si="3"/>
        <v>97644557.569999993</v>
      </c>
      <c r="J23" s="35">
        <f t="shared" si="3"/>
        <v>47309062.399999999</v>
      </c>
      <c r="K23" s="30">
        <f t="shared" si="2"/>
        <v>48.450280873140116</v>
      </c>
      <c r="L23" s="415"/>
    </row>
    <row r="24" spans="1:12" ht="32.4">
      <c r="A24" s="58" t="s">
        <v>485</v>
      </c>
      <c r="B24" s="50" t="s">
        <v>486</v>
      </c>
      <c r="C24" s="51">
        <f>C25</f>
        <v>86288600</v>
      </c>
      <c r="D24" s="51">
        <f>D25</f>
        <v>77242348.200000003</v>
      </c>
      <c r="E24" s="52">
        <f t="shared" si="1"/>
        <v>89.516283958715292</v>
      </c>
      <c r="F24" s="53">
        <f>F25</f>
        <v>0</v>
      </c>
      <c r="G24" s="53">
        <f>G25</f>
        <v>0</v>
      </c>
      <c r="H24" s="52">
        <v>0</v>
      </c>
      <c r="I24" s="54">
        <f t="shared" si="3"/>
        <v>86288600</v>
      </c>
      <c r="J24" s="54">
        <f t="shared" si="3"/>
        <v>77242348.200000003</v>
      </c>
      <c r="K24" s="52">
        <f t="shared" si="2"/>
        <v>89.516283958715292</v>
      </c>
      <c r="L24" s="415"/>
    </row>
    <row r="25" spans="1:12" ht="46.8">
      <c r="A25" s="55" t="s">
        <v>487</v>
      </c>
      <c r="B25" s="33" t="s">
        <v>402</v>
      </c>
      <c r="C25" s="34">
        <v>86288600</v>
      </c>
      <c r="D25" s="34">
        <v>77242348.200000003</v>
      </c>
      <c r="E25" s="30">
        <f t="shared" si="1"/>
        <v>89.516283958715292</v>
      </c>
      <c r="F25" s="29">
        <v>0</v>
      </c>
      <c r="G25" s="29">
        <v>0</v>
      </c>
      <c r="H25" s="30">
        <v>0</v>
      </c>
      <c r="I25" s="35">
        <f t="shared" si="3"/>
        <v>86288600</v>
      </c>
      <c r="J25" s="35">
        <f t="shared" si="3"/>
        <v>77242348.200000003</v>
      </c>
      <c r="K25" s="30">
        <f t="shared" si="2"/>
        <v>89.516283958715292</v>
      </c>
      <c r="L25" s="415"/>
    </row>
    <row r="26" spans="1:12" ht="48.6">
      <c r="A26" s="58" t="s">
        <v>488</v>
      </c>
      <c r="B26" s="50" t="s">
        <v>251</v>
      </c>
      <c r="C26" s="51">
        <v>8156100</v>
      </c>
      <c r="D26" s="51">
        <v>4492761.2300000004</v>
      </c>
      <c r="E26" s="52">
        <f t="shared" si="1"/>
        <v>55.084675641544365</v>
      </c>
      <c r="F26" s="53">
        <v>152000</v>
      </c>
      <c r="G26" s="53">
        <v>99000</v>
      </c>
      <c r="H26" s="52">
        <f t="shared" ref="H26" si="5">G26/F26*100</f>
        <v>65.131578947368425</v>
      </c>
      <c r="I26" s="54">
        <f t="shared" si="3"/>
        <v>8308100</v>
      </c>
      <c r="J26" s="54">
        <f t="shared" si="3"/>
        <v>4591761.2300000004</v>
      </c>
      <c r="K26" s="52">
        <f t="shared" si="2"/>
        <v>55.268487740879394</v>
      </c>
      <c r="L26" s="415"/>
    </row>
    <row r="27" spans="1:12" ht="32.4">
      <c r="A27" s="58" t="s">
        <v>489</v>
      </c>
      <c r="B27" s="50" t="s">
        <v>408</v>
      </c>
      <c r="C27" s="51">
        <v>10045400</v>
      </c>
      <c r="D27" s="51">
        <v>5957911.8099999996</v>
      </c>
      <c r="E27" s="52">
        <f t="shared" si="1"/>
        <v>59.309851374758594</v>
      </c>
      <c r="F27" s="53">
        <v>388000</v>
      </c>
      <c r="G27" s="53">
        <v>151047.97</v>
      </c>
      <c r="H27" s="52">
        <f t="shared" si="4"/>
        <v>38.929889175257735</v>
      </c>
      <c r="I27" s="54">
        <f t="shared" si="3"/>
        <v>10433400</v>
      </c>
      <c r="J27" s="54">
        <f t="shared" si="3"/>
        <v>6108959.7799999993</v>
      </c>
      <c r="K27" s="52">
        <f t="shared" si="2"/>
        <v>58.551956025840077</v>
      </c>
      <c r="L27" s="415"/>
    </row>
    <row r="28" spans="1:12" ht="32.4">
      <c r="A28" s="58" t="s">
        <v>490</v>
      </c>
      <c r="B28" s="50" t="s">
        <v>491</v>
      </c>
      <c r="C28" s="51">
        <f>C29+C30</f>
        <v>4929200</v>
      </c>
      <c r="D28" s="51">
        <f>D29+D30</f>
        <v>2505623.73</v>
      </c>
      <c r="E28" s="52">
        <f t="shared" si="1"/>
        <v>50.832259393004954</v>
      </c>
      <c r="F28" s="53">
        <f>F29+F30</f>
        <v>0</v>
      </c>
      <c r="G28" s="53">
        <f>G29+G30</f>
        <v>0</v>
      </c>
      <c r="H28" s="52">
        <v>0</v>
      </c>
      <c r="I28" s="54">
        <f>I29+I30</f>
        <v>4929200</v>
      </c>
      <c r="J28" s="54">
        <f>J29+J30</f>
        <v>2505623.73</v>
      </c>
      <c r="K28" s="52">
        <f t="shared" si="2"/>
        <v>50.832259393004954</v>
      </c>
      <c r="L28" s="415"/>
    </row>
    <row r="29" spans="1:12" ht="31.2">
      <c r="A29" s="55" t="s">
        <v>492</v>
      </c>
      <c r="B29" s="33" t="s">
        <v>411</v>
      </c>
      <c r="C29" s="34">
        <v>4329200</v>
      </c>
      <c r="D29" s="34">
        <v>2096532.53</v>
      </c>
      <c r="E29" s="30">
        <f t="shared" si="1"/>
        <v>48.427712510394535</v>
      </c>
      <c r="F29" s="29">
        <v>0</v>
      </c>
      <c r="G29" s="29">
        <v>0</v>
      </c>
      <c r="H29" s="30">
        <v>0</v>
      </c>
      <c r="I29" s="35">
        <f t="shared" ref="I29:J44" si="6">C29+F29</f>
        <v>4329200</v>
      </c>
      <c r="J29" s="35">
        <f t="shared" si="6"/>
        <v>2096532.53</v>
      </c>
      <c r="K29" s="30">
        <f t="shared" si="2"/>
        <v>48.427712510394535</v>
      </c>
      <c r="L29" s="415"/>
    </row>
    <row r="30" spans="1:12" ht="18">
      <c r="A30" s="55" t="s">
        <v>493</v>
      </c>
      <c r="B30" s="33" t="s">
        <v>415</v>
      </c>
      <c r="C30" s="34">
        <v>600000</v>
      </c>
      <c r="D30" s="34">
        <v>409091.2</v>
      </c>
      <c r="E30" s="30">
        <f t="shared" si="1"/>
        <v>68.181866666666664</v>
      </c>
      <c r="F30" s="29">
        <v>0</v>
      </c>
      <c r="G30" s="29">
        <v>0</v>
      </c>
      <c r="H30" s="30">
        <v>0</v>
      </c>
      <c r="I30" s="35">
        <f t="shared" si="6"/>
        <v>600000</v>
      </c>
      <c r="J30" s="35">
        <f t="shared" si="6"/>
        <v>409091.2</v>
      </c>
      <c r="K30" s="30">
        <f t="shared" si="2"/>
        <v>68.181866666666664</v>
      </c>
      <c r="L30" s="415"/>
    </row>
    <row r="31" spans="1:12" ht="32.4">
      <c r="A31" s="59" t="s">
        <v>494</v>
      </c>
      <c r="B31" s="50" t="s">
        <v>495</v>
      </c>
      <c r="C31" s="51">
        <f>C32+C33</f>
        <v>1335100</v>
      </c>
      <c r="D31" s="51">
        <f>D32+D33</f>
        <v>917098.6</v>
      </c>
      <c r="E31" s="52">
        <f t="shared" si="1"/>
        <v>68.691378922927115</v>
      </c>
      <c r="F31" s="53">
        <f>F32</f>
        <v>1559000</v>
      </c>
      <c r="G31" s="53">
        <f>G32</f>
        <v>69000</v>
      </c>
      <c r="H31" s="52">
        <f t="shared" si="4"/>
        <v>4.4259140474663248</v>
      </c>
      <c r="I31" s="54">
        <f t="shared" si="6"/>
        <v>2894100</v>
      </c>
      <c r="J31" s="54">
        <f t="shared" si="6"/>
        <v>986098.6</v>
      </c>
      <c r="K31" s="52">
        <f t="shared" si="2"/>
        <v>34.07272036211603</v>
      </c>
      <c r="L31" s="415"/>
    </row>
    <row r="32" spans="1:12" ht="31.2">
      <c r="A32" s="32" t="s">
        <v>496</v>
      </c>
      <c r="B32" s="33" t="s">
        <v>418</v>
      </c>
      <c r="C32" s="34">
        <v>445100</v>
      </c>
      <c r="D32" s="34">
        <v>183763.02</v>
      </c>
      <c r="E32" s="30">
        <f t="shared" si="1"/>
        <v>41.285782970119072</v>
      </c>
      <c r="F32" s="29">
        <v>1559000</v>
      </c>
      <c r="G32" s="29">
        <v>69000</v>
      </c>
      <c r="H32" s="30">
        <f t="shared" si="4"/>
        <v>4.4259140474663248</v>
      </c>
      <c r="I32" s="35">
        <f t="shared" si="6"/>
        <v>2004100</v>
      </c>
      <c r="J32" s="35">
        <f t="shared" si="6"/>
        <v>252763.02</v>
      </c>
      <c r="K32" s="30">
        <f t="shared" si="2"/>
        <v>12.612295793623071</v>
      </c>
      <c r="L32" s="415"/>
    </row>
    <row r="33" spans="1:12" s="65" customFormat="1" ht="31.2">
      <c r="A33" s="32" t="s">
        <v>497</v>
      </c>
      <c r="B33" s="33" t="s">
        <v>421</v>
      </c>
      <c r="C33" s="34">
        <v>890000</v>
      </c>
      <c r="D33" s="34">
        <v>733335.58</v>
      </c>
      <c r="E33" s="30">
        <f t="shared" si="1"/>
        <v>82.397256179775283</v>
      </c>
      <c r="F33" s="29">
        <v>0</v>
      </c>
      <c r="G33" s="29">
        <v>0</v>
      </c>
      <c r="H33" s="30">
        <v>0</v>
      </c>
      <c r="I33" s="35">
        <f t="shared" si="6"/>
        <v>890000</v>
      </c>
      <c r="J33" s="35">
        <f t="shared" si="6"/>
        <v>733335.58</v>
      </c>
      <c r="K33" s="30">
        <f t="shared" si="2"/>
        <v>82.397256179775283</v>
      </c>
      <c r="L33" s="417"/>
    </row>
    <row r="34" spans="1:12" ht="31.2" customHeight="1">
      <c r="A34" s="59" t="s">
        <v>498</v>
      </c>
      <c r="B34" s="50" t="s">
        <v>499</v>
      </c>
      <c r="C34" s="51">
        <f>C35+C36</f>
        <v>0</v>
      </c>
      <c r="D34" s="51">
        <f>D35+D36</f>
        <v>0</v>
      </c>
      <c r="E34" s="60">
        <v>0</v>
      </c>
      <c r="F34" s="53">
        <f>F35+F36</f>
        <v>3139800</v>
      </c>
      <c r="G34" s="53">
        <f>G35+G36</f>
        <v>0</v>
      </c>
      <c r="H34" s="52">
        <v>0</v>
      </c>
      <c r="I34" s="35">
        <f t="shared" si="6"/>
        <v>3139800</v>
      </c>
      <c r="J34" s="35">
        <f t="shared" si="6"/>
        <v>0</v>
      </c>
      <c r="K34" s="30">
        <f t="shared" si="2"/>
        <v>0</v>
      </c>
      <c r="L34" s="415"/>
    </row>
    <row r="35" spans="1:12" ht="93.6">
      <c r="A35" s="32" t="s">
        <v>500</v>
      </c>
      <c r="B35" s="61" t="s">
        <v>424</v>
      </c>
      <c r="C35" s="34">
        <v>0</v>
      </c>
      <c r="D35" s="34">
        <v>0</v>
      </c>
      <c r="E35" s="30">
        <v>0</v>
      </c>
      <c r="F35" s="29">
        <v>942000</v>
      </c>
      <c r="G35" s="29">
        <v>0</v>
      </c>
      <c r="H35" s="30">
        <f t="shared" ref="H35:H36" si="7">G35/F35*100</f>
        <v>0</v>
      </c>
      <c r="I35" s="35">
        <f t="shared" si="6"/>
        <v>942000</v>
      </c>
      <c r="J35" s="35">
        <f t="shared" si="6"/>
        <v>0</v>
      </c>
      <c r="K35" s="30">
        <f t="shared" si="2"/>
        <v>0</v>
      </c>
      <c r="L35" s="415"/>
    </row>
    <row r="36" spans="1:12" s="24" customFormat="1" ht="93.6">
      <c r="A36" s="32" t="s">
        <v>501</v>
      </c>
      <c r="B36" s="61" t="s">
        <v>427</v>
      </c>
      <c r="C36" s="34">
        <v>0</v>
      </c>
      <c r="D36" s="34">
        <v>0</v>
      </c>
      <c r="E36" s="30">
        <v>0</v>
      </c>
      <c r="F36" s="29">
        <v>2197800</v>
      </c>
      <c r="G36" s="29">
        <v>0</v>
      </c>
      <c r="H36" s="30">
        <f t="shared" si="7"/>
        <v>0</v>
      </c>
      <c r="I36" s="35">
        <f t="shared" si="6"/>
        <v>2197800</v>
      </c>
      <c r="J36" s="35">
        <f t="shared" si="6"/>
        <v>0</v>
      </c>
      <c r="K36" s="30">
        <f t="shared" si="2"/>
        <v>0</v>
      </c>
      <c r="L36" s="416"/>
    </row>
    <row r="37" spans="1:12" s="24" customFormat="1" ht="64.8">
      <c r="A37" s="62" t="s">
        <v>502</v>
      </c>
      <c r="B37" s="50" t="s">
        <v>430</v>
      </c>
      <c r="C37" s="63">
        <v>304100</v>
      </c>
      <c r="D37" s="63">
        <v>182160.28</v>
      </c>
      <c r="E37" s="60">
        <f t="shared" si="1"/>
        <v>59.901440315685626</v>
      </c>
      <c r="F37" s="64">
        <v>0</v>
      </c>
      <c r="G37" s="64">
        <v>0</v>
      </c>
      <c r="H37" s="60">
        <v>0</v>
      </c>
      <c r="I37" s="54">
        <f t="shared" si="6"/>
        <v>304100</v>
      </c>
      <c r="J37" s="54">
        <f t="shared" si="6"/>
        <v>182160.28</v>
      </c>
      <c r="K37" s="52">
        <f t="shared" si="2"/>
        <v>59.901440315685626</v>
      </c>
      <c r="L37" s="416"/>
    </row>
    <row r="38" spans="1:12" ht="64.8">
      <c r="A38" s="59" t="s">
        <v>887</v>
      </c>
      <c r="B38" s="50" t="s">
        <v>888</v>
      </c>
      <c r="C38" s="51">
        <f>C39+C40</f>
        <v>0</v>
      </c>
      <c r="D38" s="51">
        <f>D39+D40</f>
        <v>0</v>
      </c>
      <c r="E38" s="52">
        <v>0</v>
      </c>
      <c r="F38" s="53">
        <f>F39+F40</f>
        <v>2000000</v>
      </c>
      <c r="G38" s="53">
        <f>G39+G40</f>
        <v>0</v>
      </c>
      <c r="H38" s="52">
        <f t="shared" ref="H38:H46" si="8">G38/F38*100</f>
        <v>0</v>
      </c>
      <c r="I38" s="54">
        <f t="shared" si="6"/>
        <v>2000000</v>
      </c>
      <c r="J38" s="54">
        <f t="shared" si="6"/>
        <v>0</v>
      </c>
      <c r="K38" s="52">
        <f t="shared" si="2"/>
        <v>0</v>
      </c>
      <c r="L38" s="415"/>
    </row>
    <row r="39" spans="1:12" ht="140.4">
      <c r="A39" s="32" t="s">
        <v>889</v>
      </c>
      <c r="B39" s="33" t="s">
        <v>863</v>
      </c>
      <c r="C39" s="34">
        <v>0</v>
      </c>
      <c r="D39" s="34">
        <v>0</v>
      </c>
      <c r="E39" s="30">
        <v>0</v>
      </c>
      <c r="F39" s="29">
        <v>1000000</v>
      </c>
      <c r="G39" s="29">
        <v>0</v>
      </c>
      <c r="H39" s="30">
        <f t="shared" si="8"/>
        <v>0</v>
      </c>
      <c r="I39" s="35">
        <f t="shared" si="6"/>
        <v>1000000</v>
      </c>
      <c r="J39" s="35">
        <f t="shared" si="6"/>
        <v>0</v>
      </c>
      <c r="K39" s="30">
        <f t="shared" si="2"/>
        <v>0</v>
      </c>
      <c r="L39" s="415"/>
    </row>
    <row r="40" spans="1:12" ht="140.4">
      <c r="A40" s="32" t="s">
        <v>890</v>
      </c>
      <c r="B40" s="33" t="s">
        <v>866</v>
      </c>
      <c r="C40" s="34">
        <v>0</v>
      </c>
      <c r="D40" s="34">
        <v>0</v>
      </c>
      <c r="E40" s="30">
        <v>0</v>
      </c>
      <c r="F40" s="29">
        <v>1000000</v>
      </c>
      <c r="G40" s="29">
        <v>0</v>
      </c>
      <c r="H40" s="30">
        <f t="shared" si="8"/>
        <v>0</v>
      </c>
      <c r="I40" s="35">
        <f t="shared" si="6"/>
        <v>1000000</v>
      </c>
      <c r="J40" s="35">
        <f t="shared" si="6"/>
        <v>0</v>
      </c>
      <c r="K40" s="30">
        <f t="shared" si="2"/>
        <v>0</v>
      </c>
      <c r="L40" s="415"/>
    </row>
    <row r="41" spans="1:12" ht="18">
      <c r="A41" s="62" t="s">
        <v>503</v>
      </c>
      <c r="B41" s="50" t="s">
        <v>433</v>
      </c>
      <c r="C41" s="63">
        <v>0</v>
      </c>
      <c r="D41" s="63">
        <v>0</v>
      </c>
      <c r="E41" s="60">
        <v>0</v>
      </c>
      <c r="F41" s="64">
        <v>1651203</v>
      </c>
      <c r="G41" s="64">
        <v>14600</v>
      </c>
      <c r="H41" s="52">
        <f t="shared" si="8"/>
        <v>0.88420381988162566</v>
      </c>
      <c r="I41" s="54">
        <f t="shared" si="6"/>
        <v>1651203</v>
      </c>
      <c r="J41" s="54">
        <f t="shared" si="6"/>
        <v>14600</v>
      </c>
      <c r="K41" s="52">
        <f t="shared" si="2"/>
        <v>0.88420381988162566</v>
      </c>
      <c r="L41" s="415"/>
    </row>
    <row r="42" spans="1:12" ht="31.2">
      <c r="A42" s="32" t="s">
        <v>504</v>
      </c>
      <c r="B42" s="50" t="s">
        <v>505</v>
      </c>
      <c r="C42" s="51">
        <f>C43</f>
        <v>0</v>
      </c>
      <c r="D42" s="51">
        <f>D43</f>
        <v>0</v>
      </c>
      <c r="E42" s="52">
        <v>0</v>
      </c>
      <c r="F42" s="53">
        <f>F43</f>
        <v>3408400</v>
      </c>
      <c r="G42" s="53">
        <f>G43</f>
        <v>3408309.86</v>
      </c>
      <c r="H42" s="52">
        <f t="shared" si="8"/>
        <v>99.997355357352419</v>
      </c>
      <c r="I42" s="35">
        <f t="shared" si="6"/>
        <v>3408400</v>
      </c>
      <c r="J42" s="35">
        <f t="shared" si="6"/>
        <v>3408309.86</v>
      </c>
      <c r="K42" s="30">
        <f t="shared" si="2"/>
        <v>99.997355357352419</v>
      </c>
      <c r="L42" s="415"/>
    </row>
    <row r="43" spans="1:12" ht="62.4">
      <c r="A43" s="32" t="s">
        <v>506</v>
      </c>
      <c r="B43" s="61" t="s">
        <v>436</v>
      </c>
      <c r="C43" s="34">
        <v>0</v>
      </c>
      <c r="D43" s="34">
        <v>0</v>
      </c>
      <c r="E43" s="30">
        <v>0</v>
      </c>
      <c r="F43" s="29">
        <v>3408400</v>
      </c>
      <c r="G43" s="29">
        <v>3408309.86</v>
      </c>
      <c r="H43" s="30">
        <f t="shared" si="8"/>
        <v>99.997355357352419</v>
      </c>
      <c r="I43" s="35">
        <f t="shared" si="6"/>
        <v>3408400</v>
      </c>
      <c r="J43" s="35">
        <f t="shared" si="6"/>
        <v>3408309.86</v>
      </c>
      <c r="K43" s="30">
        <f t="shared" si="2"/>
        <v>99.997355357352419</v>
      </c>
      <c r="L43" s="415"/>
    </row>
    <row r="44" spans="1:12" ht="62.4">
      <c r="A44" s="32" t="s">
        <v>507</v>
      </c>
      <c r="B44" s="50" t="s">
        <v>439</v>
      </c>
      <c r="C44" s="63">
        <v>6207600</v>
      </c>
      <c r="D44" s="63">
        <v>5488498.0300000003</v>
      </c>
      <c r="E44" s="52">
        <f t="shared" si="1"/>
        <v>88.415781139248679</v>
      </c>
      <c r="F44" s="64">
        <v>0</v>
      </c>
      <c r="G44" s="64">
        <v>0</v>
      </c>
      <c r="H44" s="60">
        <v>0</v>
      </c>
      <c r="I44" s="54">
        <f t="shared" si="6"/>
        <v>6207600</v>
      </c>
      <c r="J44" s="54">
        <f t="shared" si="6"/>
        <v>5488498.0300000003</v>
      </c>
      <c r="K44" s="52">
        <f t="shared" si="2"/>
        <v>88.415781139248679</v>
      </c>
      <c r="L44" s="415"/>
    </row>
    <row r="45" spans="1:12" ht="78.599999999999994" thickBot="1">
      <c r="A45" s="36" t="s">
        <v>508</v>
      </c>
      <c r="B45" s="425" t="s">
        <v>442</v>
      </c>
      <c r="C45" s="63">
        <v>0</v>
      </c>
      <c r="D45" s="63">
        <v>0</v>
      </c>
      <c r="E45" s="60">
        <v>0</v>
      </c>
      <c r="F45" s="64">
        <v>136400.1</v>
      </c>
      <c r="G45" s="64">
        <v>80906.2</v>
      </c>
      <c r="H45" s="60">
        <f t="shared" si="8"/>
        <v>59.3153524080994</v>
      </c>
      <c r="I45" s="67">
        <f t="shared" ref="I45:J60" si="9">C45+F45</f>
        <v>136400.1</v>
      </c>
      <c r="J45" s="67">
        <f t="shared" si="9"/>
        <v>80906.2</v>
      </c>
      <c r="K45" s="60">
        <f t="shared" si="2"/>
        <v>59.3153524080994</v>
      </c>
      <c r="L45" s="415"/>
    </row>
    <row r="46" spans="1:12" ht="18" thickBot="1">
      <c r="A46" s="427" t="s">
        <v>509</v>
      </c>
      <c r="B46" s="68" t="s">
        <v>510</v>
      </c>
      <c r="C46" s="69">
        <f>C47+C48+C51</f>
        <v>13648300</v>
      </c>
      <c r="D46" s="69">
        <f>D47+D48+D51</f>
        <v>6576704.6500000004</v>
      </c>
      <c r="E46" s="20">
        <f t="shared" si="1"/>
        <v>48.18698775671696</v>
      </c>
      <c r="F46" s="21">
        <f>F51</f>
        <v>6599500</v>
      </c>
      <c r="G46" s="21">
        <f>G51</f>
        <v>3653570</v>
      </c>
      <c r="H46" s="20">
        <f t="shared" si="8"/>
        <v>55.361315251155382</v>
      </c>
      <c r="I46" s="22">
        <f t="shared" si="9"/>
        <v>20247800</v>
      </c>
      <c r="J46" s="22">
        <f>D46+G46</f>
        <v>10230274.65</v>
      </c>
      <c r="K46" s="23">
        <f t="shared" si="2"/>
        <v>50.5253639901619</v>
      </c>
      <c r="L46" s="415"/>
    </row>
    <row r="47" spans="1:12" ht="32.4">
      <c r="A47" s="70" t="s">
        <v>511</v>
      </c>
      <c r="B47" s="44" t="s">
        <v>234</v>
      </c>
      <c r="C47" s="45">
        <v>6139500</v>
      </c>
      <c r="D47" s="45">
        <v>3057203.35</v>
      </c>
      <c r="E47" s="46">
        <f t="shared" si="1"/>
        <v>49.795640524472681</v>
      </c>
      <c r="F47" s="47">
        <v>0</v>
      </c>
      <c r="G47" s="47">
        <v>0</v>
      </c>
      <c r="H47" s="426">
        <v>0</v>
      </c>
      <c r="I47" s="48">
        <f t="shared" si="9"/>
        <v>6139500</v>
      </c>
      <c r="J47" s="48">
        <f t="shared" si="9"/>
        <v>3057203.35</v>
      </c>
      <c r="K47" s="46">
        <f t="shared" si="2"/>
        <v>49.795640524472681</v>
      </c>
      <c r="L47" s="415"/>
    </row>
    <row r="48" spans="1:12" ht="18">
      <c r="A48" s="72" t="s">
        <v>512</v>
      </c>
      <c r="B48" s="50" t="s">
        <v>513</v>
      </c>
      <c r="C48" s="51">
        <f>C49+C50</f>
        <v>2054000</v>
      </c>
      <c r="D48" s="51">
        <f>D49+D50</f>
        <v>886851.07000000007</v>
      </c>
      <c r="E48" s="52">
        <f t="shared" si="1"/>
        <v>43.17678042843233</v>
      </c>
      <c r="F48" s="53">
        <f>F49+F50</f>
        <v>0</v>
      </c>
      <c r="G48" s="397">
        <f>G49+G50</f>
        <v>0</v>
      </c>
      <c r="H48" s="52">
        <v>0</v>
      </c>
      <c r="I48" s="398">
        <f t="shared" si="9"/>
        <v>2054000</v>
      </c>
      <c r="J48" s="54">
        <f t="shared" si="9"/>
        <v>886851.07000000007</v>
      </c>
      <c r="K48" s="52">
        <f t="shared" si="2"/>
        <v>43.17678042843233</v>
      </c>
      <c r="L48" s="415"/>
    </row>
    <row r="49" spans="1:12" ht="46.8">
      <c r="A49" s="73" t="s">
        <v>514</v>
      </c>
      <c r="B49" s="33" t="s">
        <v>238</v>
      </c>
      <c r="C49" s="34">
        <v>522200</v>
      </c>
      <c r="D49" s="34">
        <v>99065.18</v>
      </c>
      <c r="E49" s="30">
        <f t="shared" si="1"/>
        <v>18.970735350440442</v>
      </c>
      <c r="F49" s="29">
        <v>0</v>
      </c>
      <c r="G49" s="29">
        <v>0</v>
      </c>
      <c r="H49" s="28">
        <v>0</v>
      </c>
      <c r="I49" s="35">
        <f t="shared" si="9"/>
        <v>522200</v>
      </c>
      <c r="J49" s="35">
        <f t="shared" si="9"/>
        <v>99065.18</v>
      </c>
      <c r="K49" s="30">
        <f t="shared" si="2"/>
        <v>18.970735350440442</v>
      </c>
      <c r="L49" s="415"/>
    </row>
    <row r="50" spans="1:12" ht="46.8">
      <c r="A50" s="74" t="s">
        <v>515</v>
      </c>
      <c r="B50" s="33" t="s">
        <v>242</v>
      </c>
      <c r="C50" s="34">
        <v>1531800</v>
      </c>
      <c r="D50" s="34">
        <v>787785.89</v>
      </c>
      <c r="E50" s="30">
        <f t="shared" si="1"/>
        <v>51.428769421595511</v>
      </c>
      <c r="F50" s="29">
        <v>0</v>
      </c>
      <c r="G50" s="29">
        <v>0</v>
      </c>
      <c r="H50" s="30">
        <v>0</v>
      </c>
      <c r="I50" s="35">
        <f t="shared" si="9"/>
        <v>1531800</v>
      </c>
      <c r="J50" s="35">
        <f t="shared" si="9"/>
        <v>787785.89</v>
      </c>
      <c r="K50" s="30">
        <f t="shared" si="2"/>
        <v>51.428769421595511</v>
      </c>
      <c r="L50" s="415"/>
    </row>
    <row r="51" spans="1:12" ht="32.4">
      <c r="A51" s="49" t="s">
        <v>516</v>
      </c>
      <c r="B51" s="50" t="s">
        <v>517</v>
      </c>
      <c r="C51" s="51">
        <f>C52</f>
        <v>5454800</v>
      </c>
      <c r="D51" s="51">
        <f>D52</f>
        <v>2632650.23</v>
      </c>
      <c r="E51" s="52">
        <f t="shared" si="1"/>
        <v>48.263001943242649</v>
      </c>
      <c r="F51" s="53">
        <f>F52</f>
        <v>6599500</v>
      </c>
      <c r="G51" s="397">
        <f>G52</f>
        <v>3653570</v>
      </c>
      <c r="H51" s="52">
        <f t="shared" si="4"/>
        <v>55.361315251155382</v>
      </c>
      <c r="I51" s="398">
        <f t="shared" si="9"/>
        <v>12054300</v>
      </c>
      <c r="J51" s="54">
        <f t="shared" si="9"/>
        <v>6286220.2300000004</v>
      </c>
      <c r="K51" s="52">
        <f t="shared" si="2"/>
        <v>52.149193482823563</v>
      </c>
      <c r="L51" s="415"/>
    </row>
    <row r="52" spans="1:12" ht="31.8" thickBot="1">
      <c r="A52" s="75" t="s">
        <v>518</v>
      </c>
      <c r="B52" s="37" t="s">
        <v>246</v>
      </c>
      <c r="C52" s="38">
        <v>5454800</v>
      </c>
      <c r="D52" s="38">
        <v>2632650.23</v>
      </c>
      <c r="E52" s="39">
        <f t="shared" si="1"/>
        <v>48.263001943242649</v>
      </c>
      <c r="F52" s="40">
        <v>6599500</v>
      </c>
      <c r="G52" s="40">
        <v>3653570</v>
      </c>
      <c r="H52" s="83">
        <f>G52/F52*100</f>
        <v>55.361315251155382</v>
      </c>
      <c r="I52" s="41">
        <f t="shared" si="9"/>
        <v>12054300</v>
      </c>
      <c r="J52" s="41">
        <f t="shared" si="9"/>
        <v>6286220.2300000004</v>
      </c>
      <c r="K52" s="39">
        <f t="shared" si="2"/>
        <v>52.149193482823563</v>
      </c>
      <c r="L52" s="415"/>
    </row>
    <row r="53" spans="1:12" ht="34.200000000000003" thickBot="1">
      <c r="A53" s="76" t="s">
        <v>519</v>
      </c>
      <c r="B53" s="77" t="s">
        <v>520</v>
      </c>
      <c r="C53" s="78">
        <f>C54+C58+C62+C66+C67+C70+C64+C69+C68+C60</f>
        <v>28485462</v>
      </c>
      <c r="D53" s="78">
        <f>D54+D58+D62+D66+D67+D70+D64+D69+D68+D60</f>
        <v>14072147.590000002</v>
      </c>
      <c r="E53" s="79">
        <f t="shared" si="1"/>
        <v>49.401156245947504</v>
      </c>
      <c r="F53" s="80">
        <f>F54+F58+F62+F66+F67+F70+F69</f>
        <v>112772</v>
      </c>
      <c r="G53" s="80">
        <f>G54+G58+G62+G66+G67+G70+G69</f>
        <v>32728.38</v>
      </c>
      <c r="H53" s="79">
        <f t="shared" si="4"/>
        <v>29.021725250948815</v>
      </c>
      <c r="I53" s="81">
        <f t="shared" si="9"/>
        <v>28598234</v>
      </c>
      <c r="J53" s="81">
        <f t="shared" si="9"/>
        <v>14104875.970000003</v>
      </c>
      <c r="K53" s="82">
        <f t="shared" si="2"/>
        <v>49.32079361963401</v>
      </c>
      <c r="L53" s="415"/>
    </row>
    <row r="54" spans="1:12" s="24" customFormat="1" ht="64.8">
      <c r="A54" s="43" t="s">
        <v>521</v>
      </c>
      <c r="B54" s="44" t="s">
        <v>522</v>
      </c>
      <c r="C54" s="45">
        <f>C55+C56+C57</f>
        <v>1469900</v>
      </c>
      <c r="D54" s="45">
        <f>D55+D56+D57</f>
        <v>319575.31999999995</v>
      </c>
      <c r="E54" s="46">
        <f t="shared" si="1"/>
        <v>21.741296686849441</v>
      </c>
      <c r="F54" s="47">
        <f t="shared" ref="F54:G54" si="10">F55+F56+F57</f>
        <v>0</v>
      </c>
      <c r="G54" s="47">
        <f t="shared" si="10"/>
        <v>0</v>
      </c>
      <c r="H54" s="46">
        <v>0</v>
      </c>
      <c r="I54" s="48">
        <f t="shared" si="9"/>
        <v>1469900</v>
      </c>
      <c r="J54" s="48">
        <f t="shared" si="9"/>
        <v>319575.31999999995</v>
      </c>
      <c r="K54" s="46">
        <f t="shared" si="2"/>
        <v>21.741296686849441</v>
      </c>
      <c r="L54" s="416"/>
    </row>
    <row r="55" spans="1:12" ht="31.2">
      <c r="A55" s="32" t="s">
        <v>523</v>
      </c>
      <c r="B55" s="33" t="s">
        <v>250</v>
      </c>
      <c r="C55" s="34">
        <v>3500</v>
      </c>
      <c r="D55" s="34">
        <v>1470</v>
      </c>
      <c r="E55" s="30">
        <f t="shared" si="1"/>
        <v>42</v>
      </c>
      <c r="F55" s="29">
        <v>0</v>
      </c>
      <c r="G55" s="29">
        <v>0</v>
      </c>
      <c r="H55" s="30">
        <v>0</v>
      </c>
      <c r="I55" s="35">
        <f t="shared" si="9"/>
        <v>3500</v>
      </c>
      <c r="J55" s="35">
        <f t="shared" si="9"/>
        <v>1470</v>
      </c>
      <c r="K55" s="30">
        <f t="shared" si="2"/>
        <v>42</v>
      </c>
      <c r="L55" s="415"/>
    </row>
    <row r="56" spans="1:12" ht="46.8">
      <c r="A56" s="32" t="s">
        <v>524</v>
      </c>
      <c r="B56" s="33" t="s">
        <v>254</v>
      </c>
      <c r="C56" s="34">
        <v>1416400</v>
      </c>
      <c r="D56" s="34">
        <v>294266.09999999998</v>
      </c>
      <c r="E56" s="30">
        <f t="shared" si="1"/>
        <v>20.775635413724935</v>
      </c>
      <c r="F56" s="29">
        <v>0</v>
      </c>
      <c r="G56" s="29">
        <v>0</v>
      </c>
      <c r="H56" s="30">
        <v>0</v>
      </c>
      <c r="I56" s="35">
        <f t="shared" si="9"/>
        <v>1416400</v>
      </c>
      <c r="J56" s="35">
        <f t="shared" si="9"/>
        <v>294266.09999999998</v>
      </c>
      <c r="K56" s="30">
        <f t="shared" si="2"/>
        <v>20.775635413724935</v>
      </c>
      <c r="L56" s="415"/>
    </row>
    <row r="57" spans="1:12" ht="46.8">
      <c r="A57" s="32" t="s">
        <v>525</v>
      </c>
      <c r="B57" s="33" t="s">
        <v>257</v>
      </c>
      <c r="C57" s="34">
        <v>50000</v>
      </c>
      <c r="D57" s="34">
        <v>23839.22</v>
      </c>
      <c r="E57" s="30">
        <f t="shared" si="1"/>
        <v>47.678440000000002</v>
      </c>
      <c r="F57" s="29">
        <v>0</v>
      </c>
      <c r="G57" s="29">
        <v>0</v>
      </c>
      <c r="H57" s="30">
        <v>0</v>
      </c>
      <c r="I57" s="35">
        <f t="shared" si="9"/>
        <v>50000</v>
      </c>
      <c r="J57" s="35">
        <f t="shared" si="9"/>
        <v>23839.22</v>
      </c>
      <c r="K57" s="30">
        <f t="shared" si="2"/>
        <v>47.678440000000002</v>
      </c>
      <c r="L57" s="415"/>
    </row>
    <row r="58" spans="1:12" ht="64.8">
      <c r="A58" s="72" t="s">
        <v>526</v>
      </c>
      <c r="B58" s="50" t="s">
        <v>527</v>
      </c>
      <c r="C58" s="51">
        <f>C59</f>
        <v>5896900</v>
      </c>
      <c r="D58" s="51">
        <f>D59</f>
        <v>2706354.01</v>
      </c>
      <c r="E58" s="52">
        <f t="shared" si="1"/>
        <v>45.894521019518727</v>
      </c>
      <c r="F58" s="53">
        <f>F59</f>
        <v>112772</v>
      </c>
      <c r="G58" s="53">
        <f>G59</f>
        <v>32728.38</v>
      </c>
      <c r="H58" s="52">
        <f t="shared" si="4"/>
        <v>29.021725250948815</v>
      </c>
      <c r="I58" s="54">
        <f t="shared" si="9"/>
        <v>6009672</v>
      </c>
      <c r="J58" s="54">
        <f t="shared" si="9"/>
        <v>2739082.3899999997</v>
      </c>
      <c r="K58" s="52">
        <f t="shared" si="2"/>
        <v>45.577901589304702</v>
      </c>
      <c r="L58" s="415"/>
    </row>
    <row r="59" spans="1:12" ht="62.4">
      <c r="A59" s="74" t="s">
        <v>528</v>
      </c>
      <c r="B59" s="33" t="s">
        <v>260</v>
      </c>
      <c r="C59" s="34">
        <v>5896900</v>
      </c>
      <c r="D59" s="34">
        <v>2706354.01</v>
      </c>
      <c r="E59" s="30">
        <f t="shared" si="1"/>
        <v>45.894521019518727</v>
      </c>
      <c r="F59" s="29">
        <v>112772</v>
      </c>
      <c r="G59" s="29">
        <v>32728.38</v>
      </c>
      <c r="H59" s="30">
        <f t="shared" si="4"/>
        <v>29.021725250948815</v>
      </c>
      <c r="I59" s="35">
        <f t="shared" si="9"/>
        <v>6009672</v>
      </c>
      <c r="J59" s="35">
        <f t="shared" si="9"/>
        <v>2739082.3899999997</v>
      </c>
      <c r="K59" s="30">
        <f t="shared" si="2"/>
        <v>45.577901589304702</v>
      </c>
      <c r="L59" s="415"/>
    </row>
    <row r="60" spans="1:12" s="24" customFormat="1" ht="31.2">
      <c r="A60" s="74" t="s">
        <v>529</v>
      </c>
      <c r="B60" s="50" t="s">
        <v>530</v>
      </c>
      <c r="C60" s="51">
        <f>C61</f>
        <v>200000</v>
      </c>
      <c r="D60" s="51">
        <f>D61</f>
        <v>91994</v>
      </c>
      <c r="E60" s="52">
        <f t="shared" si="1"/>
        <v>45.997</v>
      </c>
      <c r="F60" s="53">
        <f>F61</f>
        <v>0</v>
      </c>
      <c r="G60" s="53">
        <f>G61</f>
        <v>0</v>
      </c>
      <c r="H60" s="52">
        <v>0</v>
      </c>
      <c r="I60" s="54">
        <f t="shared" si="9"/>
        <v>200000</v>
      </c>
      <c r="J60" s="54">
        <f t="shared" si="9"/>
        <v>91994</v>
      </c>
      <c r="K60" s="52">
        <f t="shared" si="2"/>
        <v>45.997</v>
      </c>
      <c r="L60" s="416"/>
    </row>
    <row r="61" spans="1:12" ht="31.2">
      <c r="A61" s="74" t="s">
        <v>531</v>
      </c>
      <c r="B61" s="33" t="s">
        <v>264</v>
      </c>
      <c r="C61" s="34">
        <v>200000</v>
      </c>
      <c r="D61" s="34">
        <v>91994</v>
      </c>
      <c r="E61" s="30">
        <f t="shared" si="1"/>
        <v>45.997</v>
      </c>
      <c r="F61" s="29">
        <v>0</v>
      </c>
      <c r="G61" s="29">
        <v>0</v>
      </c>
      <c r="H61" s="30">
        <v>0</v>
      </c>
      <c r="I61" s="35">
        <f t="shared" ref="I61:J76" si="11">C61+F61</f>
        <v>200000</v>
      </c>
      <c r="J61" s="35">
        <f t="shared" si="11"/>
        <v>91994</v>
      </c>
      <c r="K61" s="30">
        <f t="shared" si="2"/>
        <v>45.997</v>
      </c>
      <c r="L61" s="415"/>
    </row>
    <row r="62" spans="1:12" ht="32.4">
      <c r="A62" s="59" t="s">
        <v>532</v>
      </c>
      <c r="B62" s="50" t="s">
        <v>533</v>
      </c>
      <c r="C62" s="51">
        <f>C63</f>
        <v>1532400</v>
      </c>
      <c r="D62" s="51">
        <f>D63</f>
        <v>716354.1</v>
      </c>
      <c r="E62" s="52">
        <f t="shared" si="1"/>
        <v>46.747200469851215</v>
      </c>
      <c r="F62" s="53">
        <f>F63</f>
        <v>0</v>
      </c>
      <c r="G62" s="53">
        <f>G63</f>
        <v>0</v>
      </c>
      <c r="H62" s="52">
        <v>0</v>
      </c>
      <c r="I62" s="54">
        <f t="shared" si="11"/>
        <v>1532400</v>
      </c>
      <c r="J62" s="54">
        <f t="shared" si="11"/>
        <v>716354.1</v>
      </c>
      <c r="K62" s="52">
        <f t="shared" si="2"/>
        <v>46.747200469851215</v>
      </c>
      <c r="L62" s="415"/>
    </row>
    <row r="63" spans="1:12" ht="31.2">
      <c r="A63" s="32" t="s">
        <v>534</v>
      </c>
      <c r="B63" s="33" t="s">
        <v>268</v>
      </c>
      <c r="C63" s="34">
        <v>1532400</v>
      </c>
      <c r="D63" s="34">
        <v>716354.1</v>
      </c>
      <c r="E63" s="30">
        <f t="shared" si="1"/>
        <v>46.747200469851215</v>
      </c>
      <c r="F63" s="29">
        <v>0</v>
      </c>
      <c r="G63" s="29">
        <v>0</v>
      </c>
      <c r="H63" s="30">
        <v>0</v>
      </c>
      <c r="I63" s="35">
        <f t="shared" si="11"/>
        <v>1532400</v>
      </c>
      <c r="J63" s="35">
        <f t="shared" si="11"/>
        <v>716354.1</v>
      </c>
      <c r="K63" s="30">
        <f t="shared" si="2"/>
        <v>46.747200469851215</v>
      </c>
      <c r="L63" s="415"/>
    </row>
    <row r="64" spans="1:12" ht="34.200000000000003" hidden="1" customHeight="1">
      <c r="A64" s="59" t="s">
        <v>891</v>
      </c>
      <c r="B64" s="50" t="s">
        <v>892</v>
      </c>
      <c r="C64" s="51">
        <f>C65</f>
        <v>0</v>
      </c>
      <c r="D64" s="51">
        <f>D65</f>
        <v>0</v>
      </c>
      <c r="E64" s="52" t="e">
        <f t="shared" si="1"/>
        <v>#DIV/0!</v>
      </c>
      <c r="F64" s="53">
        <v>0</v>
      </c>
      <c r="G64" s="53">
        <v>0</v>
      </c>
      <c r="H64" s="52">
        <v>0</v>
      </c>
      <c r="I64" s="54">
        <f t="shared" si="11"/>
        <v>0</v>
      </c>
      <c r="J64" s="54">
        <f t="shared" si="11"/>
        <v>0</v>
      </c>
      <c r="K64" s="52" t="e">
        <f t="shared" si="2"/>
        <v>#DIV/0!</v>
      </c>
      <c r="L64" s="415"/>
    </row>
    <row r="65" spans="1:12" ht="18" hidden="1">
      <c r="A65" s="32" t="s">
        <v>893</v>
      </c>
      <c r="B65" s="33" t="s">
        <v>894</v>
      </c>
      <c r="C65" s="34">
        <v>0</v>
      </c>
      <c r="D65" s="34">
        <v>0</v>
      </c>
      <c r="E65" s="30" t="e">
        <f t="shared" si="1"/>
        <v>#DIV/0!</v>
      </c>
      <c r="F65" s="29">
        <v>0</v>
      </c>
      <c r="G65" s="29">
        <v>0</v>
      </c>
      <c r="H65" s="30">
        <v>0</v>
      </c>
      <c r="I65" s="35">
        <f t="shared" si="11"/>
        <v>0</v>
      </c>
      <c r="J65" s="35">
        <f t="shared" si="11"/>
        <v>0</v>
      </c>
      <c r="K65" s="30" t="e">
        <f t="shared" si="2"/>
        <v>#DIV/0!</v>
      </c>
      <c r="L65" s="415"/>
    </row>
    <row r="66" spans="1:12" ht="97.2">
      <c r="A66" s="59" t="s">
        <v>535</v>
      </c>
      <c r="B66" s="50" t="s">
        <v>271</v>
      </c>
      <c r="C66" s="51">
        <v>1800000</v>
      </c>
      <c r="D66" s="51">
        <v>451364.37</v>
      </c>
      <c r="E66" s="52">
        <f t="shared" si="1"/>
        <v>25.075798333333331</v>
      </c>
      <c r="F66" s="53">
        <v>0</v>
      </c>
      <c r="G66" s="53">
        <v>0</v>
      </c>
      <c r="H66" s="52">
        <v>0</v>
      </c>
      <c r="I66" s="54">
        <f t="shared" si="11"/>
        <v>1800000</v>
      </c>
      <c r="J66" s="54">
        <f t="shared" si="11"/>
        <v>451364.37</v>
      </c>
      <c r="K66" s="52">
        <f t="shared" si="2"/>
        <v>25.075798333333331</v>
      </c>
      <c r="L66" s="415"/>
    </row>
    <row r="67" spans="1:12" ht="97.2">
      <c r="A67" s="59" t="s">
        <v>536</v>
      </c>
      <c r="B67" s="50" t="s">
        <v>275</v>
      </c>
      <c r="C67" s="51">
        <v>550000</v>
      </c>
      <c r="D67" s="51">
        <v>343342.41</v>
      </c>
      <c r="E67" s="52">
        <f t="shared" si="1"/>
        <v>62.425892727272725</v>
      </c>
      <c r="F67" s="53">
        <v>0</v>
      </c>
      <c r="G67" s="53">
        <v>0</v>
      </c>
      <c r="H67" s="52">
        <v>0</v>
      </c>
      <c r="I67" s="54">
        <f t="shared" si="11"/>
        <v>550000</v>
      </c>
      <c r="J67" s="54">
        <f t="shared" si="11"/>
        <v>343342.41</v>
      </c>
      <c r="K67" s="52">
        <f t="shared" si="2"/>
        <v>62.425892727272725</v>
      </c>
      <c r="L67" s="415"/>
    </row>
    <row r="68" spans="1:12" s="24" customFormat="1" ht="18">
      <c r="A68" s="59" t="s">
        <v>537</v>
      </c>
      <c r="B68" s="50" t="s">
        <v>279</v>
      </c>
      <c r="C68" s="51">
        <v>200000</v>
      </c>
      <c r="D68" s="51">
        <v>117817.06</v>
      </c>
      <c r="E68" s="52">
        <f t="shared" si="1"/>
        <v>58.908530000000006</v>
      </c>
      <c r="F68" s="53">
        <v>0</v>
      </c>
      <c r="G68" s="53">
        <v>0</v>
      </c>
      <c r="H68" s="52">
        <v>0</v>
      </c>
      <c r="I68" s="54">
        <f t="shared" si="11"/>
        <v>200000</v>
      </c>
      <c r="J68" s="54">
        <f t="shared" si="11"/>
        <v>117817.06</v>
      </c>
      <c r="K68" s="52">
        <f t="shared" si="2"/>
        <v>58.908530000000006</v>
      </c>
      <c r="L68" s="416"/>
    </row>
    <row r="69" spans="1:12" ht="34.799999999999997" customHeight="1">
      <c r="A69" s="59" t="s">
        <v>538</v>
      </c>
      <c r="B69" s="50" t="s">
        <v>283</v>
      </c>
      <c r="C69" s="51">
        <v>2148262</v>
      </c>
      <c r="D69" s="51">
        <v>432341.8</v>
      </c>
      <c r="E69" s="52">
        <f t="shared" si="1"/>
        <v>20.125189571849241</v>
      </c>
      <c r="F69" s="53">
        <v>0</v>
      </c>
      <c r="G69" s="53">
        <v>0</v>
      </c>
      <c r="H69" s="52">
        <v>0</v>
      </c>
      <c r="I69" s="54">
        <f t="shared" si="11"/>
        <v>2148262</v>
      </c>
      <c r="J69" s="54">
        <f t="shared" si="11"/>
        <v>432341.8</v>
      </c>
      <c r="K69" s="52">
        <f t="shared" si="2"/>
        <v>20.125189571849241</v>
      </c>
      <c r="L69" s="415"/>
    </row>
    <row r="70" spans="1:12" ht="18">
      <c r="A70" s="59" t="s">
        <v>539</v>
      </c>
      <c r="B70" s="50" t="s">
        <v>540</v>
      </c>
      <c r="C70" s="51">
        <f>C71</f>
        <v>14688000</v>
      </c>
      <c r="D70" s="51">
        <f>D71</f>
        <v>8893004.5199999996</v>
      </c>
      <c r="E70" s="52">
        <f t="shared" si="1"/>
        <v>60.546054738562091</v>
      </c>
      <c r="F70" s="53">
        <f>F71</f>
        <v>0</v>
      </c>
      <c r="G70" s="53">
        <f>G71</f>
        <v>0</v>
      </c>
      <c r="H70" s="52">
        <v>0</v>
      </c>
      <c r="I70" s="54">
        <f t="shared" si="11"/>
        <v>14688000</v>
      </c>
      <c r="J70" s="54">
        <f t="shared" si="11"/>
        <v>8893004.5199999996</v>
      </c>
      <c r="K70" s="52">
        <f t="shared" si="2"/>
        <v>60.546054738562091</v>
      </c>
      <c r="L70" s="415"/>
    </row>
    <row r="71" spans="1:12" s="65" customFormat="1" ht="31.8" thickBot="1">
      <c r="A71" s="36" t="s">
        <v>541</v>
      </c>
      <c r="B71" s="37" t="s">
        <v>286</v>
      </c>
      <c r="C71" s="38">
        <v>14688000</v>
      </c>
      <c r="D71" s="38">
        <v>8893004.5199999996</v>
      </c>
      <c r="E71" s="39">
        <f t="shared" si="1"/>
        <v>60.546054738562091</v>
      </c>
      <c r="F71" s="40">
        <v>0</v>
      </c>
      <c r="G71" s="40">
        <v>0</v>
      </c>
      <c r="H71" s="83">
        <v>0</v>
      </c>
      <c r="I71" s="41">
        <f t="shared" si="11"/>
        <v>14688000</v>
      </c>
      <c r="J71" s="41">
        <f t="shared" si="11"/>
        <v>8893004.5199999996</v>
      </c>
      <c r="K71" s="39">
        <f t="shared" si="2"/>
        <v>60.546054738562091</v>
      </c>
      <c r="L71" s="417"/>
    </row>
    <row r="72" spans="1:12" ht="22.05" customHeight="1" thickBot="1">
      <c r="A72" s="76" t="s">
        <v>542</v>
      </c>
      <c r="B72" s="77" t="s">
        <v>543</v>
      </c>
      <c r="C72" s="78">
        <f>SUM(C73:C76)</f>
        <v>23763800</v>
      </c>
      <c r="D72" s="78">
        <f>SUM(D73:D76)</f>
        <v>9828957.5899999999</v>
      </c>
      <c r="E72" s="79">
        <f t="shared" si="1"/>
        <v>41.36105164157248</v>
      </c>
      <c r="F72" s="84">
        <f>SUM(F73:F76)</f>
        <v>3050000</v>
      </c>
      <c r="G72" s="84">
        <f>SUM(G73:G76)</f>
        <v>0</v>
      </c>
      <c r="H72" s="71">
        <f t="shared" ref="H72" si="12">G72/F72*100</f>
        <v>0</v>
      </c>
      <c r="I72" s="81">
        <f t="shared" si="11"/>
        <v>26813800</v>
      </c>
      <c r="J72" s="81">
        <f t="shared" si="11"/>
        <v>9828957.5899999999</v>
      </c>
      <c r="K72" s="82">
        <f t="shared" si="2"/>
        <v>36.656339608708947</v>
      </c>
      <c r="L72" s="415"/>
    </row>
    <row r="73" spans="1:12" ht="18">
      <c r="A73" s="43" t="s">
        <v>544</v>
      </c>
      <c r="B73" s="44" t="s">
        <v>290</v>
      </c>
      <c r="C73" s="45">
        <v>8108700</v>
      </c>
      <c r="D73" s="45">
        <v>3444046.02</v>
      </c>
      <c r="E73" s="46">
        <f t="shared" si="1"/>
        <v>42.473467016907769</v>
      </c>
      <c r="F73" s="47">
        <v>0</v>
      </c>
      <c r="G73" s="47">
        <v>0</v>
      </c>
      <c r="H73" s="85">
        <v>0</v>
      </c>
      <c r="I73" s="48">
        <f t="shared" si="11"/>
        <v>8108700</v>
      </c>
      <c r="J73" s="48">
        <f t="shared" si="11"/>
        <v>3444046.02</v>
      </c>
      <c r="K73" s="46">
        <f t="shared" si="2"/>
        <v>42.473467016907769</v>
      </c>
      <c r="L73" s="415"/>
    </row>
    <row r="74" spans="1:12" ht="18">
      <c r="A74" s="59" t="s">
        <v>545</v>
      </c>
      <c r="B74" s="50" t="s">
        <v>294</v>
      </c>
      <c r="C74" s="51">
        <v>745400</v>
      </c>
      <c r="D74" s="51">
        <v>338403.82</v>
      </c>
      <c r="E74" s="52">
        <f t="shared" si="1"/>
        <v>45.398956265092565</v>
      </c>
      <c r="F74" s="53">
        <v>0</v>
      </c>
      <c r="G74" s="53">
        <v>0</v>
      </c>
      <c r="H74" s="52">
        <v>0</v>
      </c>
      <c r="I74" s="54">
        <f t="shared" si="11"/>
        <v>745400</v>
      </c>
      <c r="J74" s="54">
        <f t="shared" si="11"/>
        <v>338403.82</v>
      </c>
      <c r="K74" s="52">
        <f t="shared" si="2"/>
        <v>45.398956265092565</v>
      </c>
      <c r="L74" s="415"/>
    </row>
    <row r="75" spans="1:12" s="24" customFormat="1" ht="48.6">
      <c r="A75" s="59" t="s">
        <v>546</v>
      </c>
      <c r="B75" s="50" t="s">
        <v>297</v>
      </c>
      <c r="C75" s="51">
        <v>14454700</v>
      </c>
      <c r="D75" s="51">
        <v>5899705.5499999998</v>
      </c>
      <c r="E75" s="52">
        <f t="shared" si="1"/>
        <v>40.815136599168433</v>
      </c>
      <c r="F75" s="53">
        <v>3050000</v>
      </c>
      <c r="G75" s="53">
        <v>0</v>
      </c>
      <c r="H75" s="85">
        <f t="shared" si="4"/>
        <v>0</v>
      </c>
      <c r="I75" s="54">
        <f t="shared" si="11"/>
        <v>17504700</v>
      </c>
      <c r="J75" s="54">
        <f t="shared" si="11"/>
        <v>5899705.5499999998</v>
      </c>
      <c r="K75" s="52">
        <f t="shared" si="2"/>
        <v>33.703551331927997</v>
      </c>
      <c r="L75" s="416"/>
    </row>
    <row r="76" spans="1:12" ht="32.4">
      <c r="A76" s="59" t="s">
        <v>547</v>
      </c>
      <c r="B76" s="50" t="s">
        <v>548</v>
      </c>
      <c r="C76" s="51">
        <f>C77</f>
        <v>455000</v>
      </c>
      <c r="D76" s="51">
        <f>D77</f>
        <v>146802.20000000001</v>
      </c>
      <c r="E76" s="52">
        <f t="shared" si="1"/>
        <v>32.264219780219783</v>
      </c>
      <c r="F76" s="53">
        <v>0</v>
      </c>
      <c r="G76" s="53">
        <v>0</v>
      </c>
      <c r="H76" s="52">
        <v>0</v>
      </c>
      <c r="I76" s="54">
        <f t="shared" si="11"/>
        <v>455000</v>
      </c>
      <c r="J76" s="54">
        <f t="shared" si="11"/>
        <v>146802.20000000001</v>
      </c>
      <c r="K76" s="52">
        <f t="shared" si="2"/>
        <v>32.264219780219783</v>
      </c>
      <c r="L76" s="415"/>
    </row>
    <row r="77" spans="1:12" ht="18.600000000000001" thickBot="1">
      <c r="A77" s="36" t="s">
        <v>549</v>
      </c>
      <c r="B77" s="37" t="s">
        <v>301</v>
      </c>
      <c r="C77" s="38">
        <v>455000</v>
      </c>
      <c r="D77" s="38">
        <v>146802.20000000001</v>
      </c>
      <c r="E77" s="39">
        <f t="shared" si="1"/>
        <v>32.264219780219783</v>
      </c>
      <c r="F77" s="40">
        <v>0</v>
      </c>
      <c r="G77" s="40">
        <v>0</v>
      </c>
      <c r="H77" s="39">
        <v>0</v>
      </c>
      <c r="I77" s="41">
        <f t="shared" ref="I77:J135" si="13">C77+F77</f>
        <v>455000</v>
      </c>
      <c r="J77" s="41">
        <f t="shared" si="13"/>
        <v>146802.20000000001</v>
      </c>
      <c r="K77" s="39">
        <f t="shared" si="2"/>
        <v>32.264219780219783</v>
      </c>
      <c r="L77" s="415"/>
    </row>
    <row r="78" spans="1:12" s="97" customFormat="1" ht="22.95" customHeight="1" thickBot="1">
      <c r="A78" s="76" t="s">
        <v>550</v>
      </c>
      <c r="B78" s="86" t="s">
        <v>551</v>
      </c>
      <c r="C78" s="78">
        <f>C79+C81+C86+C83</f>
        <v>5661044</v>
      </c>
      <c r="D78" s="78">
        <f>D79+D81+D86+D83</f>
        <v>2676396.8200000003</v>
      </c>
      <c r="E78" s="79">
        <f t="shared" si="1"/>
        <v>47.277442464676135</v>
      </c>
      <c r="F78" s="80">
        <f>F83+F81+F86</f>
        <v>0</v>
      </c>
      <c r="G78" s="87">
        <f>G83+G81+G86</f>
        <v>0</v>
      </c>
      <c r="H78" s="88">
        <v>0</v>
      </c>
      <c r="I78" s="89">
        <f t="shared" si="13"/>
        <v>5661044</v>
      </c>
      <c r="J78" s="81">
        <f t="shared" si="13"/>
        <v>2676396.8200000003</v>
      </c>
      <c r="K78" s="82">
        <f t="shared" si="2"/>
        <v>47.277442464676135</v>
      </c>
      <c r="L78" s="281"/>
    </row>
    <row r="79" spans="1:12" s="65" customFormat="1" ht="18">
      <c r="A79" s="43" t="s">
        <v>552</v>
      </c>
      <c r="B79" s="44" t="s">
        <v>553</v>
      </c>
      <c r="C79" s="45">
        <f>C80</f>
        <v>310000</v>
      </c>
      <c r="D79" s="45">
        <f>D80</f>
        <v>133200</v>
      </c>
      <c r="E79" s="46">
        <f t="shared" si="1"/>
        <v>42.967741935483872</v>
      </c>
      <c r="F79" s="47">
        <v>0</v>
      </c>
      <c r="G79" s="47">
        <v>0</v>
      </c>
      <c r="H79" s="46">
        <v>0</v>
      </c>
      <c r="I79" s="48">
        <f t="shared" si="13"/>
        <v>310000</v>
      </c>
      <c r="J79" s="48">
        <f t="shared" si="13"/>
        <v>133200</v>
      </c>
      <c r="K79" s="46">
        <f t="shared" si="2"/>
        <v>42.967741935483872</v>
      </c>
      <c r="L79" s="417"/>
    </row>
    <row r="80" spans="1:12" s="24" customFormat="1" ht="31.2">
      <c r="A80" s="32" t="s">
        <v>554</v>
      </c>
      <c r="B80" s="33" t="s">
        <v>305</v>
      </c>
      <c r="C80" s="34">
        <v>310000</v>
      </c>
      <c r="D80" s="34">
        <v>133200</v>
      </c>
      <c r="E80" s="30">
        <f t="shared" si="1"/>
        <v>42.967741935483872</v>
      </c>
      <c r="F80" s="29">
        <v>0</v>
      </c>
      <c r="G80" s="29">
        <v>0</v>
      </c>
      <c r="H80" s="30">
        <v>0</v>
      </c>
      <c r="I80" s="35">
        <f t="shared" si="13"/>
        <v>310000</v>
      </c>
      <c r="J80" s="35">
        <f t="shared" si="13"/>
        <v>133200</v>
      </c>
      <c r="K80" s="30">
        <f t="shared" si="2"/>
        <v>42.967741935483872</v>
      </c>
      <c r="L80" s="416"/>
    </row>
    <row r="81" spans="1:12" ht="32.4">
      <c r="A81" s="59" t="s">
        <v>555</v>
      </c>
      <c r="B81" s="50" t="s">
        <v>556</v>
      </c>
      <c r="C81" s="51">
        <f>C82</f>
        <v>2674500</v>
      </c>
      <c r="D81" s="51">
        <f>D82</f>
        <v>1413692.19</v>
      </c>
      <c r="E81" s="52">
        <f t="shared" si="1"/>
        <v>52.858186203028602</v>
      </c>
      <c r="F81" s="53">
        <f>F82</f>
        <v>0</v>
      </c>
      <c r="G81" s="53">
        <f>G82</f>
        <v>0</v>
      </c>
      <c r="H81" s="52">
        <v>0</v>
      </c>
      <c r="I81" s="54">
        <f t="shared" si="13"/>
        <v>2674500</v>
      </c>
      <c r="J81" s="54">
        <f t="shared" si="13"/>
        <v>1413692.19</v>
      </c>
      <c r="K81" s="52">
        <f t="shared" si="2"/>
        <v>52.858186203028602</v>
      </c>
      <c r="L81" s="415"/>
    </row>
    <row r="82" spans="1:12" ht="46.8">
      <c r="A82" s="32" t="s">
        <v>557</v>
      </c>
      <c r="B82" s="33" t="s">
        <v>446</v>
      </c>
      <c r="C82" s="34">
        <v>2674500</v>
      </c>
      <c r="D82" s="34">
        <v>1413692.19</v>
      </c>
      <c r="E82" s="30">
        <f t="shared" si="1"/>
        <v>52.858186203028602</v>
      </c>
      <c r="F82" s="29">
        <v>0</v>
      </c>
      <c r="G82" s="29">
        <v>0</v>
      </c>
      <c r="H82" s="30">
        <v>0</v>
      </c>
      <c r="I82" s="35">
        <f t="shared" si="13"/>
        <v>2674500</v>
      </c>
      <c r="J82" s="35">
        <f t="shared" si="13"/>
        <v>1413692.19</v>
      </c>
      <c r="K82" s="30">
        <f t="shared" si="2"/>
        <v>52.858186203028602</v>
      </c>
      <c r="L82" s="415"/>
    </row>
    <row r="83" spans="1:12" ht="32.4">
      <c r="A83" s="59" t="s">
        <v>558</v>
      </c>
      <c r="B83" s="50" t="s">
        <v>559</v>
      </c>
      <c r="C83" s="51">
        <f>C84+C85</f>
        <v>521244</v>
      </c>
      <c r="D83" s="51">
        <f>D84+D85</f>
        <v>109789.24</v>
      </c>
      <c r="E83" s="52">
        <f t="shared" si="1"/>
        <v>21.062926383804896</v>
      </c>
      <c r="F83" s="53">
        <f>F84+F85</f>
        <v>0</v>
      </c>
      <c r="G83" s="53">
        <f>G84+G85</f>
        <v>0</v>
      </c>
      <c r="H83" s="52">
        <v>0</v>
      </c>
      <c r="I83" s="54">
        <f t="shared" si="13"/>
        <v>521244</v>
      </c>
      <c r="J83" s="54">
        <f t="shared" si="13"/>
        <v>109789.24</v>
      </c>
      <c r="K83" s="52">
        <f t="shared" si="2"/>
        <v>21.062926383804896</v>
      </c>
      <c r="L83" s="415"/>
    </row>
    <row r="84" spans="1:12" ht="31.2">
      <c r="A84" s="32" t="s">
        <v>560</v>
      </c>
      <c r="B84" s="33" t="s">
        <v>309</v>
      </c>
      <c r="C84" s="34">
        <v>333800</v>
      </c>
      <c r="D84" s="34">
        <v>86365.24</v>
      </c>
      <c r="E84" s="30">
        <f t="shared" si="1"/>
        <v>25.873349310964649</v>
      </c>
      <c r="F84" s="29">
        <v>0</v>
      </c>
      <c r="G84" s="29">
        <v>0</v>
      </c>
      <c r="H84" s="30">
        <v>0</v>
      </c>
      <c r="I84" s="35">
        <f t="shared" si="13"/>
        <v>333800</v>
      </c>
      <c r="J84" s="35">
        <f t="shared" si="13"/>
        <v>86365.24</v>
      </c>
      <c r="K84" s="30">
        <f t="shared" si="2"/>
        <v>25.873349310964649</v>
      </c>
      <c r="L84" s="415"/>
    </row>
    <row r="85" spans="1:12" ht="46.8">
      <c r="A85" s="32" t="s">
        <v>561</v>
      </c>
      <c r="B85" s="33" t="s">
        <v>312</v>
      </c>
      <c r="C85" s="34">
        <v>187444</v>
      </c>
      <c r="D85" s="34">
        <v>23424</v>
      </c>
      <c r="E85" s="30">
        <f t="shared" si="1"/>
        <v>12.49653229764623</v>
      </c>
      <c r="F85" s="29">
        <v>0</v>
      </c>
      <c r="G85" s="29">
        <v>0</v>
      </c>
      <c r="H85" s="30">
        <v>0</v>
      </c>
      <c r="I85" s="35">
        <f t="shared" si="13"/>
        <v>187444</v>
      </c>
      <c r="J85" s="35">
        <f t="shared" si="13"/>
        <v>23424</v>
      </c>
      <c r="K85" s="30">
        <f t="shared" si="2"/>
        <v>12.49653229764623</v>
      </c>
      <c r="L85" s="415"/>
    </row>
    <row r="86" spans="1:12" ht="32.4">
      <c r="A86" s="59" t="s">
        <v>562</v>
      </c>
      <c r="B86" s="50" t="s">
        <v>563</v>
      </c>
      <c r="C86" s="51">
        <f>SUM(C87:C88)</f>
        <v>2155300</v>
      </c>
      <c r="D86" s="51">
        <f>SUM(D87:D88)</f>
        <v>1019715.39</v>
      </c>
      <c r="E86" s="52">
        <f t="shared" si="1"/>
        <v>47.311993226001022</v>
      </c>
      <c r="F86" s="53">
        <f>F87+F88</f>
        <v>0</v>
      </c>
      <c r="G86" s="53">
        <f>G87+G88</f>
        <v>0</v>
      </c>
      <c r="H86" s="52">
        <v>0</v>
      </c>
      <c r="I86" s="54">
        <f t="shared" si="13"/>
        <v>2155300</v>
      </c>
      <c r="J86" s="54">
        <f t="shared" si="13"/>
        <v>1019715.39</v>
      </c>
      <c r="K86" s="52">
        <f t="shared" si="2"/>
        <v>47.311993226001022</v>
      </c>
      <c r="L86" s="415"/>
    </row>
    <row r="87" spans="1:12" ht="62.4">
      <c r="A87" s="74" t="s">
        <v>564</v>
      </c>
      <c r="B87" s="33" t="s">
        <v>315</v>
      </c>
      <c r="C87" s="34">
        <v>1947300</v>
      </c>
      <c r="D87" s="34">
        <v>883915.39</v>
      </c>
      <c r="E87" s="30">
        <f t="shared" si="1"/>
        <v>45.391844605351004</v>
      </c>
      <c r="F87" s="29">
        <v>0</v>
      </c>
      <c r="G87" s="29">
        <v>0</v>
      </c>
      <c r="H87" s="30">
        <v>0</v>
      </c>
      <c r="I87" s="35">
        <f t="shared" si="13"/>
        <v>1947300</v>
      </c>
      <c r="J87" s="35">
        <f t="shared" si="13"/>
        <v>883915.39</v>
      </c>
      <c r="K87" s="30">
        <f t="shared" si="2"/>
        <v>45.391844605351004</v>
      </c>
      <c r="L87" s="415"/>
    </row>
    <row r="88" spans="1:12" ht="47.4" thickBot="1">
      <c r="A88" s="36" t="s">
        <v>565</v>
      </c>
      <c r="B88" s="37" t="s">
        <v>318</v>
      </c>
      <c r="C88" s="38">
        <v>208000</v>
      </c>
      <c r="D88" s="38">
        <v>135800</v>
      </c>
      <c r="E88" s="39">
        <f t="shared" si="1"/>
        <v>65.288461538461533</v>
      </c>
      <c r="F88" s="40">
        <v>0</v>
      </c>
      <c r="G88" s="40">
        <v>0</v>
      </c>
      <c r="H88" s="39">
        <v>0</v>
      </c>
      <c r="I88" s="41">
        <f t="shared" si="13"/>
        <v>208000</v>
      </c>
      <c r="J88" s="41">
        <f t="shared" si="13"/>
        <v>135800</v>
      </c>
      <c r="K88" s="39">
        <f t="shared" si="2"/>
        <v>65.288461538461533</v>
      </c>
      <c r="L88" s="415"/>
    </row>
    <row r="89" spans="1:12" ht="25.05" customHeight="1" thickBot="1">
      <c r="A89" s="76" t="s">
        <v>566</v>
      </c>
      <c r="B89" s="77" t="s">
        <v>567</v>
      </c>
      <c r="C89" s="78">
        <f>C93+C90+C94+C92</f>
        <v>26233700</v>
      </c>
      <c r="D89" s="78">
        <f>D93+D90+D94+D92</f>
        <v>12233526.119999999</v>
      </c>
      <c r="E89" s="79">
        <f t="shared" si="1"/>
        <v>46.632865817631519</v>
      </c>
      <c r="F89" s="80">
        <f>F90+F93</f>
        <v>1064300</v>
      </c>
      <c r="G89" s="80">
        <f>G90+G93</f>
        <v>652948.18999999994</v>
      </c>
      <c r="H89" s="79">
        <f t="shared" si="4"/>
        <v>61.350013154185845</v>
      </c>
      <c r="I89" s="81">
        <f t="shared" si="13"/>
        <v>27298000</v>
      </c>
      <c r="J89" s="81">
        <f t="shared" si="13"/>
        <v>12886474.309999999</v>
      </c>
      <c r="K89" s="82">
        <f t="shared" si="2"/>
        <v>47.206660964173196</v>
      </c>
      <c r="L89" s="415"/>
    </row>
    <row r="90" spans="1:12" ht="48.6">
      <c r="A90" s="43" t="s">
        <v>568</v>
      </c>
      <c r="B90" s="44" t="s">
        <v>569</v>
      </c>
      <c r="C90" s="45">
        <f>C91</f>
        <v>1059000</v>
      </c>
      <c r="D90" s="45">
        <f>D91</f>
        <v>333886.84000000003</v>
      </c>
      <c r="E90" s="52">
        <f t="shared" si="1"/>
        <v>31.52850236071766</v>
      </c>
      <c r="F90" s="47">
        <f>F91</f>
        <v>1064300</v>
      </c>
      <c r="G90" s="47">
        <f>G91</f>
        <v>652948.18999999994</v>
      </c>
      <c r="H90" s="46">
        <f>G90/F90*100</f>
        <v>61.350013154185845</v>
      </c>
      <c r="I90" s="48">
        <f t="shared" si="13"/>
        <v>2123300</v>
      </c>
      <c r="J90" s="48">
        <f t="shared" si="13"/>
        <v>986835.03</v>
      </c>
      <c r="K90" s="46">
        <f>J90/I90*100</f>
        <v>46.476476710780389</v>
      </c>
      <c r="L90" s="415"/>
    </row>
    <row r="91" spans="1:12" s="65" customFormat="1" ht="31.2">
      <c r="A91" s="32" t="s">
        <v>570</v>
      </c>
      <c r="B91" s="33" t="s">
        <v>321</v>
      </c>
      <c r="C91" s="34">
        <v>1059000</v>
      </c>
      <c r="D91" s="34">
        <v>333886.84000000003</v>
      </c>
      <c r="E91" s="30">
        <f t="shared" si="1"/>
        <v>31.52850236071766</v>
      </c>
      <c r="F91" s="29">
        <v>1064300</v>
      </c>
      <c r="G91" s="29">
        <v>652948.18999999994</v>
      </c>
      <c r="H91" s="30">
        <f>G91/F91*100</f>
        <v>61.350013154185845</v>
      </c>
      <c r="I91" s="35">
        <f t="shared" si="13"/>
        <v>2123300</v>
      </c>
      <c r="J91" s="35">
        <f t="shared" si="13"/>
        <v>986835.03</v>
      </c>
      <c r="K91" s="30">
        <f>J91/I91*100</f>
        <v>46.476476710780389</v>
      </c>
      <c r="L91" s="417"/>
    </row>
    <row r="92" spans="1:12" s="105" customFormat="1" ht="64.8">
      <c r="A92" s="59" t="s">
        <v>571</v>
      </c>
      <c r="B92" s="50" t="s">
        <v>325</v>
      </c>
      <c r="C92" s="51">
        <v>800000</v>
      </c>
      <c r="D92" s="51">
        <v>50000</v>
      </c>
      <c r="E92" s="52">
        <f t="shared" si="1"/>
        <v>6.25</v>
      </c>
      <c r="F92" s="53">
        <v>0</v>
      </c>
      <c r="G92" s="53">
        <v>0</v>
      </c>
      <c r="H92" s="52">
        <v>0</v>
      </c>
      <c r="I92" s="54">
        <f t="shared" si="13"/>
        <v>800000</v>
      </c>
      <c r="J92" s="54">
        <f t="shared" si="13"/>
        <v>50000</v>
      </c>
      <c r="K92" s="52">
        <f t="shared" ref="K92" si="14">J92/I92*100</f>
        <v>6.25</v>
      </c>
      <c r="L92" s="418"/>
    </row>
    <row r="93" spans="1:12" ht="18">
      <c r="A93" s="59" t="s">
        <v>572</v>
      </c>
      <c r="B93" s="50" t="s">
        <v>328</v>
      </c>
      <c r="C93" s="51">
        <v>22674700</v>
      </c>
      <c r="D93" s="51">
        <v>11021073.279999999</v>
      </c>
      <c r="E93" s="52">
        <f t="shared" si="1"/>
        <v>48.60515587857833</v>
      </c>
      <c r="F93" s="53">
        <v>0</v>
      </c>
      <c r="G93" s="53">
        <v>0</v>
      </c>
      <c r="H93" s="52">
        <v>0</v>
      </c>
      <c r="I93" s="54">
        <f t="shared" si="13"/>
        <v>22674700</v>
      </c>
      <c r="J93" s="54">
        <f t="shared" si="13"/>
        <v>11021073.279999999</v>
      </c>
      <c r="K93" s="52">
        <f t="shared" si="2"/>
        <v>48.60515587857833</v>
      </c>
      <c r="L93" s="415"/>
    </row>
    <row r="94" spans="1:12" s="65" customFormat="1" ht="32.4">
      <c r="A94" s="59" t="s">
        <v>573</v>
      </c>
      <c r="B94" s="50" t="s">
        <v>574</v>
      </c>
      <c r="C94" s="51">
        <f>C95</f>
        <v>1700000</v>
      </c>
      <c r="D94" s="51">
        <f>D95</f>
        <v>828566</v>
      </c>
      <c r="E94" s="52">
        <f t="shared" si="1"/>
        <v>48.739176470588234</v>
      </c>
      <c r="F94" s="53">
        <f>F95</f>
        <v>0</v>
      </c>
      <c r="G94" s="53">
        <f>G95</f>
        <v>0</v>
      </c>
      <c r="H94" s="52">
        <v>0</v>
      </c>
      <c r="I94" s="54">
        <f t="shared" si="13"/>
        <v>1700000</v>
      </c>
      <c r="J94" s="54">
        <f t="shared" si="13"/>
        <v>828566</v>
      </c>
      <c r="K94" s="52">
        <f>J94/I94*100</f>
        <v>48.739176470588234</v>
      </c>
      <c r="L94" s="417"/>
    </row>
    <row r="95" spans="1:12" ht="141" thickBot="1">
      <c r="A95" s="32" t="s">
        <v>575</v>
      </c>
      <c r="B95" s="33" t="s">
        <v>331</v>
      </c>
      <c r="C95" s="34">
        <v>1700000</v>
      </c>
      <c r="D95" s="34">
        <v>828566</v>
      </c>
      <c r="E95" s="30">
        <f t="shared" si="1"/>
        <v>48.739176470588234</v>
      </c>
      <c r="F95" s="29">
        <v>0</v>
      </c>
      <c r="G95" s="29">
        <v>0</v>
      </c>
      <c r="H95" s="30">
        <v>0</v>
      </c>
      <c r="I95" s="35">
        <f t="shared" si="13"/>
        <v>1700000</v>
      </c>
      <c r="J95" s="35">
        <f t="shared" si="13"/>
        <v>828566</v>
      </c>
      <c r="K95" s="30">
        <f>J95/I95*100</f>
        <v>48.739176470588234</v>
      </c>
      <c r="L95" s="415"/>
    </row>
    <row r="96" spans="1:12" ht="18" thickBot="1">
      <c r="A96" s="76" t="s">
        <v>576</v>
      </c>
      <c r="B96" s="77" t="s">
        <v>577</v>
      </c>
      <c r="C96" s="78">
        <f>C97+C99+C101+C106+C104</f>
        <v>7028200</v>
      </c>
      <c r="D96" s="78">
        <f>D97+D99+D101+D106+D104</f>
        <v>2000610.57</v>
      </c>
      <c r="E96" s="79">
        <f t="shared" si="1"/>
        <v>28.465475797501494</v>
      </c>
      <c r="F96" s="80">
        <f>F97+F99+F101+F106+F104</f>
        <v>899900</v>
      </c>
      <c r="G96" s="80">
        <f>G97+G99+G101+G106+G104</f>
        <v>707900</v>
      </c>
      <c r="H96" s="79">
        <f t="shared" si="4"/>
        <v>78.664296032892551</v>
      </c>
      <c r="I96" s="81">
        <f t="shared" si="13"/>
        <v>7928100</v>
      </c>
      <c r="J96" s="81">
        <f t="shared" si="13"/>
        <v>2708510.5700000003</v>
      </c>
      <c r="K96" s="82">
        <f t="shared" si="2"/>
        <v>34.163425915414798</v>
      </c>
      <c r="L96" s="415"/>
    </row>
    <row r="97" spans="1:12" ht="32.4">
      <c r="A97" s="43" t="s">
        <v>578</v>
      </c>
      <c r="B97" s="44" t="s">
        <v>579</v>
      </c>
      <c r="C97" s="45">
        <f>C98</f>
        <v>300000</v>
      </c>
      <c r="D97" s="45">
        <f>D98</f>
        <v>9200</v>
      </c>
      <c r="E97" s="46">
        <f t="shared" si="1"/>
        <v>3.0666666666666664</v>
      </c>
      <c r="F97" s="47">
        <f>F98</f>
        <v>0</v>
      </c>
      <c r="G97" s="47">
        <f>G98</f>
        <v>0</v>
      </c>
      <c r="H97" s="52">
        <v>0</v>
      </c>
      <c r="I97" s="48">
        <f t="shared" si="13"/>
        <v>300000</v>
      </c>
      <c r="J97" s="48">
        <f t="shared" si="13"/>
        <v>9200</v>
      </c>
      <c r="K97" s="46">
        <f t="shared" si="2"/>
        <v>3.0666666666666664</v>
      </c>
      <c r="L97" s="415"/>
    </row>
    <row r="98" spans="1:12" s="24" customFormat="1" ht="18">
      <c r="A98" s="32" t="s">
        <v>580</v>
      </c>
      <c r="B98" s="33" t="s">
        <v>335</v>
      </c>
      <c r="C98" s="34">
        <v>300000</v>
      </c>
      <c r="D98" s="34">
        <v>9200</v>
      </c>
      <c r="E98" s="30">
        <f t="shared" si="1"/>
        <v>3.0666666666666664</v>
      </c>
      <c r="F98" s="29">
        <v>0</v>
      </c>
      <c r="G98" s="29">
        <v>0</v>
      </c>
      <c r="H98" s="30">
        <v>0</v>
      </c>
      <c r="I98" s="35">
        <f t="shared" si="13"/>
        <v>300000</v>
      </c>
      <c r="J98" s="35">
        <f t="shared" si="13"/>
        <v>9200</v>
      </c>
      <c r="K98" s="30">
        <f t="shared" si="2"/>
        <v>3.0666666666666664</v>
      </c>
      <c r="L98" s="416"/>
    </row>
    <row r="99" spans="1:12" s="24" customFormat="1" ht="18">
      <c r="A99" s="92" t="s">
        <v>581</v>
      </c>
      <c r="B99" s="93" t="s">
        <v>582</v>
      </c>
      <c r="C99" s="94">
        <f t="shared" ref="C99:D99" si="15">C100</f>
        <v>0</v>
      </c>
      <c r="D99" s="94">
        <f t="shared" si="15"/>
        <v>0</v>
      </c>
      <c r="E99" s="85">
        <v>0</v>
      </c>
      <c r="F99" s="95">
        <f>F100</f>
        <v>100000</v>
      </c>
      <c r="G99" s="95">
        <f>G100</f>
        <v>0</v>
      </c>
      <c r="H99" s="52">
        <f t="shared" si="4"/>
        <v>0</v>
      </c>
      <c r="I99" s="96">
        <f t="shared" si="13"/>
        <v>100000</v>
      </c>
      <c r="J99" s="96">
        <f t="shared" si="13"/>
        <v>0</v>
      </c>
      <c r="K99" s="85">
        <f t="shared" si="2"/>
        <v>0</v>
      </c>
      <c r="L99" s="416"/>
    </row>
    <row r="100" spans="1:12" s="116" customFormat="1" ht="32.4">
      <c r="A100" s="99" t="s">
        <v>584</v>
      </c>
      <c r="B100" s="98" t="s">
        <v>339</v>
      </c>
      <c r="C100" s="90">
        <v>0</v>
      </c>
      <c r="D100" s="90">
        <v>0</v>
      </c>
      <c r="E100" s="52">
        <v>0</v>
      </c>
      <c r="F100" s="91">
        <v>100000</v>
      </c>
      <c r="G100" s="91">
        <v>0</v>
      </c>
      <c r="H100" s="52">
        <f t="shared" si="4"/>
        <v>0</v>
      </c>
      <c r="I100" s="54">
        <f t="shared" si="13"/>
        <v>100000</v>
      </c>
      <c r="J100" s="54">
        <f t="shared" si="13"/>
        <v>0</v>
      </c>
      <c r="K100" s="52">
        <f t="shared" si="2"/>
        <v>0</v>
      </c>
      <c r="L100" s="419"/>
    </row>
    <row r="101" spans="1:12" ht="31.2">
      <c r="A101" s="92" t="s">
        <v>585</v>
      </c>
      <c r="B101" s="93" t="s">
        <v>586</v>
      </c>
      <c r="C101" s="94">
        <f>C102</f>
        <v>5982000</v>
      </c>
      <c r="D101" s="94">
        <f>D102</f>
        <v>1739692.8</v>
      </c>
      <c r="E101" s="85">
        <f t="shared" si="1"/>
        <v>29.082126379137414</v>
      </c>
      <c r="F101" s="95">
        <f>F102</f>
        <v>0</v>
      </c>
      <c r="G101" s="95">
        <f>G102</f>
        <v>0</v>
      </c>
      <c r="H101" s="85">
        <v>0</v>
      </c>
      <c r="I101" s="96">
        <f t="shared" si="13"/>
        <v>5982000</v>
      </c>
      <c r="J101" s="96">
        <f t="shared" si="13"/>
        <v>1739692.8</v>
      </c>
      <c r="K101" s="85">
        <f t="shared" si="2"/>
        <v>29.082126379137414</v>
      </c>
      <c r="L101" s="415"/>
    </row>
    <row r="102" spans="1:12" ht="32.4">
      <c r="A102" s="59" t="s">
        <v>587</v>
      </c>
      <c r="B102" s="50" t="s">
        <v>588</v>
      </c>
      <c r="C102" s="51">
        <f>C103</f>
        <v>5982000</v>
      </c>
      <c r="D102" s="51">
        <f>D103</f>
        <v>1739692.8</v>
      </c>
      <c r="E102" s="52">
        <f t="shared" si="1"/>
        <v>29.082126379137414</v>
      </c>
      <c r="F102" s="53">
        <f>F103</f>
        <v>0</v>
      </c>
      <c r="G102" s="53">
        <f>G103</f>
        <v>0</v>
      </c>
      <c r="H102" s="52">
        <v>0</v>
      </c>
      <c r="I102" s="54">
        <f t="shared" si="13"/>
        <v>5982000</v>
      </c>
      <c r="J102" s="54">
        <f t="shared" si="13"/>
        <v>1739692.8</v>
      </c>
      <c r="K102" s="52">
        <f t="shared" si="2"/>
        <v>29.082126379137414</v>
      </c>
      <c r="L102" s="415"/>
    </row>
    <row r="103" spans="1:12" ht="46.8">
      <c r="A103" s="32" t="s">
        <v>589</v>
      </c>
      <c r="B103" s="33" t="s">
        <v>343</v>
      </c>
      <c r="C103" s="34">
        <v>5982000</v>
      </c>
      <c r="D103" s="34">
        <v>1739692.8</v>
      </c>
      <c r="E103" s="30">
        <f t="shared" si="1"/>
        <v>29.082126379137414</v>
      </c>
      <c r="F103" s="29">
        <v>0</v>
      </c>
      <c r="G103" s="29">
        <v>0</v>
      </c>
      <c r="H103" s="30">
        <v>0</v>
      </c>
      <c r="I103" s="35">
        <f t="shared" si="13"/>
        <v>5982000</v>
      </c>
      <c r="J103" s="35">
        <f t="shared" si="13"/>
        <v>1739692.8</v>
      </c>
      <c r="K103" s="30">
        <f t="shared" si="2"/>
        <v>29.082126379137414</v>
      </c>
      <c r="L103" s="415"/>
    </row>
    <row r="104" spans="1:12" ht="18">
      <c r="A104" s="59" t="s">
        <v>590</v>
      </c>
      <c r="B104" s="50" t="s">
        <v>591</v>
      </c>
      <c r="C104" s="51">
        <f>C105</f>
        <v>39400</v>
      </c>
      <c r="D104" s="51">
        <f>D105</f>
        <v>39360</v>
      </c>
      <c r="E104" s="52">
        <f t="shared" si="1"/>
        <v>99.898477157360404</v>
      </c>
      <c r="F104" s="53">
        <f>F105</f>
        <v>0</v>
      </c>
      <c r="G104" s="53">
        <f>G105</f>
        <v>0</v>
      </c>
      <c r="H104" s="52">
        <v>0</v>
      </c>
      <c r="I104" s="54">
        <f t="shared" si="13"/>
        <v>39400</v>
      </c>
      <c r="J104" s="54">
        <f t="shared" si="13"/>
        <v>39360</v>
      </c>
      <c r="K104" s="52">
        <f t="shared" si="2"/>
        <v>99.898477157360404</v>
      </c>
      <c r="L104" s="415"/>
    </row>
    <row r="105" spans="1:12" ht="31.2">
      <c r="A105" s="32" t="s">
        <v>592</v>
      </c>
      <c r="B105" s="33" t="s">
        <v>347</v>
      </c>
      <c r="C105" s="34">
        <v>39400</v>
      </c>
      <c r="D105" s="34">
        <v>39360</v>
      </c>
      <c r="E105" s="30">
        <f t="shared" si="1"/>
        <v>99.898477157360404</v>
      </c>
      <c r="F105" s="29">
        <v>0</v>
      </c>
      <c r="G105" s="29">
        <v>0</v>
      </c>
      <c r="H105" s="30">
        <v>0</v>
      </c>
      <c r="I105" s="35">
        <f t="shared" si="13"/>
        <v>39400</v>
      </c>
      <c r="J105" s="35">
        <f t="shared" si="13"/>
        <v>39360</v>
      </c>
      <c r="K105" s="30">
        <f t="shared" si="2"/>
        <v>99.898477157360404</v>
      </c>
      <c r="L105" s="415"/>
    </row>
    <row r="106" spans="1:12" ht="31.2">
      <c r="A106" s="92" t="s">
        <v>593</v>
      </c>
      <c r="B106" s="93" t="s">
        <v>594</v>
      </c>
      <c r="C106" s="94">
        <f>C108+C110+C111</f>
        <v>706800</v>
      </c>
      <c r="D106" s="94">
        <f>D108+D110+D111</f>
        <v>212357.77</v>
      </c>
      <c r="E106" s="85">
        <f t="shared" si="1"/>
        <v>30.044958970005659</v>
      </c>
      <c r="F106" s="95">
        <f>F108+F110+F111+F109</f>
        <v>799900</v>
      </c>
      <c r="G106" s="95">
        <f>G108+G110+G111+G109</f>
        <v>707900</v>
      </c>
      <c r="H106" s="85">
        <f t="shared" si="4"/>
        <v>88.498562320290048</v>
      </c>
      <c r="I106" s="96">
        <f t="shared" si="13"/>
        <v>1506700</v>
      </c>
      <c r="J106" s="96">
        <f t="shared" si="13"/>
        <v>920257.77</v>
      </c>
      <c r="K106" s="85">
        <f t="shared" si="2"/>
        <v>61.077704254330655</v>
      </c>
      <c r="L106" s="415"/>
    </row>
    <row r="107" spans="1:12" ht="31.2">
      <c r="A107" s="32" t="s">
        <v>895</v>
      </c>
      <c r="B107" s="33" t="s">
        <v>355</v>
      </c>
      <c r="C107" s="34">
        <v>0</v>
      </c>
      <c r="D107" s="34">
        <v>0</v>
      </c>
      <c r="E107" s="30">
        <v>0</v>
      </c>
      <c r="F107" s="29">
        <v>0</v>
      </c>
      <c r="G107" s="29">
        <v>0</v>
      </c>
      <c r="H107" s="30">
        <v>0</v>
      </c>
      <c r="I107" s="35">
        <f t="shared" si="13"/>
        <v>0</v>
      </c>
      <c r="J107" s="35">
        <f t="shared" si="13"/>
        <v>0</v>
      </c>
      <c r="K107" s="30">
        <v>0</v>
      </c>
      <c r="L107" s="415"/>
    </row>
    <row r="108" spans="1:12" ht="81">
      <c r="A108" s="59" t="s">
        <v>595</v>
      </c>
      <c r="B108" s="50" t="s">
        <v>351</v>
      </c>
      <c r="C108" s="51">
        <v>0</v>
      </c>
      <c r="D108" s="51">
        <v>0</v>
      </c>
      <c r="E108" s="52">
        <v>0</v>
      </c>
      <c r="F108" s="53">
        <v>100000</v>
      </c>
      <c r="G108" s="53">
        <v>8000</v>
      </c>
      <c r="H108" s="52">
        <f t="shared" si="4"/>
        <v>8</v>
      </c>
      <c r="I108" s="54">
        <f t="shared" si="13"/>
        <v>100000</v>
      </c>
      <c r="J108" s="54">
        <f t="shared" si="13"/>
        <v>8000</v>
      </c>
      <c r="K108" s="52">
        <f t="shared" ref="K108:K109" si="16">J108/I108*100</f>
        <v>8</v>
      </c>
      <c r="L108" s="415"/>
    </row>
    <row r="109" spans="1:12" ht="32.4">
      <c r="A109" s="59" t="s">
        <v>596</v>
      </c>
      <c r="B109" s="50" t="s">
        <v>355</v>
      </c>
      <c r="C109" s="51">
        <v>0</v>
      </c>
      <c r="D109" s="51">
        <v>0</v>
      </c>
      <c r="E109" s="52">
        <v>0</v>
      </c>
      <c r="F109" s="53">
        <v>699900</v>
      </c>
      <c r="G109" s="53">
        <v>699900</v>
      </c>
      <c r="H109" s="52">
        <f t="shared" si="4"/>
        <v>100</v>
      </c>
      <c r="I109" s="54">
        <f t="shared" si="13"/>
        <v>699900</v>
      </c>
      <c r="J109" s="54">
        <f t="shared" si="13"/>
        <v>699900</v>
      </c>
      <c r="K109" s="52">
        <f t="shared" si="16"/>
        <v>100</v>
      </c>
      <c r="L109" s="415"/>
    </row>
    <row r="110" spans="1:12" ht="39" customHeight="1">
      <c r="A110" s="59" t="s">
        <v>597</v>
      </c>
      <c r="B110" s="50" t="s">
        <v>358</v>
      </c>
      <c r="C110" s="51">
        <v>206800</v>
      </c>
      <c r="D110" s="51">
        <v>150211</v>
      </c>
      <c r="E110" s="52">
        <f t="shared" si="1"/>
        <v>72.635880077369436</v>
      </c>
      <c r="F110" s="53">
        <v>0</v>
      </c>
      <c r="G110" s="53">
        <v>0</v>
      </c>
      <c r="H110" s="52">
        <v>0</v>
      </c>
      <c r="I110" s="54">
        <f t="shared" si="13"/>
        <v>206800</v>
      </c>
      <c r="J110" s="54">
        <f t="shared" si="13"/>
        <v>150211</v>
      </c>
      <c r="K110" s="52">
        <f t="shared" si="2"/>
        <v>72.635880077369436</v>
      </c>
      <c r="L110" s="415"/>
    </row>
    <row r="111" spans="1:12" ht="25.8" customHeight="1">
      <c r="A111" s="59" t="s">
        <v>598</v>
      </c>
      <c r="B111" s="50" t="s">
        <v>599</v>
      </c>
      <c r="C111" s="51">
        <f>C112</f>
        <v>500000</v>
      </c>
      <c r="D111" s="51">
        <f>D112</f>
        <v>62146.77</v>
      </c>
      <c r="E111" s="52">
        <f t="shared" si="1"/>
        <v>12.429354</v>
      </c>
      <c r="F111" s="53">
        <f>F112</f>
        <v>0</v>
      </c>
      <c r="G111" s="53">
        <f>G112</f>
        <v>0</v>
      </c>
      <c r="H111" s="52">
        <v>0</v>
      </c>
      <c r="I111" s="54">
        <f t="shared" si="13"/>
        <v>500000</v>
      </c>
      <c r="J111" s="54">
        <f t="shared" si="13"/>
        <v>62146.77</v>
      </c>
      <c r="K111" s="52">
        <f t="shared" si="2"/>
        <v>12.429354</v>
      </c>
      <c r="L111" s="415"/>
    </row>
    <row r="112" spans="1:12" ht="31.8" thickBot="1">
      <c r="A112" s="36" t="s">
        <v>600</v>
      </c>
      <c r="B112" s="37" t="s">
        <v>361</v>
      </c>
      <c r="C112" s="38">
        <v>500000</v>
      </c>
      <c r="D112" s="38">
        <v>62146.77</v>
      </c>
      <c r="E112" s="39">
        <f t="shared" si="1"/>
        <v>12.429354</v>
      </c>
      <c r="F112" s="40">
        <v>0</v>
      </c>
      <c r="G112" s="40">
        <v>0</v>
      </c>
      <c r="H112" s="100">
        <v>0</v>
      </c>
      <c r="I112" s="41">
        <f t="shared" si="13"/>
        <v>500000</v>
      </c>
      <c r="J112" s="41">
        <f t="shared" si="13"/>
        <v>62146.77</v>
      </c>
      <c r="K112" s="39">
        <f t="shared" si="2"/>
        <v>12.429354</v>
      </c>
      <c r="L112" s="415"/>
    </row>
    <row r="113" spans="1:12" ht="18" thickBot="1">
      <c r="A113" s="101" t="s">
        <v>601</v>
      </c>
      <c r="B113" s="77" t="s">
        <v>602</v>
      </c>
      <c r="C113" s="78">
        <f>C114+C117+C120+C123+C126</f>
        <v>11615800</v>
      </c>
      <c r="D113" s="78">
        <f>D114+D117+D120+D123+D126</f>
        <v>3586854.34</v>
      </c>
      <c r="E113" s="79">
        <f t="shared" si="1"/>
        <v>30.879098641505536</v>
      </c>
      <c r="F113" s="80">
        <f>F114+F117+F120</f>
        <v>10896402.869999999</v>
      </c>
      <c r="G113" s="80">
        <f>G114+G117+G120</f>
        <v>6503880.8700000001</v>
      </c>
      <c r="H113" s="79">
        <f t="shared" si="4"/>
        <v>59.688329695541078</v>
      </c>
      <c r="I113" s="81">
        <f t="shared" si="13"/>
        <v>22512202.869999997</v>
      </c>
      <c r="J113" s="81">
        <f t="shared" si="13"/>
        <v>10090735.210000001</v>
      </c>
      <c r="K113" s="82">
        <f t="shared" si="2"/>
        <v>44.823402082285888</v>
      </c>
      <c r="L113" s="415"/>
    </row>
    <row r="114" spans="1:12" ht="32.4">
      <c r="A114" s="102" t="s">
        <v>603</v>
      </c>
      <c r="B114" s="103" t="s">
        <v>604</v>
      </c>
      <c r="C114" s="45">
        <f>C115+C116</f>
        <v>3445400</v>
      </c>
      <c r="D114" s="45">
        <f>D115+D116</f>
        <v>1058642.81</v>
      </c>
      <c r="E114" s="46">
        <f t="shared" si="1"/>
        <v>30.726267196842166</v>
      </c>
      <c r="F114" s="47">
        <f>F115+F116</f>
        <v>294400</v>
      </c>
      <c r="G114" s="47">
        <f>G115+G116</f>
        <v>0</v>
      </c>
      <c r="H114" s="52">
        <v>0</v>
      </c>
      <c r="I114" s="48">
        <f t="shared" si="13"/>
        <v>3739800</v>
      </c>
      <c r="J114" s="48">
        <f t="shared" si="13"/>
        <v>1058642.81</v>
      </c>
      <c r="K114" s="46">
        <f t="shared" si="2"/>
        <v>28.307471255147338</v>
      </c>
      <c r="L114" s="415"/>
    </row>
    <row r="115" spans="1:12" ht="46.8">
      <c r="A115" s="104" t="s">
        <v>605</v>
      </c>
      <c r="B115" s="61" t="s">
        <v>364</v>
      </c>
      <c r="C115" s="56">
        <v>800000</v>
      </c>
      <c r="D115" s="56">
        <v>92200</v>
      </c>
      <c r="E115" s="30">
        <f t="shared" si="1"/>
        <v>11.525</v>
      </c>
      <c r="F115" s="29">
        <v>294400</v>
      </c>
      <c r="G115" s="29">
        <v>0</v>
      </c>
      <c r="H115" s="30">
        <v>0</v>
      </c>
      <c r="I115" s="35">
        <f t="shared" si="13"/>
        <v>1094400</v>
      </c>
      <c r="J115" s="35">
        <f t="shared" si="13"/>
        <v>92200</v>
      </c>
      <c r="K115" s="30">
        <f t="shared" si="2"/>
        <v>8.4247076023391809</v>
      </c>
      <c r="L115" s="415"/>
    </row>
    <row r="116" spans="1:12" ht="31.2">
      <c r="A116" s="104" t="s">
        <v>606</v>
      </c>
      <c r="B116" s="61" t="s">
        <v>368</v>
      </c>
      <c r="C116" s="56">
        <v>2645400</v>
      </c>
      <c r="D116" s="56">
        <v>966442.81</v>
      </c>
      <c r="E116" s="30">
        <f t="shared" si="1"/>
        <v>36.532955696681036</v>
      </c>
      <c r="F116" s="29">
        <v>0</v>
      </c>
      <c r="G116" s="29">
        <v>0</v>
      </c>
      <c r="H116" s="30">
        <v>0</v>
      </c>
      <c r="I116" s="35">
        <f t="shared" si="13"/>
        <v>2645400</v>
      </c>
      <c r="J116" s="35">
        <f t="shared" si="13"/>
        <v>966442.81</v>
      </c>
      <c r="K116" s="30">
        <f t="shared" si="2"/>
        <v>36.532955696681036</v>
      </c>
      <c r="L116" s="415"/>
    </row>
    <row r="117" spans="1:12" ht="18">
      <c r="A117" s="99" t="s">
        <v>607</v>
      </c>
      <c r="B117" s="98" t="s">
        <v>608</v>
      </c>
      <c r="C117" s="51">
        <f>C118+C119</f>
        <v>3334400</v>
      </c>
      <c r="D117" s="51">
        <f>D118+D119</f>
        <v>1476642.13</v>
      </c>
      <c r="E117" s="52">
        <f t="shared" si="1"/>
        <v>44.285092670345492</v>
      </c>
      <c r="F117" s="53">
        <f>F118+F119</f>
        <v>9864002.8699999992</v>
      </c>
      <c r="G117" s="53">
        <f>G118+G119</f>
        <v>6154280.8700000001</v>
      </c>
      <c r="H117" s="52">
        <f t="shared" si="4"/>
        <v>62.391312645674446</v>
      </c>
      <c r="I117" s="54">
        <f t="shared" si="13"/>
        <v>13198402.869999999</v>
      </c>
      <c r="J117" s="54">
        <f t="shared" si="13"/>
        <v>7630923</v>
      </c>
      <c r="K117" s="52">
        <f t="shared" si="2"/>
        <v>57.817018279879193</v>
      </c>
      <c r="L117" s="415"/>
    </row>
    <row r="118" spans="1:12" ht="18">
      <c r="A118" s="32" t="s">
        <v>609</v>
      </c>
      <c r="B118" s="33" t="s">
        <v>371</v>
      </c>
      <c r="C118" s="34">
        <v>702400</v>
      </c>
      <c r="D118" s="34">
        <v>120728.39</v>
      </c>
      <c r="E118" s="30">
        <f t="shared" si="1"/>
        <v>17.187982630979498</v>
      </c>
      <c r="F118" s="29">
        <v>0</v>
      </c>
      <c r="G118" s="29">
        <v>0</v>
      </c>
      <c r="H118" s="30">
        <v>0</v>
      </c>
      <c r="I118" s="35">
        <f t="shared" si="13"/>
        <v>702400</v>
      </c>
      <c r="J118" s="35">
        <f t="shared" si="13"/>
        <v>120728.39</v>
      </c>
      <c r="K118" s="30">
        <f t="shared" si="2"/>
        <v>17.187982630979498</v>
      </c>
      <c r="L118" s="415"/>
    </row>
    <row r="119" spans="1:12" ht="18">
      <c r="A119" s="32" t="s">
        <v>610</v>
      </c>
      <c r="B119" s="33" t="s">
        <v>375</v>
      </c>
      <c r="C119" s="34">
        <v>2632000</v>
      </c>
      <c r="D119" s="34">
        <v>1355913.74</v>
      </c>
      <c r="E119" s="30">
        <f t="shared" si="1"/>
        <v>51.516479483282673</v>
      </c>
      <c r="F119" s="29">
        <v>9864002.8699999992</v>
      </c>
      <c r="G119" s="29">
        <v>6154280.8700000001</v>
      </c>
      <c r="H119" s="30">
        <f t="shared" si="4"/>
        <v>62.391312645674446</v>
      </c>
      <c r="I119" s="35">
        <f t="shared" si="13"/>
        <v>12496002.869999999</v>
      </c>
      <c r="J119" s="35">
        <f t="shared" si="13"/>
        <v>7510194.6100000003</v>
      </c>
      <c r="K119" s="30">
        <f t="shared" si="2"/>
        <v>60.100775328967259</v>
      </c>
      <c r="L119" s="415"/>
    </row>
    <row r="120" spans="1:12" ht="43.8" customHeight="1">
      <c r="A120" s="99" t="s">
        <v>611</v>
      </c>
      <c r="B120" s="98" t="s">
        <v>612</v>
      </c>
      <c r="C120" s="51">
        <f>C121</f>
        <v>400000</v>
      </c>
      <c r="D120" s="51">
        <f>D121</f>
        <v>0</v>
      </c>
      <c r="E120" s="52">
        <f t="shared" si="1"/>
        <v>0</v>
      </c>
      <c r="F120" s="53">
        <f>F121+F122</f>
        <v>738000</v>
      </c>
      <c r="G120" s="53">
        <f>G121+G122</f>
        <v>349600</v>
      </c>
      <c r="H120" s="52">
        <f t="shared" si="4"/>
        <v>47.371273712737128</v>
      </c>
      <c r="I120" s="54">
        <f t="shared" si="13"/>
        <v>1138000</v>
      </c>
      <c r="J120" s="54">
        <f t="shared" si="13"/>
        <v>349600</v>
      </c>
      <c r="K120" s="52">
        <f t="shared" si="2"/>
        <v>30.720562390158175</v>
      </c>
      <c r="L120" s="415"/>
    </row>
    <row r="121" spans="1:12" ht="45" customHeight="1">
      <c r="A121" s="32" t="s">
        <v>613</v>
      </c>
      <c r="B121" s="33" t="s">
        <v>378</v>
      </c>
      <c r="C121" s="56">
        <v>400000</v>
      </c>
      <c r="D121" s="56">
        <v>0</v>
      </c>
      <c r="E121" s="30">
        <f t="shared" si="1"/>
        <v>0</v>
      </c>
      <c r="F121" s="57">
        <v>0</v>
      </c>
      <c r="G121" s="57">
        <v>0</v>
      </c>
      <c r="H121" s="30">
        <v>0</v>
      </c>
      <c r="I121" s="35">
        <f t="shared" si="13"/>
        <v>400000</v>
      </c>
      <c r="J121" s="35">
        <f t="shared" si="13"/>
        <v>0</v>
      </c>
      <c r="K121" s="30">
        <f t="shared" si="2"/>
        <v>0</v>
      </c>
      <c r="L121" s="415"/>
    </row>
    <row r="122" spans="1:12" ht="37.799999999999997" customHeight="1">
      <c r="A122" s="32" t="s">
        <v>614</v>
      </c>
      <c r="B122" s="33" t="s">
        <v>382</v>
      </c>
      <c r="C122" s="34">
        <v>0</v>
      </c>
      <c r="D122" s="34">
        <v>0</v>
      </c>
      <c r="E122" s="30">
        <v>0</v>
      </c>
      <c r="F122" s="29">
        <v>738000</v>
      </c>
      <c r="G122" s="29">
        <v>349600</v>
      </c>
      <c r="H122" s="30">
        <f t="shared" si="4"/>
        <v>47.371273712737128</v>
      </c>
      <c r="I122" s="35">
        <f t="shared" si="13"/>
        <v>738000</v>
      </c>
      <c r="J122" s="35">
        <f t="shared" si="13"/>
        <v>349600</v>
      </c>
      <c r="K122" s="30">
        <f t="shared" si="2"/>
        <v>47.371273712737128</v>
      </c>
      <c r="L122" s="415"/>
    </row>
    <row r="123" spans="1:12" ht="18">
      <c r="A123" s="59" t="s">
        <v>615</v>
      </c>
      <c r="B123" s="50" t="s">
        <v>616</v>
      </c>
      <c r="C123" s="51">
        <f>C124+C125</f>
        <v>2223200</v>
      </c>
      <c r="D123" s="51">
        <f>D124+D125</f>
        <v>1051569.3999999999</v>
      </c>
      <c r="E123" s="52">
        <f t="shared" ref="E123:E135" si="17">D123/C123*100</f>
        <v>47.299811083123423</v>
      </c>
      <c r="F123" s="53">
        <v>0</v>
      </c>
      <c r="G123" s="53">
        <v>0</v>
      </c>
      <c r="H123" s="52">
        <v>0</v>
      </c>
      <c r="I123" s="54">
        <f t="shared" si="13"/>
        <v>2223200</v>
      </c>
      <c r="J123" s="54">
        <f t="shared" si="13"/>
        <v>1051569.3999999999</v>
      </c>
      <c r="K123" s="52">
        <f t="shared" ref="K123:K135" si="18">J123/I123*100</f>
        <v>47.299811083123423</v>
      </c>
      <c r="L123" s="415"/>
    </row>
    <row r="124" spans="1:12" ht="31.2">
      <c r="A124" s="104" t="s">
        <v>617</v>
      </c>
      <c r="B124" s="61" t="s">
        <v>385</v>
      </c>
      <c r="C124" s="34">
        <v>1473200</v>
      </c>
      <c r="D124" s="34">
        <v>683274.19</v>
      </c>
      <c r="E124" s="30">
        <f t="shared" si="17"/>
        <v>46.380273554167793</v>
      </c>
      <c r="F124" s="29">
        <v>0</v>
      </c>
      <c r="G124" s="29">
        <v>0</v>
      </c>
      <c r="H124" s="30">
        <v>0</v>
      </c>
      <c r="I124" s="35">
        <f t="shared" si="13"/>
        <v>1473200</v>
      </c>
      <c r="J124" s="35">
        <f t="shared" si="13"/>
        <v>683274.19</v>
      </c>
      <c r="K124" s="30">
        <f t="shared" si="18"/>
        <v>46.380273554167793</v>
      </c>
      <c r="L124" s="415"/>
    </row>
    <row r="125" spans="1:12" ht="18">
      <c r="A125" s="32" t="s">
        <v>618</v>
      </c>
      <c r="B125" s="33" t="s">
        <v>389</v>
      </c>
      <c r="C125" s="34">
        <v>750000</v>
      </c>
      <c r="D125" s="34">
        <v>368295.21</v>
      </c>
      <c r="E125" s="30">
        <f t="shared" si="17"/>
        <v>49.106028000000002</v>
      </c>
      <c r="F125" s="29">
        <v>0</v>
      </c>
      <c r="G125" s="29">
        <v>0</v>
      </c>
      <c r="H125" s="30">
        <v>0</v>
      </c>
      <c r="I125" s="35">
        <f t="shared" si="13"/>
        <v>750000</v>
      </c>
      <c r="J125" s="35">
        <f t="shared" si="13"/>
        <v>368295.21</v>
      </c>
      <c r="K125" s="30">
        <f t="shared" si="18"/>
        <v>49.106028000000002</v>
      </c>
      <c r="L125" s="415"/>
    </row>
    <row r="126" spans="1:12" ht="18">
      <c r="A126" s="59" t="s">
        <v>619</v>
      </c>
      <c r="B126" s="50" t="s">
        <v>620</v>
      </c>
      <c r="C126" s="51">
        <f>C127</f>
        <v>2212800</v>
      </c>
      <c r="D126" s="51">
        <f>D127</f>
        <v>0</v>
      </c>
      <c r="E126" s="60">
        <f t="shared" si="17"/>
        <v>0</v>
      </c>
      <c r="F126" s="66">
        <v>0</v>
      </c>
      <c r="G126" s="66">
        <v>0</v>
      </c>
      <c r="H126" s="60">
        <v>0</v>
      </c>
      <c r="I126" s="67">
        <f t="shared" si="13"/>
        <v>2212800</v>
      </c>
      <c r="J126" s="67">
        <f t="shared" si="13"/>
        <v>0</v>
      </c>
      <c r="K126" s="60">
        <f t="shared" si="18"/>
        <v>0</v>
      </c>
      <c r="L126" s="415"/>
    </row>
    <row r="127" spans="1:12" ht="18.600000000000001" thickBot="1">
      <c r="A127" s="106" t="s">
        <v>621</v>
      </c>
      <c r="B127" s="107" t="s">
        <v>451</v>
      </c>
      <c r="C127" s="38">
        <v>2212800</v>
      </c>
      <c r="D127" s="38">
        <v>0</v>
      </c>
      <c r="E127" s="39">
        <f t="shared" si="17"/>
        <v>0</v>
      </c>
      <c r="F127" s="40">
        <v>0</v>
      </c>
      <c r="G127" s="40">
        <v>0</v>
      </c>
      <c r="H127" s="39">
        <v>0</v>
      </c>
      <c r="I127" s="41">
        <f t="shared" si="13"/>
        <v>2212800</v>
      </c>
      <c r="J127" s="41">
        <f t="shared" si="13"/>
        <v>0</v>
      </c>
      <c r="K127" s="39">
        <f t="shared" si="18"/>
        <v>0</v>
      </c>
      <c r="L127" s="415"/>
    </row>
    <row r="128" spans="1:12" ht="31.8" thickBot="1">
      <c r="A128" s="423" t="s">
        <v>622</v>
      </c>
      <c r="B128" s="424" t="s">
        <v>623</v>
      </c>
      <c r="C128" s="430">
        <f>C16+C20+C46+C53+C78+C96+C113+C89+C72</f>
        <v>419989213</v>
      </c>
      <c r="D128" s="430">
        <f>D16+D20+D46+D53+D78+D96+D113+D89+D72</f>
        <v>241260610.49000001</v>
      </c>
      <c r="E128" s="421">
        <f t="shared" si="17"/>
        <v>57.444477863292178</v>
      </c>
      <c r="F128" s="420">
        <f>F16+F20+F53+F72+F78+F89+F96+F113+F51</f>
        <v>53306715.740000002</v>
      </c>
      <c r="G128" s="420">
        <f>G16+G20+G53+G72+G78+G89+G96+G113+G51</f>
        <v>20134415.990000002</v>
      </c>
      <c r="H128" s="421">
        <f t="shared" ref="H128:H135" si="19">G128/F128*100</f>
        <v>37.770880667652257</v>
      </c>
      <c r="I128" s="420">
        <f t="shared" si="13"/>
        <v>473295928.74000001</v>
      </c>
      <c r="J128" s="420">
        <f t="shared" si="13"/>
        <v>261395026.48000002</v>
      </c>
      <c r="K128" s="422">
        <f t="shared" si="18"/>
        <v>55.228665747428082</v>
      </c>
      <c r="L128" s="415"/>
    </row>
    <row r="129" spans="1:12" ht="18">
      <c r="A129" s="428" t="s">
        <v>624</v>
      </c>
      <c r="B129" s="26" t="s">
        <v>454</v>
      </c>
      <c r="C129" s="27">
        <v>12594900</v>
      </c>
      <c r="D129" s="27">
        <v>6297600</v>
      </c>
      <c r="E129" s="28">
        <f t="shared" si="17"/>
        <v>50.001190958245004</v>
      </c>
      <c r="F129" s="429">
        <v>0</v>
      </c>
      <c r="G129" s="429">
        <v>0</v>
      </c>
      <c r="H129" s="28">
        <v>0</v>
      </c>
      <c r="I129" s="31">
        <f t="shared" si="13"/>
        <v>12594900</v>
      </c>
      <c r="J129" s="31">
        <f t="shared" si="13"/>
        <v>6297600</v>
      </c>
      <c r="K129" s="28">
        <f t="shared" si="18"/>
        <v>50.001190958245004</v>
      </c>
      <c r="L129" s="415"/>
    </row>
    <row r="130" spans="1:12" ht="54" customHeight="1" thickBot="1">
      <c r="A130" s="36" t="s">
        <v>625</v>
      </c>
      <c r="B130" s="37" t="s">
        <v>460</v>
      </c>
      <c r="C130" s="108">
        <v>5125000</v>
      </c>
      <c r="D130" s="108">
        <v>5125000</v>
      </c>
      <c r="E130" s="83">
        <f t="shared" si="17"/>
        <v>100</v>
      </c>
      <c r="F130" s="109">
        <v>16865300</v>
      </c>
      <c r="G130" s="109">
        <v>16865300</v>
      </c>
      <c r="H130" s="39">
        <f t="shared" ref="H130" si="20">G130/F130*100</f>
        <v>100</v>
      </c>
      <c r="I130" s="110">
        <f t="shared" si="13"/>
        <v>21990300</v>
      </c>
      <c r="J130" s="110">
        <f t="shared" si="13"/>
        <v>21990300</v>
      </c>
      <c r="K130" s="83">
        <f t="shared" si="18"/>
        <v>100</v>
      </c>
      <c r="L130" s="415"/>
    </row>
    <row r="131" spans="1:12" ht="41.4" customHeight="1" thickBot="1">
      <c r="A131" s="423" t="s">
        <v>626</v>
      </c>
      <c r="B131" s="424" t="s">
        <v>627</v>
      </c>
      <c r="C131" s="420">
        <f>C128+C129+C130</f>
        <v>437709113</v>
      </c>
      <c r="D131" s="420">
        <f>D128+D129+D130</f>
        <v>252683210.49000001</v>
      </c>
      <c r="E131" s="421">
        <f t="shared" si="17"/>
        <v>57.728569724798028</v>
      </c>
      <c r="F131" s="420">
        <f>F128+F129+F130</f>
        <v>70172015.74000001</v>
      </c>
      <c r="G131" s="420">
        <f>G128+G129+G130</f>
        <v>36999715.990000002</v>
      </c>
      <c r="H131" s="421">
        <f t="shared" si="19"/>
        <v>52.727167090497481</v>
      </c>
      <c r="I131" s="420">
        <f t="shared" si="13"/>
        <v>507881128.74000001</v>
      </c>
      <c r="J131" s="420">
        <f t="shared" si="13"/>
        <v>289682926.48000002</v>
      </c>
      <c r="K131" s="422">
        <f t="shared" si="18"/>
        <v>57.037544828387908</v>
      </c>
      <c r="L131" s="415"/>
    </row>
    <row r="132" spans="1:12" ht="75" customHeight="1" thickBot="1">
      <c r="A132" s="400" t="s">
        <v>628</v>
      </c>
      <c r="B132" s="401" t="s">
        <v>629</v>
      </c>
      <c r="C132" s="402">
        <f>C133+C134</f>
        <v>13230000</v>
      </c>
      <c r="D132" s="402">
        <f>D133+D134</f>
        <v>8400000</v>
      </c>
      <c r="E132" s="71">
        <f t="shared" si="17"/>
        <v>63.492063492063487</v>
      </c>
      <c r="F132" s="403">
        <f>F133+F134</f>
        <v>0</v>
      </c>
      <c r="G132" s="403">
        <f>G133+G134</f>
        <v>0</v>
      </c>
      <c r="H132" s="52">
        <v>0</v>
      </c>
      <c r="I132" s="404">
        <f t="shared" si="13"/>
        <v>13230000</v>
      </c>
      <c r="J132" s="404">
        <f t="shared" si="13"/>
        <v>8400000</v>
      </c>
      <c r="K132" s="405">
        <f t="shared" si="18"/>
        <v>63.492063492063487</v>
      </c>
      <c r="L132" s="415"/>
    </row>
    <row r="133" spans="1:12" ht="101.55" customHeight="1">
      <c r="A133" s="399" t="s">
        <v>896</v>
      </c>
      <c r="B133" s="406" t="s">
        <v>869</v>
      </c>
      <c r="C133" s="407">
        <v>13100000</v>
      </c>
      <c r="D133" s="407">
        <v>8300000</v>
      </c>
      <c r="E133" s="408">
        <f t="shared" si="17"/>
        <v>63.358778625954194</v>
      </c>
      <c r="F133" s="409">
        <v>0</v>
      </c>
      <c r="G133" s="409">
        <v>0</v>
      </c>
      <c r="H133" s="408">
        <v>0</v>
      </c>
      <c r="I133" s="410">
        <f t="shared" si="13"/>
        <v>13100000</v>
      </c>
      <c r="J133" s="410">
        <f t="shared" si="13"/>
        <v>8300000</v>
      </c>
      <c r="K133" s="408">
        <f t="shared" si="18"/>
        <v>63.358778625954194</v>
      </c>
      <c r="L133" s="415"/>
    </row>
    <row r="134" spans="1:12" ht="32.4" customHeight="1" thickBot="1">
      <c r="A134" s="36" t="s">
        <v>630</v>
      </c>
      <c r="B134" s="37" t="s">
        <v>457</v>
      </c>
      <c r="C134" s="38">
        <v>130000</v>
      </c>
      <c r="D134" s="38">
        <v>100000</v>
      </c>
      <c r="E134" s="39">
        <f t="shared" si="17"/>
        <v>76.923076923076934</v>
      </c>
      <c r="F134" s="40">
        <v>0</v>
      </c>
      <c r="G134" s="40">
        <v>0</v>
      </c>
      <c r="H134" s="39">
        <v>0</v>
      </c>
      <c r="I134" s="41">
        <f t="shared" si="13"/>
        <v>130000</v>
      </c>
      <c r="J134" s="41">
        <f t="shared" si="13"/>
        <v>100000</v>
      </c>
      <c r="K134" s="39">
        <f t="shared" si="18"/>
        <v>76.923076923076934</v>
      </c>
      <c r="L134" s="415"/>
    </row>
    <row r="135" spans="1:12" ht="30.6" customHeight="1" thickBot="1">
      <c r="A135" s="111" t="s">
        <v>631</v>
      </c>
      <c r="B135" s="112" t="s">
        <v>632</v>
      </c>
      <c r="C135" s="113">
        <f>C131+C132</f>
        <v>450939113</v>
      </c>
      <c r="D135" s="113">
        <f>D131+D132</f>
        <v>261083210.49000001</v>
      </c>
      <c r="E135" s="114">
        <f t="shared" si="17"/>
        <v>57.897663556631876</v>
      </c>
      <c r="F135" s="113">
        <f>F131+F132</f>
        <v>70172015.74000001</v>
      </c>
      <c r="G135" s="113">
        <f>G131+G132</f>
        <v>36999715.990000002</v>
      </c>
      <c r="H135" s="114">
        <f t="shared" si="19"/>
        <v>52.727167090497481</v>
      </c>
      <c r="I135" s="115">
        <f t="shared" si="13"/>
        <v>521111128.74000001</v>
      </c>
      <c r="J135" s="115">
        <f t="shared" si="13"/>
        <v>298082926.48000002</v>
      </c>
      <c r="K135" s="431">
        <f t="shared" si="18"/>
        <v>57.201412528022153</v>
      </c>
      <c r="L135" s="415"/>
    </row>
    <row r="139" spans="1:12" s="386" customFormat="1" ht="15.6">
      <c r="A139" s="12" t="s">
        <v>204</v>
      </c>
      <c r="C139" s="13"/>
      <c r="D139" s="13"/>
      <c r="E139" s="13"/>
      <c r="F139" s="13"/>
      <c r="G139" s="14"/>
      <c r="H139" s="14"/>
      <c r="I139" s="14"/>
      <c r="J139" s="15" t="s">
        <v>205</v>
      </c>
    </row>
  </sheetData>
  <mergeCells count="19">
    <mergeCell ref="A15:K15"/>
    <mergeCell ref="A12:A14"/>
    <mergeCell ref="B12:B13"/>
    <mergeCell ref="C12:E12"/>
    <mergeCell ref="F12:H12"/>
    <mergeCell ref="I12:K12"/>
    <mergeCell ref="C13:C14"/>
    <mergeCell ref="D13:D14"/>
    <mergeCell ref="E13:E14"/>
    <mergeCell ref="F13:F14"/>
    <mergeCell ref="A5:K5"/>
    <mergeCell ref="A6:K6"/>
    <mergeCell ref="A9:B9"/>
    <mergeCell ref="A10:B10"/>
    <mergeCell ref="G13:G14"/>
    <mergeCell ref="H13:H14"/>
    <mergeCell ref="I13:I14"/>
    <mergeCell ref="J13:J14"/>
    <mergeCell ref="K13:K14"/>
  </mergeCells>
  <pageMargins left="0.27559055118110237" right="0.19685039370078741" top="0.46" bottom="0.19685039370078741" header="0.31496062992125984" footer="0.19685039370078741"/>
  <pageSetup paperSize="9" scale="75" orientation="landscape" verticalDpi="0" r:id="rId1"/>
  <drawing r:id="rId2"/>
</worksheet>
</file>

<file path=xl/worksheets/sheet3.xml><?xml version="1.0" encoding="utf-8"?>
<worksheet xmlns="http://schemas.openxmlformats.org/spreadsheetml/2006/main" xmlns:r="http://schemas.openxmlformats.org/officeDocument/2006/relationships">
  <dimension ref="A1:P318"/>
  <sheetViews>
    <sheetView workbookViewId="0">
      <pane xSplit="4" ySplit="14" topLeftCell="E15" activePane="bottomRight" state="frozen"/>
      <selection pane="topRight" activeCell="E1" sqref="E1"/>
      <selection pane="bottomLeft" activeCell="A15" sqref="A15"/>
      <selection pane="bottomRight" activeCell="M4" sqref="M4"/>
    </sheetView>
  </sheetViews>
  <sheetFormatPr defaultRowHeight="13.2"/>
  <cols>
    <col min="1" max="1" width="8.77734375" style="1" customWidth="1"/>
    <col min="2" max="2" width="8.33203125" style="1" customWidth="1"/>
    <col min="3" max="3" width="7.77734375" style="1" customWidth="1"/>
    <col min="4" max="4" width="56.109375" style="1" customWidth="1"/>
    <col min="5" max="5" width="14.6640625" style="1" customWidth="1"/>
    <col min="6" max="6" width="14.33203125" style="1" customWidth="1"/>
    <col min="7" max="7" width="15.77734375" style="1" customWidth="1"/>
    <col min="8" max="8" width="14.33203125" style="1" customWidth="1"/>
    <col min="9" max="9" width="12.6640625" style="1" customWidth="1"/>
    <col min="10" max="10" width="15.77734375" style="1" customWidth="1"/>
    <col min="11" max="11" width="14.33203125" style="1" customWidth="1"/>
    <col min="12" max="12" width="13.33203125" style="1" customWidth="1"/>
    <col min="13" max="13" width="12.88671875" style="1" customWidth="1"/>
    <col min="14" max="14" width="11.44140625" style="1" customWidth="1"/>
    <col min="15" max="15" width="12.6640625" style="1" customWidth="1"/>
    <col min="16" max="16" width="13.6640625" style="1" customWidth="1"/>
    <col min="17" max="16384" width="8.88671875" style="1"/>
  </cols>
  <sheetData>
    <row r="1" spans="1:16" ht="18">
      <c r="M1" s="10" t="s">
        <v>466</v>
      </c>
    </row>
    <row r="2" spans="1:16" ht="18">
      <c r="M2" s="10" t="s">
        <v>200</v>
      </c>
    </row>
    <row r="3" spans="1:16" ht="18">
      <c r="M3" s="10" t="s">
        <v>918</v>
      </c>
    </row>
    <row r="5" spans="1:16" ht="15.6">
      <c r="A5" s="479" t="s">
        <v>206</v>
      </c>
      <c r="B5" s="480"/>
      <c r="C5" s="480"/>
      <c r="D5" s="480"/>
      <c r="E5" s="480"/>
      <c r="F5" s="480"/>
      <c r="G5" s="480"/>
      <c r="H5" s="480"/>
      <c r="I5" s="480"/>
      <c r="J5" s="480"/>
      <c r="K5" s="480"/>
      <c r="L5" s="480"/>
      <c r="M5" s="480"/>
      <c r="N5" s="480"/>
      <c r="O5" s="480"/>
      <c r="P5" s="480"/>
    </row>
    <row r="6" spans="1:16" ht="15.6">
      <c r="A6" s="479" t="s">
        <v>884</v>
      </c>
      <c r="B6" s="480"/>
      <c r="C6" s="480"/>
      <c r="D6" s="480"/>
      <c r="E6" s="480"/>
      <c r="F6" s="480"/>
      <c r="G6" s="480"/>
      <c r="H6" s="480"/>
      <c r="I6" s="480"/>
      <c r="J6" s="480"/>
      <c r="K6" s="480"/>
      <c r="L6" s="480"/>
      <c r="M6" s="480"/>
      <c r="N6" s="480"/>
      <c r="O6" s="480"/>
      <c r="P6" s="480"/>
    </row>
    <row r="7" spans="1:16" ht="15.6">
      <c r="A7" s="453" t="s">
        <v>202</v>
      </c>
      <c r="B7" s="453"/>
      <c r="C7" s="2"/>
      <c r="D7" s="2"/>
      <c r="E7" s="2"/>
      <c r="F7" s="2"/>
      <c r="G7" s="2"/>
      <c r="H7" s="2"/>
      <c r="I7" s="2"/>
      <c r="J7" s="2"/>
      <c r="K7" s="2"/>
      <c r="L7" s="2"/>
      <c r="M7" s="2"/>
      <c r="N7" s="2"/>
      <c r="O7" s="2"/>
      <c r="P7" s="2"/>
    </row>
    <row r="8" spans="1:16" ht="15.6">
      <c r="A8" s="454" t="s">
        <v>203</v>
      </c>
      <c r="B8" s="454"/>
      <c r="C8" s="2"/>
      <c r="D8" s="2"/>
      <c r="E8" s="2"/>
      <c r="F8" s="2"/>
      <c r="G8" s="2"/>
      <c r="H8" s="2"/>
      <c r="I8" s="2"/>
      <c r="J8" s="2"/>
      <c r="K8" s="2"/>
      <c r="L8" s="2"/>
      <c r="M8" s="2"/>
      <c r="N8" s="2"/>
      <c r="O8" s="2"/>
      <c r="P8" s="2"/>
    </row>
    <row r="9" spans="1:16">
      <c r="A9" s="1" t="s">
        <v>207</v>
      </c>
    </row>
    <row r="10" spans="1:16">
      <c r="A10" s="1" t="s">
        <v>208</v>
      </c>
    </row>
    <row r="11" spans="1:16" ht="27.6" customHeight="1">
      <c r="A11" s="481" t="s">
        <v>209</v>
      </c>
      <c r="B11" s="481" t="s">
        <v>210</v>
      </c>
      <c r="C11" s="481" t="s">
        <v>211</v>
      </c>
      <c r="D11" s="458" t="s">
        <v>212</v>
      </c>
      <c r="E11" s="457" t="s">
        <v>3</v>
      </c>
      <c r="F11" s="458"/>
      <c r="G11" s="458"/>
      <c r="H11" s="458"/>
      <c r="I11" s="458"/>
      <c r="J11" s="457" t="s">
        <v>4</v>
      </c>
      <c r="K11" s="458"/>
      <c r="L11" s="458"/>
      <c r="M11" s="458"/>
      <c r="N11" s="458"/>
      <c r="O11" s="458"/>
      <c r="P11" s="477" t="s">
        <v>213</v>
      </c>
    </row>
    <row r="12" spans="1:16" ht="13.2" customHeight="1">
      <c r="A12" s="458"/>
      <c r="B12" s="458"/>
      <c r="C12" s="458"/>
      <c r="D12" s="458"/>
      <c r="E12" s="477" t="s">
        <v>214</v>
      </c>
      <c r="F12" s="458" t="s">
        <v>215</v>
      </c>
      <c r="G12" s="458" t="s">
        <v>216</v>
      </c>
      <c r="H12" s="458"/>
      <c r="I12" s="458" t="s">
        <v>217</v>
      </c>
      <c r="J12" s="477" t="s">
        <v>214</v>
      </c>
      <c r="K12" s="458" t="s">
        <v>218</v>
      </c>
      <c r="L12" s="458" t="s">
        <v>215</v>
      </c>
      <c r="M12" s="458" t="s">
        <v>216</v>
      </c>
      <c r="N12" s="458"/>
      <c r="O12" s="458" t="s">
        <v>217</v>
      </c>
      <c r="P12" s="458"/>
    </row>
    <row r="13" spans="1:16" ht="13.2" customHeight="1">
      <c r="A13" s="458"/>
      <c r="B13" s="458"/>
      <c r="C13" s="458"/>
      <c r="D13" s="458"/>
      <c r="E13" s="458"/>
      <c r="F13" s="458"/>
      <c r="G13" s="458" t="s">
        <v>219</v>
      </c>
      <c r="H13" s="458" t="s">
        <v>220</v>
      </c>
      <c r="I13" s="458"/>
      <c r="J13" s="458"/>
      <c r="K13" s="458"/>
      <c r="L13" s="458"/>
      <c r="M13" s="458" t="s">
        <v>219</v>
      </c>
      <c r="N13" s="458" t="s">
        <v>220</v>
      </c>
      <c r="O13" s="458"/>
      <c r="P13" s="458"/>
    </row>
    <row r="14" spans="1:16">
      <c r="A14" s="458"/>
      <c r="B14" s="458"/>
      <c r="C14" s="458"/>
      <c r="D14" s="458"/>
      <c r="E14" s="458"/>
      <c r="F14" s="458"/>
      <c r="G14" s="458"/>
      <c r="H14" s="458"/>
      <c r="I14" s="458"/>
      <c r="J14" s="458"/>
      <c r="K14" s="458"/>
      <c r="L14" s="458"/>
      <c r="M14" s="458"/>
      <c r="N14" s="458"/>
      <c r="O14" s="458"/>
      <c r="P14" s="458"/>
    </row>
    <row r="15" spans="1:16">
      <c r="A15" s="387">
        <v>1</v>
      </c>
      <c r="B15" s="387">
        <v>2</v>
      </c>
      <c r="C15" s="387">
        <v>3</v>
      </c>
      <c r="D15" s="387">
        <v>4</v>
      </c>
      <c r="E15" s="388">
        <v>5</v>
      </c>
      <c r="F15" s="387">
        <v>6</v>
      </c>
      <c r="G15" s="387">
        <v>7</v>
      </c>
      <c r="H15" s="387">
        <v>8</v>
      </c>
      <c r="I15" s="387">
        <v>9</v>
      </c>
      <c r="J15" s="388">
        <v>10</v>
      </c>
      <c r="K15" s="387">
        <v>11</v>
      </c>
      <c r="L15" s="387">
        <v>12</v>
      </c>
      <c r="M15" s="387">
        <v>13</v>
      </c>
      <c r="N15" s="387">
        <v>14</v>
      </c>
      <c r="O15" s="387">
        <v>15</v>
      </c>
      <c r="P15" s="388">
        <v>16</v>
      </c>
    </row>
    <row r="16" spans="1:16" ht="39.6">
      <c r="A16" s="458" t="s">
        <v>221</v>
      </c>
      <c r="B16" s="458" t="s">
        <v>222</v>
      </c>
      <c r="C16" s="458" t="s">
        <v>223</v>
      </c>
      <c r="D16" s="389" t="s">
        <v>224</v>
      </c>
      <c r="E16" s="390" t="s">
        <v>225</v>
      </c>
      <c r="F16" s="390" t="s">
        <v>225</v>
      </c>
      <c r="G16" s="390" t="s">
        <v>225</v>
      </c>
      <c r="H16" s="390" t="s">
        <v>225</v>
      </c>
      <c r="I16" s="390" t="s">
        <v>225</v>
      </c>
      <c r="J16" s="390" t="s">
        <v>225</v>
      </c>
      <c r="K16" s="390" t="s">
        <v>225</v>
      </c>
      <c r="L16" s="390" t="s">
        <v>225</v>
      </c>
      <c r="M16" s="390" t="s">
        <v>225</v>
      </c>
      <c r="N16" s="390" t="s">
        <v>225</v>
      </c>
      <c r="O16" s="390" t="s">
        <v>225</v>
      </c>
      <c r="P16" s="390" t="s">
        <v>225</v>
      </c>
    </row>
    <row r="17" spans="1:16">
      <c r="A17" s="458"/>
      <c r="B17" s="458"/>
      <c r="C17" s="458"/>
      <c r="D17" s="391" t="s">
        <v>226</v>
      </c>
      <c r="E17" s="392">
        <v>40536300</v>
      </c>
      <c r="F17" s="393">
        <v>40536300</v>
      </c>
      <c r="G17" s="393">
        <v>29408600</v>
      </c>
      <c r="H17" s="393">
        <v>2029500</v>
      </c>
      <c r="I17" s="393">
        <v>0</v>
      </c>
      <c r="J17" s="392">
        <v>1490000</v>
      </c>
      <c r="K17" s="393">
        <v>1490000</v>
      </c>
      <c r="L17" s="393">
        <v>0</v>
      </c>
      <c r="M17" s="393">
        <v>0</v>
      </c>
      <c r="N17" s="393">
        <v>0</v>
      </c>
      <c r="O17" s="393">
        <v>1490000</v>
      </c>
      <c r="P17" s="392">
        <v>42026300</v>
      </c>
    </row>
    <row r="18" spans="1:16" ht="26.4">
      <c r="A18" s="458"/>
      <c r="B18" s="458"/>
      <c r="C18" s="458"/>
      <c r="D18" s="391" t="s">
        <v>227</v>
      </c>
      <c r="E18" s="392">
        <v>40536300</v>
      </c>
      <c r="F18" s="393">
        <v>40536300</v>
      </c>
      <c r="G18" s="393">
        <v>29408600</v>
      </c>
      <c r="H18" s="393">
        <v>2029500</v>
      </c>
      <c r="I18" s="393">
        <v>0</v>
      </c>
      <c r="J18" s="392">
        <v>1490000</v>
      </c>
      <c r="K18" s="393">
        <v>1490000</v>
      </c>
      <c r="L18" s="393">
        <v>0</v>
      </c>
      <c r="M18" s="393">
        <v>0</v>
      </c>
      <c r="N18" s="393">
        <v>0</v>
      </c>
      <c r="O18" s="393">
        <v>1490000</v>
      </c>
      <c r="P18" s="392">
        <v>42026300</v>
      </c>
    </row>
    <row r="19" spans="1:16">
      <c r="A19" s="458"/>
      <c r="B19" s="458"/>
      <c r="C19" s="458"/>
      <c r="D19" s="391" t="s">
        <v>228</v>
      </c>
      <c r="E19" s="392">
        <v>17647349.079999998</v>
      </c>
      <c r="F19" s="393">
        <v>17647349.079999998</v>
      </c>
      <c r="G19" s="393">
        <v>12700853.68</v>
      </c>
      <c r="H19" s="393">
        <v>1030817.36</v>
      </c>
      <c r="I19" s="393">
        <v>0</v>
      </c>
      <c r="J19" s="392">
        <v>574053.5</v>
      </c>
      <c r="K19" s="393">
        <v>0</v>
      </c>
      <c r="L19" s="393">
        <v>0</v>
      </c>
      <c r="M19" s="393">
        <v>0</v>
      </c>
      <c r="N19" s="393">
        <v>0</v>
      </c>
      <c r="O19" s="393">
        <v>574053.5</v>
      </c>
      <c r="P19" s="392">
        <v>18221402.579999998</v>
      </c>
    </row>
    <row r="20" spans="1:16">
      <c r="A20" s="458" t="s">
        <v>229</v>
      </c>
      <c r="B20" s="458" t="s">
        <v>230</v>
      </c>
      <c r="C20" s="458" t="s">
        <v>231</v>
      </c>
      <c r="D20" s="389" t="s">
        <v>232</v>
      </c>
      <c r="E20" s="390" t="s">
        <v>225</v>
      </c>
      <c r="F20" s="390" t="s">
        <v>225</v>
      </c>
      <c r="G20" s="390" t="s">
        <v>225</v>
      </c>
      <c r="H20" s="390" t="s">
        <v>225</v>
      </c>
      <c r="I20" s="390" t="s">
        <v>225</v>
      </c>
      <c r="J20" s="390" t="s">
        <v>225</v>
      </c>
      <c r="K20" s="390" t="s">
        <v>225</v>
      </c>
      <c r="L20" s="390" t="s">
        <v>225</v>
      </c>
      <c r="M20" s="390" t="s">
        <v>225</v>
      </c>
      <c r="N20" s="390" t="s">
        <v>225</v>
      </c>
      <c r="O20" s="390" t="s">
        <v>225</v>
      </c>
      <c r="P20" s="390" t="s">
        <v>225</v>
      </c>
    </row>
    <row r="21" spans="1:16">
      <c r="A21" s="458"/>
      <c r="B21" s="458"/>
      <c r="C21" s="458"/>
      <c r="D21" s="391" t="s">
        <v>226</v>
      </c>
      <c r="E21" s="392">
        <v>250000</v>
      </c>
      <c r="F21" s="393">
        <v>250000</v>
      </c>
      <c r="G21" s="393">
        <v>0</v>
      </c>
      <c r="H21" s="393">
        <v>0</v>
      </c>
      <c r="I21" s="393">
        <v>0</v>
      </c>
      <c r="J21" s="392">
        <v>0</v>
      </c>
      <c r="K21" s="393">
        <v>0</v>
      </c>
      <c r="L21" s="393">
        <v>0</v>
      </c>
      <c r="M21" s="393">
        <v>0</v>
      </c>
      <c r="N21" s="393">
        <v>0</v>
      </c>
      <c r="O21" s="393">
        <v>0</v>
      </c>
      <c r="P21" s="392">
        <v>250000</v>
      </c>
    </row>
    <row r="22" spans="1:16" ht="26.4">
      <c r="A22" s="458"/>
      <c r="B22" s="458"/>
      <c r="C22" s="458"/>
      <c r="D22" s="391" t="s">
        <v>227</v>
      </c>
      <c r="E22" s="392">
        <v>250000</v>
      </c>
      <c r="F22" s="393">
        <v>250000</v>
      </c>
      <c r="G22" s="393">
        <v>0</v>
      </c>
      <c r="H22" s="393">
        <v>0</v>
      </c>
      <c r="I22" s="393">
        <v>0</v>
      </c>
      <c r="J22" s="392">
        <v>0</v>
      </c>
      <c r="K22" s="393">
        <v>0</v>
      </c>
      <c r="L22" s="393">
        <v>0</v>
      </c>
      <c r="M22" s="393">
        <v>0</v>
      </c>
      <c r="N22" s="393">
        <v>0</v>
      </c>
      <c r="O22" s="393">
        <v>0</v>
      </c>
      <c r="P22" s="392">
        <v>250000</v>
      </c>
    </row>
    <row r="23" spans="1:16">
      <c r="A23" s="458"/>
      <c r="B23" s="458"/>
      <c r="C23" s="458"/>
      <c r="D23" s="391" t="s">
        <v>228</v>
      </c>
      <c r="E23" s="392">
        <v>83849.5</v>
      </c>
      <c r="F23" s="393">
        <v>83849.5</v>
      </c>
      <c r="G23" s="393">
        <v>0</v>
      </c>
      <c r="H23" s="393">
        <v>0</v>
      </c>
      <c r="I23" s="393">
        <v>0</v>
      </c>
      <c r="J23" s="392">
        <v>0</v>
      </c>
      <c r="K23" s="393">
        <v>0</v>
      </c>
      <c r="L23" s="393">
        <v>0</v>
      </c>
      <c r="M23" s="393">
        <v>0</v>
      </c>
      <c r="N23" s="393">
        <v>0</v>
      </c>
      <c r="O23" s="393">
        <v>0</v>
      </c>
      <c r="P23" s="392">
        <v>83849.5</v>
      </c>
    </row>
    <row r="24" spans="1:16">
      <c r="A24" s="458" t="s">
        <v>233</v>
      </c>
      <c r="B24" s="458" t="s">
        <v>234</v>
      </c>
      <c r="C24" s="458" t="s">
        <v>235</v>
      </c>
      <c r="D24" s="389" t="s">
        <v>236</v>
      </c>
      <c r="E24" s="390" t="s">
        <v>225</v>
      </c>
      <c r="F24" s="390" t="s">
        <v>225</v>
      </c>
      <c r="G24" s="390" t="s">
        <v>225</v>
      </c>
      <c r="H24" s="390" t="s">
        <v>225</v>
      </c>
      <c r="I24" s="390" t="s">
        <v>225</v>
      </c>
      <c r="J24" s="390" t="s">
        <v>225</v>
      </c>
      <c r="K24" s="390" t="s">
        <v>225</v>
      </c>
      <c r="L24" s="390" t="s">
        <v>225</v>
      </c>
      <c r="M24" s="390" t="s">
        <v>225</v>
      </c>
      <c r="N24" s="390" t="s">
        <v>225</v>
      </c>
      <c r="O24" s="390" t="s">
        <v>225</v>
      </c>
      <c r="P24" s="390" t="s">
        <v>225</v>
      </c>
    </row>
    <row r="25" spans="1:16">
      <c r="A25" s="458"/>
      <c r="B25" s="458"/>
      <c r="C25" s="458"/>
      <c r="D25" s="391" t="s">
        <v>226</v>
      </c>
      <c r="E25" s="392">
        <v>5318700</v>
      </c>
      <c r="F25" s="393">
        <v>5318700</v>
      </c>
      <c r="G25" s="393">
        <v>0</v>
      </c>
      <c r="H25" s="393">
        <v>0</v>
      </c>
      <c r="I25" s="393">
        <v>0</v>
      </c>
      <c r="J25" s="392">
        <v>0</v>
      </c>
      <c r="K25" s="393">
        <v>0</v>
      </c>
      <c r="L25" s="393">
        <v>0</v>
      </c>
      <c r="M25" s="393">
        <v>0</v>
      </c>
      <c r="N25" s="393">
        <v>0</v>
      </c>
      <c r="O25" s="393">
        <v>0</v>
      </c>
      <c r="P25" s="392">
        <v>5318700</v>
      </c>
    </row>
    <row r="26" spans="1:16" ht="26.4">
      <c r="A26" s="458"/>
      <c r="B26" s="458"/>
      <c r="C26" s="458"/>
      <c r="D26" s="391" t="s">
        <v>227</v>
      </c>
      <c r="E26" s="392">
        <v>6139500</v>
      </c>
      <c r="F26" s="393">
        <v>6139500</v>
      </c>
      <c r="G26" s="393">
        <v>0</v>
      </c>
      <c r="H26" s="393">
        <v>0</v>
      </c>
      <c r="I26" s="393">
        <v>0</v>
      </c>
      <c r="J26" s="392">
        <v>0</v>
      </c>
      <c r="K26" s="393">
        <v>0</v>
      </c>
      <c r="L26" s="393">
        <v>0</v>
      </c>
      <c r="M26" s="393">
        <v>0</v>
      </c>
      <c r="N26" s="393">
        <v>0</v>
      </c>
      <c r="O26" s="393">
        <v>0</v>
      </c>
      <c r="P26" s="392">
        <v>6139500</v>
      </c>
    </row>
    <row r="27" spans="1:16">
      <c r="A27" s="458"/>
      <c r="B27" s="458"/>
      <c r="C27" s="458"/>
      <c r="D27" s="391" t="s">
        <v>228</v>
      </c>
      <c r="E27" s="392">
        <v>3057203.35</v>
      </c>
      <c r="F27" s="393">
        <v>3057203.35</v>
      </c>
      <c r="G27" s="393">
        <v>0</v>
      </c>
      <c r="H27" s="393">
        <v>0</v>
      </c>
      <c r="I27" s="393">
        <v>0</v>
      </c>
      <c r="J27" s="392">
        <v>0</v>
      </c>
      <c r="K27" s="393">
        <v>0</v>
      </c>
      <c r="L27" s="393">
        <v>0</v>
      </c>
      <c r="M27" s="393">
        <v>0</v>
      </c>
      <c r="N27" s="393">
        <v>0</v>
      </c>
      <c r="O27" s="393">
        <v>0</v>
      </c>
      <c r="P27" s="392">
        <v>3057203.35</v>
      </c>
    </row>
    <row r="28" spans="1:16" ht="26.4">
      <c r="A28" s="458" t="s">
        <v>237</v>
      </c>
      <c r="B28" s="458" t="s">
        <v>238</v>
      </c>
      <c r="C28" s="458" t="s">
        <v>239</v>
      </c>
      <c r="D28" s="389" t="s">
        <v>240</v>
      </c>
      <c r="E28" s="390" t="s">
        <v>225</v>
      </c>
      <c r="F28" s="390" t="s">
        <v>225</v>
      </c>
      <c r="G28" s="390" t="s">
        <v>225</v>
      </c>
      <c r="H28" s="390" t="s">
        <v>225</v>
      </c>
      <c r="I28" s="390" t="s">
        <v>225</v>
      </c>
      <c r="J28" s="390" t="s">
        <v>225</v>
      </c>
      <c r="K28" s="390" t="s">
        <v>225</v>
      </c>
      <c r="L28" s="390" t="s">
        <v>225</v>
      </c>
      <c r="M28" s="390" t="s">
        <v>225</v>
      </c>
      <c r="N28" s="390" t="s">
        <v>225</v>
      </c>
      <c r="O28" s="390" t="s">
        <v>225</v>
      </c>
      <c r="P28" s="390" t="s">
        <v>225</v>
      </c>
    </row>
    <row r="29" spans="1:16">
      <c r="A29" s="458"/>
      <c r="B29" s="458"/>
      <c r="C29" s="458"/>
      <c r="D29" s="391" t="s">
        <v>226</v>
      </c>
      <c r="E29" s="392">
        <v>522200</v>
      </c>
      <c r="F29" s="393">
        <v>522200</v>
      </c>
      <c r="G29" s="393">
        <v>0</v>
      </c>
      <c r="H29" s="393">
        <v>0</v>
      </c>
      <c r="I29" s="393">
        <v>0</v>
      </c>
      <c r="J29" s="392">
        <v>0</v>
      </c>
      <c r="K29" s="393">
        <v>0</v>
      </c>
      <c r="L29" s="393">
        <v>0</v>
      </c>
      <c r="M29" s="393">
        <v>0</v>
      </c>
      <c r="N29" s="393">
        <v>0</v>
      </c>
      <c r="O29" s="393">
        <v>0</v>
      </c>
      <c r="P29" s="392">
        <v>522200</v>
      </c>
    </row>
    <row r="30" spans="1:16" ht="26.4">
      <c r="A30" s="458"/>
      <c r="B30" s="458"/>
      <c r="C30" s="458"/>
      <c r="D30" s="391" t="s">
        <v>227</v>
      </c>
      <c r="E30" s="392">
        <v>522200</v>
      </c>
      <c r="F30" s="393">
        <v>522200</v>
      </c>
      <c r="G30" s="393">
        <v>0</v>
      </c>
      <c r="H30" s="393">
        <v>0</v>
      </c>
      <c r="I30" s="393">
        <v>0</v>
      </c>
      <c r="J30" s="392">
        <v>0</v>
      </c>
      <c r="K30" s="393">
        <v>0</v>
      </c>
      <c r="L30" s="393">
        <v>0</v>
      </c>
      <c r="M30" s="393">
        <v>0</v>
      </c>
      <c r="N30" s="393">
        <v>0</v>
      </c>
      <c r="O30" s="393">
        <v>0</v>
      </c>
      <c r="P30" s="392">
        <v>522200</v>
      </c>
    </row>
    <row r="31" spans="1:16">
      <c r="A31" s="458"/>
      <c r="B31" s="458"/>
      <c r="C31" s="458"/>
      <c r="D31" s="391" t="s">
        <v>228</v>
      </c>
      <c r="E31" s="392">
        <v>99065.18</v>
      </c>
      <c r="F31" s="393">
        <v>99065.18</v>
      </c>
      <c r="G31" s="393">
        <v>0</v>
      </c>
      <c r="H31" s="393">
        <v>0</v>
      </c>
      <c r="I31" s="393">
        <v>0</v>
      </c>
      <c r="J31" s="392">
        <v>0</v>
      </c>
      <c r="K31" s="393">
        <v>0</v>
      </c>
      <c r="L31" s="393">
        <v>0</v>
      </c>
      <c r="M31" s="393">
        <v>0</v>
      </c>
      <c r="N31" s="393">
        <v>0</v>
      </c>
      <c r="O31" s="393">
        <v>0</v>
      </c>
      <c r="P31" s="392">
        <v>99065.18</v>
      </c>
    </row>
    <row r="32" spans="1:16" ht="26.4">
      <c r="A32" s="458" t="s">
        <v>241</v>
      </c>
      <c r="B32" s="458" t="s">
        <v>242</v>
      </c>
      <c r="C32" s="458" t="s">
        <v>243</v>
      </c>
      <c r="D32" s="389" t="s">
        <v>244</v>
      </c>
      <c r="E32" s="390" t="s">
        <v>225</v>
      </c>
      <c r="F32" s="390" t="s">
        <v>225</v>
      </c>
      <c r="G32" s="390" t="s">
        <v>225</v>
      </c>
      <c r="H32" s="390" t="s">
        <v>225</v>
      </c>
      <c r="I32" s="390" t="s">
        <v>225</v>
      </c>
      <c r="J32" s="390" t="s">
        <v>225</v>
      </c>
      <c r="K32" s="390" t="s">
        <v>225</v>
      </c>
      <c r="L32" s="390" t="s">
        <v>225</v>
      </c>
      <c r="M32" s="390" t="s">
        <v>225</v>
      </c>
      <c r="N32" s="390" t="s">
        <v>225</v>
      </c>
      <c r="O32" s="390" t="s">
        <v>225</v>
      </c>
      <c r="P32" s="390" t="s">
        <v>225</v>
      </c>
    </row>
    <row r="33" spans="1:16">
      <c r="A33" s="458"/>
      <c r="B33" s="458"/>
      <c r="C33" s="458"/>
      <c r="D33" s="391" t="s">
        <v>226</v>
      </c>
      <c r="E33" s="392">
        <v>1359000</v>
      </c>
      <c r="F33" s="393">
        <v>1359000</v>
      </c>
      <c r="G33" s="393">
        <v>0</v>
      </c>
      <c r="H33" s="393">
        <v>0</v>
      </c>
      <c r="I33" s="393">
        <v>0</v>
      </c>
      <c r="J33" s="392">
        <v>0</v>
      </c>
      <c r="K33" s="393">
        <v>0</v>
      </c>
      <c r="L33" s="393">
        <v>0</v>
      </c>
      <c r="M33" s="393">
        <v>0</v>
      </c>
      <c r="N33" s="393">
        <v>0</v>
      </c>
      <c r="O33" s="393">
        <v>0</v>
      </c>
      <c r="P33" s="392">
        <v>1359000</v>
      </c>
    </row>
    <row r="34" spans="1:16" ht="26.4">
      <c r="A34" s="458"/>
      <c r="B34" s="458"/>
      <c r="C34" s="458"/>
      <c r="D34" s="391" t="s">
        <v>227</v>
      </c>
      <c r="E34" s="392">
        <v>1531800</v>
      </c>
      <c r="F34" s="393">
        <v>1531800</v>
      </c>
      <c r="G34" s="393">
        <v>0</v>
      </c>
      <c r="H34" s="393">
        <v>0</v>
      </c>
      <c r="I34" s="393">
        <v>0</v>
      </c>
      <c r="J34" s="392">
        <v>0</v>
      </c>
      <c r="K34" s="393">
        <v>0</v>
      </c>
      <c r="L34" s="393">
        <v>0</v>
      </c>
      <c r="M34" s="393">
        <v>0</v>
      </c>
      <c r="N34" s="393">
        <v>0</v>
      </c>
      <c r="O34" s="393">
        <v>0</v>
      </c>
      <c r="P34" s="392">
        <v>1531800</v>
      </c>
    </row>
    <row r="35" spans="1:16">
      <c r="A35" s="458"/>
      <c r="B35" s="458"/>
      <c r="C35" s="458"/>
      <c r="D35" s="391" t="s">
        <v>228</v>
      </c>
      <c r="E35" s="392">
        <v>787785.89</v>
      </c>
      <c r="F35" s="393">
        <v>787785.89</v>
      </c>
      <c r="G35" s="393">
        <v>0</v>
      </c>
      <c r="H35" s="393">
        <v>0</v>
      </c>
      <c r="I35" s="393">
        <v>0</v>
      </c>
      <c r="J35" s="392">
        <v>0</v>
      </c>
      <c r="K35" s="393">
        <v>0</v>
      </c>
      <c r="L35" s="393">
        <v>0</v>
      </c>
      <c r="M35" s="393">
        <v>0</v>
      </c>
      <c r="N35" s="393">
        <v>0</v>
      </c>
      <c r="O35" s="393">
        <v>0</v>
      </c>
      <c r="P35" s="392">
        <v>787785.89</v>
      </c>
    </row>
    <row r="36" spans="1:16">
      <c r="A36" s="458" t="s">
        <v>245</v>
      </c>
      <c r="B36" s="458" t="s">
        <v>246</v>
      </c>
      <c r="C36" s="458" t="s">
        <v>247</v>
      </c>
      <c r="D36" s="389" t="s">
        <v>248</v>
      </c>
      <c r="E36" s="390" t="s">
        <v>225</v>
      </c>
      <c r="F36" s="390" t="s">
        <v>225</v>
      </c>
      <c r="G36" s="390" t="s">
        <v>225</v>
      </c>
      <c r="H36" s="390" t="s">
        <v>225</v>
      </c>
      <c r="I36" s="390" t="s">
        <v>225</v>
      </c>
      <c r="J36" s="390" t="s">
        <v>225</v>
      </c>
      <c r="K36" s="390" t="s">
        <v>225</v>
      </c>
      <c r="L36" s="390" t="s">
        <v>225</v>
      </c>
      <c r="M36" s="390" t="s">
        <v>225</v>
      </c>
      <c r="N36" s="390" t="s">
        <v>225</v>
      </c>
      <c r="O36" s="390" t="s">
        <v>225</v>
      </c>
      <c r="P36" s="390" t="s">
        <v>225</v>
      </c>
    </row>
    <row r="37" spans="1:16">
      <c r="A37" s="458"/>
      <c r="B37" s="458"/>
      <c r="C37" s="458"/>
      <c r="D37" s="391" t="s">
        <v>226</v>
      </c>
      <c r="E37" s="392">
        <v>5060000</v>
      </c>
      <c r="F37" s="393">
        <v>5060000</v>
      </c>
      <c r="G37" s="393">
        <v>0</v>
      </c>
      <c r="H37" s="393">
        <v>0</v>
      </c>
      <c r="I37" s="393">
        <v>0</v>
      </c>
      <c r="J37" s="392">
        <v>6500000</v>
      </c>
      <c r="K37" s="393">
        <v>6500000</v>
      </c>
      <c r="L37" s="393">
        <v>0</v>
      </c>
      <c r="M37" s="393">
        <v>0</v>
      </c>
      <c r="N37" s="393">
        <v>0</v>
      </c>
      <c r="O37" s="393">
        <v>6500000</v>
      </c>
      <c r="P37" s="392">
        <v>11560000</v>
      </c>
    </row>
    <row r="38" spans="1:16" ht="26.4">
      <c r="A38" s="458"/>
      <c r="B38" s="458"/>
      <c r="C38" s="458"/>
      <c r="D38" s="391" t="s">
        <v>227</v>
      </c>
      <c r="E38" s="392">
        <v>5454800</v>
      </c>
      <c r="F38" s="393">
        <v>5454800</v>
      </c>
      <c r="G38" s="393">
        <v>0</v>
      </c>
      <c r="H38" s="393">
        <v>0</v>
      </c>
      <c r="I38" s="393">
        <v>0</v>
      </c>
      <c r="J38" s="392">
        <v>6599500</v>
      </c>
      <c r="K38" s="393">
        <v>6599500</v>
      </c>
      <c r="L38" s="393">
        <v>0</v>
      </c>
      <c r="M38" s="393">
        <v>0</v>
      </c>
      <c r="N38" s="393">
        <v>0</v>
      </c>
      <c r="O38" s="393">
        <v>6599500</v>
      </c>
      <c r="P38" s="392">
        <v>12054300</v>
      </c>
    </row>
    <row r="39" spans="1:16">
      <c r="A39" s="458"/>
      <c r="B39" s="458"/>
      <c r="C39" s="458"/>
      <c r="D39" s="391" t="s">
        <v>228</v>
      </c>
      <c r="E39" s="392">
        <v>2632650.23</v>
      </c>
      <c r="F39" s="393">
        <v>2632650.23</v>
      </c>
      <c r="G39" s="393">
        <v>0</v>
      </c>
      <c r="H39" s="393">
        <v>0</v>
      </c>
      <c r="I39" s="393">
        <v>0</v>
      </c>
      <c r="J39" s="392">
        <v>3653570</v>
      </c>
      <c r="K39" s="393">
        <v>3653570</v>
      </c>
      <c r="L39" s="393">
        <v>0</v>
      </c>
      <c r="M39" s="393">
        <v>0</v>
      </c>
      <c r="N39" s="393">
        <v>0</v>
      </c>
      <c r="O39" s="393">
        <v>3653570</v>
      </c>
      <c r="P39" s="392">
        <v>6286220.2300000004</v>
      </c>
    </row>
    <row r="40" spans="1:16" ht="26.4">
      <c r="A40" s="458" t="s">
        <v>249</v>
      </c>
      <c r="B40" s="458" t="s">
        <v>250</v>
      </c>
      <c r="C40" s="458" t="s">
        <v>251</v>
      </c>
      <c r="D40" s="389" t="s">
        <v>252</v>
      </c>
      <c r="E40" s="390" t="s">
        <v>225</v>
      </c>
      <c r="F40" s="390" t="s">
        <v>225</v>
      </c>
      <c r="G40" s="390" t="s">
        <v>225</v>
      </c>
      <c r="H40" s="390" t="s">
        <v>225</v>
      </c>
      <c r="I40" s="390" t="s">
        <v>225</v>
      </c>
      <c r="J40" s="390" t="s">
        <v>225</v>
      </c>
      <c r="K40" s="390" t="s">
        <v>225</v>
      </c>
      <c r="L40" s="390" t="s">
        <v>225</v>
      </c>
      <c r="M40" s="390" t="s">
        <v>225</v>
      </c>
      <c r="N40" s="390" t="s">
        <v>225</v>
      </c>
      <c r="O40" s="390" t="s">
        <v>225</v>
      </c>
      <c r="P40" s="390" t="s">
        <v>225</v>
      </c>
    </row>
    <row r="41" spans="1:16">
      <c r="A41" s="458"/>
      <c r="B41" s="458"/>
      <c r="C41" s="458"/>
      <c r="D41" s="391" t="s">
        <v>226</v>
      </c>
      <c r="E41" s="392">
        <v>3500</v>
      </c>
      <c r="F41" s="393">
        <v>3500</v>
      </c>
      <c r="G41" s="393">
        <v>0</v>
      </c>
      <c r="H41" s="393">
        <v>0</v>
      </c>
      <c r="I41" s="393">
        <v>0</v>
      </c>
      <c r="J41" s="392">
        <v>0</v>
      </c>
      <c r="K41" s="393">
        <v>0</v>
      </c>
      <c r="L41" s="393">
        <v>0</v>
      </c>
      <c r="M41" s="393">
        <v>0</v>
      </c>
      <c r="N41" s="393">
        <v>0</v>
      </c>
      <c r="O41" s="393">
        <v>0</v>
      </c>
      <c r="P41" s="392">
        <v>3500</v>
      </c>
    </row>
    <row r="42" spans="1:16" ht="26.4">
      <c r="A42" s="458"/>
      <c r="B42" s="458"/>
      <c r="C42" s="458"/>
      <c r="D42" s="391" t="s">
        <v>227</v>
      </c>
      <c r="E42" s="392">
        <v>3500</v>
      </c>
      <c r="F42" s="393">
        <v>3500</v>
      </c>
      <c r="G42" s="393">
        <v>0</v>
      </c>
      <c r="H42" s="393">
        <v>0</v>
      </c>
      <c r="I42" s="393">
        <v>0</v>
      </c>
      <c r="J42" s="392">
        <v>0</v>
      </c>
      <c r="K42" s="393">
        <v>0</v>
      </c>
      <c r="L42" s="393">
        <v>0</v>
      </c>
      <c r="M42" s="393">
        <v>0</v>
      </c>
      <c r="N42" s="393">
        <v>0</v>
      </c>
      <c r="O42" s="393">
        <v>0</v>
      </c>
      <c r="P42" s="392">
        <v>3500</v>
      </c>
    </row>
    <row r="43" spans="1:16">
      <c r="A43" s="458"/>
      <c r="B43" s="458"/>
      <c r="C43" s="458"/>
      <c r="D43" s="391" t="s">
        <v>228</v>
      </c>
      <c r="E43" s="392">
        <v>1470</v>
      </c>
      <c r="F43" s="393">
        <v>1470</v>
      </c>
      <c r="G43" s="393">
        <v>0</v>
      </c>
      <c r="H43" s="393">
        <v>0</v>
      </c>
      <c r="I43" s="393">
        <v>0</v>
      </c>
      <c r="J43" s="392">
        <v>0</v>
      </c>
      <c r="K43" s="393">
        <v>0</v>
      </c>
      <c r="L43" s="393">
        <v>0</v>
      </c>
      <c r="M43" s="393">
        <v>0</v>
      </c>
      <c r="N43" s="393">
        <v>0</v>
      </c>
      <c r="O43" s="393">
        <v>0</v>
      </c>
      <c r="P43" s="392">
        <v>1470</v>
      </c>
    </row>
    <row r="44" spans="1:16" ht="26.4">
      <c r="A44" s="458" t="s">
        <v>253</v>
      </c>
      <c r="B44" s="458" t="s">
        <v>254</v>
      </c>
      <c r="C44" s="458" t="s">
        <v>251</v>
      </c>
      <c r="D44" s="389" t="s">
        <v>255</v>
      </c>
      <c r="E44" s="390" t="s">
        <v>225</v>
      </c>
      <c r="F44" s="390" t="s">
        <v>225</v>
      </c>
      <c r="G44" s="390" t="s">
        <v>225</v>
      </c>
      <c r="H44" s="390" t="s">
        <v>225</v>
      </c>
      <c r="I44" s="390" t="s">
        <v>225</v>
      </c>
      <c r="J44" s="390" t="s">
        <v>225</v>
      </c>
      <c r="K44" s="390" t="s">
        <v>225</v>
      </c>
      <c r="L44" s="390" t="s">
        <v>225</v>
      </c>
      <c r="M44" s="390" t="s">
        <v>225</v>
      </c>
      <c r="N44" s="390" t="s">
        <v>225</v>
      </c>
      <c r="O44" s="390" t="s">
        <v>225</v>
      </c>
      <c r="P44" s="390" t="s">
        <v>225</v>
      </c>
    </row>
    <row r="45" spans="1:16">
      <c r="A45" s="458"/>
      <c r="B45" s="458"/>
      <c r="C45" s="458"/>
      <c r="D45" s="391" t="s">
        <v>226</v>
      </c>
      <c r="E45" s="392">
        <v>1416400</v>
      </c>
      <c r="F45" s="393">
        <v>1416400</v>
      </c>
      <c r="G45" s="393">
        <v>0</v>
      </c>
      <c r="H45" s="393">
        <v>0</v>
      </c>
      <c r="I45" s="393">
        <v>0</v>
      </c>
      <c r="J45" s="392">
        <v>0</v>
      </c>
      <c r="K45" s="393">
        <v>0</v>
      </c>
      <c r="L45" s="393">
        <v>0</v>
      </c>
      <c r="M45" s="393">
        <v>0</v>
      </c>
      <c r="N45" s="393">
        <v>0</v>
      </c>
      <c r="O45" s="393">
        <v>0</v>
      </c>
      <c r="P45" s="392">
        <v>1416400</v>
      </c>
    </row>
    <row r="46" spans="1:16" ht="26.4">
      <c r="A46" s="458"/>
      <c r="B46" s="458"/>
      <c r="C46" s="458"/>
      <c r="D46" s="391" t="s">
        <v>227</v>
      </c>
      <c r="E46" s="392">
        <v>1416400</v>
      </c>
      <c r="F46" s="393">
        <v>1416400</v>
      </c>
      <c r="G46" s="393">
        <v>0</v>
      </c>
      <c r="H46" s="393">
        <v>0</v>
      </c>
      <c r="I46" s="393">
        <v>0</v>
      </c>
      <c r="J46" s="392">
        <v>0</v>
      </c>
      <c r="K46" s="393">
        <v>0</v>
      </c>
      <c r="L46" s="393">
        <v>0</v>
      </c>
      <c r="M46" s="393">
        <v>0</v>
      </c>
      <c r="N46" s="393">
        <v>0</v>
      </c>
      <c r="O46" s="393">
        <v>0</v>
      </c>
      <c r="P46" s="392">
        <v>1416400</v>
      </c>
    </row>
    <row r="47" spans="1:16">
      <c r="A47" s="458"/>
      <c r="B47" s="458"/>
      <c r="C47" s="458"/>
      <c r="D47" s="391" t="s">
        <v>228</v>
      </c>
      <c r="E47" s="392">
        <v>294266.09999999998</v>
      </c>
      <c r="F47" s="393">
        <v>294266.09999999998</v>
      </c>
      <c r="G47" s="393">
        <v>0</v>
      </c>
      <c r="H47" s="393">
        <v>0</v>
      </c>
      <c r="I47" s="393">
        <v>0</v>
      </c>
      <c r="J47" s="392">
        <v>0</v>
      </c>
      <c r="K47" s="393">
        <v>0</v>
      </c>
      <c r="L47" s="393">
        <v>0</v>
      </c>
      <c r="M47" s="393">
        <v>0</v>
      </c>
      <c r="N47" s="393">
        <v>0</v>
      </c>
      <c r="O47" s="393">
        <v>0</v>
      </c>
      <c r="P47" s="392">
        <v>294266.09999999998</v>
      </c>
    </row>
    <row r="48" spans="1:16" ht="26.4">
      <c r="A48" s="458" t="s">
        <v>256</v>
      </c>
      <c r="B48" s="458" t="s">
        <v>257</v>
      </c>
      <c r="C48" s="458" t="s">
        <v>251</v>
      </c>
      <c r="D48" s="389" t="s">
        <v>258</v>
      </c>
      <c r="E48" s="390" t="s">
        <v>225</v>
      </c>
      <c r="F48" s="390" t="s">
        <v>225</v>
      </c>
      <c r="G48" s="390" t="s">
        <v>225</v>
      </c>
      <c r="H48" s="390" t="s">
        <v>225</v>
      </c>
      <c r="I48" s="390" t="s">
        <v>225</v>
      </c>
      <c r="J48" s="390" t="s">
        <v>225</v>
      </c>
      <c r="K48" s="390" t="s">
        <v>225</v>
      </c>
      <c r="L48" s="390" t="s">
        <v>225</v>
      </c>
      <c r="M48" s="390" t="s">
        <v>225</v>
      </c>
      <c r="N48" s="390" t="s">
        <v>225</v>
      </c>
      <c r="O48" s="390" t="s">
        <v>225</v>
      </c>
      <c r="P48" s="390" t="s">
        <v>225</v>
      </c>
    </row>
    <row r="49" spans="1:16">
      <c r="A49" s="458"/>
      <c r="B49" s="458"/>
      <c r="C49" s="458"/>
      <c r="D49" s="391" t="s">
        <v>226</v>
      </c>
      <c r="E49" s="392">
        <v>50000</v>
      </c>
      <c r="F49" s="393">
        <v>50000</v>
      </c>
      <c r="G49" s="393">
        <v>0</v>
      </c>
      <c r="H49" s="393">
        <v>0</v>
      </c>
      <c r="I49" s="393">
        <v>0</v>
      </c>
      <c r="J49" s="392">
        <v>0</v>
      </c>
      <c r="K49" s="393">
        <v>0</v>
      </c>
      <c r="L49" s="393">
        <v>0</v>
      </c>
      <c r="M49" s="393">
        <v>0</v>
      </c>
      <c r="N49" s="393">
        <v>0</v>
      </c>
      <c r="O49" s="393">
        <v>0</v>
      </c>
      <c r="P49" s="392">
        <v>50000</v>
      </c>
    </row>
    <row r="50" spans="1:16" ht="26.4">
      <c r="A50" s="458"/>
      <c r="B50" s="458"/>
      <c r="C50" s="458"/>
      <c r="D50" s="391" t="s">
        <v>227</v>
      </c>
      <c r="E50" s="392">
        <v>50000</v>
      </c>
      <c r="F50" s="393">
        <v>50000</v>
      </c>
      <c r="G50" s="393">
        <v>0</v>
      </c>
      <c r="H50" s="393">
        <v>0</v>
      </c>
      <c r="I50" s="393">
        <v>0</v>
      </c>
      <c r="J50" s="392">
        <v>0</v>
      </c>
      <c r="K50" s="393">
        <v>0</v>
      </c>
      <c r="L50" s="393">
        <v>0</v>
      </c>
      <c r="M50" s="393">
        <v>0</v>
      </c>
      <c r="N50" s="393">
        <v>0</v>
      </c>
      <c r="O50" s="393">
        <v>0</v>
      </c>
      <c r="P50" s="392">
        <v>50000</v>
      </c>
    </row>
    <row r="51" spans="1:16">
      <c r="A51" s="458"/>
      <c r="B51" s="458"/>
      <c r="C51" s="458"/>
      <c r="D51" s="391" t="s">
        <v>228</v>
      </c>
      <c r="E51" s="392">
        <v>23839.22</v>
      </c>
      <c r="F51" s="393">
        <v>23839.22</v>
      </c>
      <c r="G51" s="393">
        <v>0</v>
      </c>
      <c r="H51" s="393">
        <v>0</v>
      </c>
      <c r="I51" s="393">
        <v>0</v>
      </c>
      <c r="J51" s="392">
        <v>0</v>
      </c>
      <c r="K51" s="393">
        <v>0</v>
      </c>
      <c r="L51" s="393">
        <v>0</v>
      </c>
      <c r="M51" s="393">
        <v>0</v>
      </c>
      <c r="N51" s="393">
        <v>0</v>
      </c>
      <c r="O51" s="393">
        <v>0</v>
      </c>
      <c r="P51" s="392">
        <v>23839.22</v>
      </c>
    </row>
    <row r="52" spans="1:16" ht="39.6">
      <c r="A52" s="458" t="s">
        <v>259</v>
      </c>
      <c r="B52" s="458" t="s">
        <v>260</v>
      </c>
      <c r="C52" s="458" t="s">
        <v>261</v>
      </c>
      <c r="D52" s="389" t="s">
        <v>262</v>
      </c>
      <c r="E52" s="390" t="s">
        <v>225</v>
      </c>
      <c r="F52" s="390" t="s">
        <v>225</v>
      </c>
      <c r="G52" s="390" t="s">
        <v>225</v>
      </c>
      <c r="H52" s="390" t="s">
        <v>225</v>
      </c>
      <c r="I52" s="390" t="s">
        <v>225</v>
      </c>
      <c r="J52" s="390" t="s">
        <v>225</v>
      </c>
      <c r="K52" s="390" t="s">
        <v>225</v>
      </c>
      <c r="L52" s="390" t="s">
        <v>225</v>
      </c>
      <c r="M52" s="390" t="s">
        <v>225</v>
      </c>
      <c r="N52" s="390" t="s">
        <v>225</v>
      </c>
      <c r="O52" s="390" t="s">
        <v>225</v>
      </c>
      <c r="P52" s="390" t="s">
        <v>225</v>
      </c>
    </row>
    <row r="53" spans="1:16">
      <c r="A53" s="458"/>
      <c r="B53" s="458"/>
      <c r="C53" s="458"/>
      <c r="D53" s="391" t="s">
        <v>226</v>
      </c>
      <c r="E53" s="392">
        <v>5896900</v>
      </c>
      <c r="F53" s="393">
        <v>5896900</v>
      </c>
      <c r="G53" s="393">
        <v>4349500</v>
      </c>
      <c r="H53" s="393">
        <v>150000</v>
      </c>
      <c r="I53" s="393">
        <v>0</v>
      </c>
      <c r="J53" s="392">
        <v>75000</v>
      </c>
      <c r="K53" s="393">
        <v>0</v>
      </c>
      <c r="L53" s="393">
        <v>75000</v>
      </c>
      <c r="M53" s="393">
        <v>5000</v>
      </c>
      <c r="N53" s="393">
        <v>50000</v>
      </c>
      <c r="O53" s="393">
        <v>0</v>
      </c>
      <c r="P53" s="392">
        <v>5971900</v>
      </c>
    </row>
    <row r="54" spans="1:16" ht="26.4">
      <c r="A54" s="458"/>
      <c r="B54" s="458"/>
      <c r="C54" s="458"/>
      <c r="D54" s="391" t="s">
        <v>227</v>
      </c>
      <c r="E54" s="392">
        <v>5896900</v>
      </c>
      <c r="F54" s="393">
        <v>5896900</v>
      </c>
      <c r="G54" s="393">
        <v>4349500</v>
      </c>
      <c r="H54" s="393">
        <v>150000</v>
      </c>
      <c r="I54" s="393">
        <v>0</v>
      </c>
      <c r="J54" s="392">
        <v>75000</v>
      </c>
      <c r="K54" s="393">
        <v>0</v>
      </c>
      <c r="L54" s="393">
        <v>75000</v>
      </c>
      <c r="M54" s="393">
        <v>5000</v>
      </c>
      <c r="N54" s="393">
        <v>50000</v>
      </c>
      <c r="O54" s="393">
        <v>0</v>
      </c>
      <c r="P54" s="392">
        <v>5971900</v>
      </c>
    </row>
    <row r="55" spans="1:16">
      <c r="A55" s="458"/>
      <c r="B55" s="458"/>
      <c r="C55" s="458"/>
      <c r="D55" s="391" t="s">
        <v>228</v>
      </c>
      <c r="E55" s="392">
        <v>2706354.01</v>
      </c>
      <c r="F55" s="393">
        <v>2706354.01</v>
      </c>
      <c r="G55" s="393">
        <v>2051255.81</v>
      </c>
      <c r="H55" s="393">
        <v>64989.440000000002</v>
      </c>
      <c r="I55" s="393">
        <v>0</v>
      </c>
      <c r="J55" s="392">
        <v>32728.38</v>
      </c>
      <c r="K55" s="393">
        <v>0</v>
      </c>
      <c r="L55" s="393">
        <v>32728.38</v>
      </c>
      <c r="M55" s="393">
        <v>13220.44</v>
      </c>
      <c r="N55" s="393">
        <v>7817.44</v>
      </c>
      <c r="O55" s="393">
        <v>0</v>
      </c>
      <c r="P55" s="392">
        <v>2739082.3899999997</v>
      </c>
    </row>
    <row r="56" spans="1:16">
      <c r="A56" s="458" t="s">
        <v>263</v>
      </c>
      <c r="B56" s="458" t="s">
        <v>264</v>
      </c>
      <c r="C56" s="458" t="s">
        <v>265</v>
      </c>
      <c r="D56" s="389" t="s">
        <v>266</v>
      </c>
      <c r="E56" s="390" t="s">
        <v>225</v>
      </c>
      <c r="F56" s="390" t="s">
        <v>225</v>
      </c>
      <c r="G56" s="390" t="s">
        <v>225</v>
      </c>
      <c r="H56" s="390" t="s">
        <v>225</v>
      </c>
      <c r="I56" s="390" t="s">
        <v>225</v>
      </c>
      <c r="J56" s="390" t="s">
        <v>225</v>
      </c>
      <c r="K56" s="390" t="s">
        <v>225</v>
      </c>
      <c r="L56" s="390" t="s">
        <v>225</v>
      </c>
      <c r="M56" s="390" t="s">
        <v>225</v>
      </c>
      <c r="N56" s="390" t="s">
        <v>225</v>
      </c>
      <c r="O56" s="390" t="s">
        <v>225</v>
      </c>
      <c r="P56" s="390" t="s">
        <v>225</v>
      </c>
    </row>
    <row r="57" spans="1:16">
      <c r="A57" s="458"/>
      <c r="B57" s="458"/>
      <c r="C57" s="458"/>
      <c r="D57" s="391" t="s">
        <v>226</v>
      </c>
      <c r="E57" s="392">
        <v>200000</v>
      </c>
      <c r="F57" s="393">
        <v>200000</v>
      </c>
      <c r="G57" s="393">
        <v>0</v>
      </c>
      <c r="H57" s="393">
        <v>0</v>
      </c>
      <c r="I57" s="393">
        <v>0</v>
      </c>
      <c r="J57" s="392">
        <v>0</v>
      </c>
      <c r="K57" s="393">
        <v>0</v>
      </c>
      <c r="L57" s="393">
        <v>0</v>
      </c>
      <c r="M57" s="393">
        <v>0</v>
      </c>
      <c r="N57" s="393">
        <v>0</v>
      </c>
      <c r="O57" s="393">
        <v>0</v>
      </c>
      <c r="P57" s="392">
        <v>200000</v>
      </c>
    </row>
    <row r="58" spans="1:16" ht="26.4">
      <c r="A58" s="458"/>
      <c r="B58" s="458"/>
      <c r="C58" s="458"/>
      <c r="D58" s="391" t="s">
        <v>227</v>
      </c>
      <c r="E58" s="392">
        <v>200000</v>
      </c>
      <c r="F58" s="393">
        <v>200000</v>
      </c>
      <c r="G58" s="393">
        <v>0</v>
      </c>
      <c r="H58" s="393">
        <v>0</v>
      </c>
      <c r="I58" s="393">
        <v>0</v>
      </c>
      <c r="J58" s="392">
        <v>0</v>
      </c>
      <c r="K58" s="393">
        <v>0</v>
      </c>
      <c r="L58" s="393">
        <v>0</v>
      </c>
      <c r="M58" s="393">
        <v>0</v>
      </c>
      <c r="N58" s="393">
        <v>0</v>
      </c>
      <c r="O58" s="393">
        <v>0</v>
      </c>
      <c r="P58" s="392">
        <v>200000</v>
      </c>
    </row>
    <row r="59" spans="1:16">
      <c r="A59" s="458"/>
      <c r="B59" s="458"/>
      <c r="C59" s="458"/>
      <c r="D59" s="391" t="s">
        <v>228</v>
      </c>
      <c r="E59" s="392">
        <v>91994</v>
      </c>
      <c r="F59" s="393">
        <v>91994</v>
      </c>
      <c r="G59" s="393">
        <v>0</v>
      </c>
      <c r="H59" s="393">
        <v>0</v>
      </c>
      <c r="I59" s="393">
        <v>0</v>
      </c>
      <c r="J59" s="392">
        <v>0</v>
      </c>
      <c r="K59" s="393">
        <v>0</v>
      </c>
      <c r="L59" s="393">
        <v>0</v>
      </c>
      <c r="M59" s="393">
        <v>0</v>
      </c>
      <c r="N59" s="393">
        <v>0</v>
      </c>
      <c r="O59" s="393">
        <v>0</v>
      </c>
      <c r="P59" s="392">
        <v>91994</v>
      </c>
    </row>
    <row r="60" spans="1:16" ht="52.8">
      <c r="A60" s="458" t="s">
        <v>267</v>
      </c>
      <c r="B60" s="458" t="s">
        <v>268</v>
      </c>
      <c r="C60" s="458" t="s">
        <v>265</v>
      </c>
      <c r="D60" s="389" t="s">
        <v>269</v>
      </c>
      <c r="E60" s="390" t="s">
        <v>225</v>
      </c>
      <c r="F60" s="390" t="s">
        <v>225</v>
      </c>
      <c r="G60" s="390" t="s">
        <v>225</v>
      </c>
      <c r="H60" s="390" t="s">
        <v>225</v>
      </c>
      <c r="I60" s="390" t="s">
        <v>225</v>
      </c>
      <c r="J60" s="390" t="s">
        <v>225</v>
      </c>
      <c r="K60" s="390" t="s">
        <v>225</v>
      </c>
      <c r="L60" s="390" t="s">
        <v>225</v>
      </c>
      <c r="M60" s="390" t="s">
        <v>225</v>
      </c>
      <c r="N60" s="390" t="s">
        <v>225</v>
      </c>
      <c r="O60" s="390" t="s">
        <v>225</v>
      </c>
      <c r="P60" s="390" t="s">
        <v>225</v>
      </c>
    </row>
    <row r="61" spans="1:16">
      <c r="A61" s="458"/>
      <c r="B61" s="458"/>
      <c r="C61" s="458"/>
      <c r="D61" s="391" t="s">
        <v>226</v>
      </c>
      <c r="E61" s="392">
        <v>1517400</v>
      </c>
      <c r="F61" s="393">
        <v>1517400</v>
      </c>
      <c r="G61" s="393">
        <v>1105200</v>
      </c>
      <c r="H61" s="393">
        <v>25300</v>
      </c>
      <c r="I61" s="393">
        <v>0</v>
      </c>
      <c r="J61" s="392">
        <v>0</v>
      </c>
      <c r="K61" s="393">
        <v>0</v>
      </c>
      <c r="L61" s="393">
        <v>0</v>
      </c>
      <c r="M61" s="393">
        <v>0</v>
      </c>
      <c r="N61" s="393">
        <v>0</v>
      </c>
      <c r="O61" s="393">
        <v>0</v>
      </c>
      <c r="P61" s="392">
        <v>1517400</v>
      </c>
    </row>
    <row r="62" spans="1:16" ht="18.600000000000001" customHeight="1">
      <c r="A62" s="458"/>
      <c r="B62" s="458"/>
      <c r="C62" s="458"/>
      <c r="D62" s="391" t="s">
        <v>227</v>
      </c>
      <c r="E62" s="392">
        <v>1532400</v>
      </c>
      <c r="F62" s="393">
        <v>1532400</v>
      </c>
      <c r="G62" s="393">
        <v>1105200</v>
      </c>
      <c r="H62" s="393">
        <v>25300</v>
      </c>
      <c r="I62" s="393">
        <v>0</v>
      </c>
      <c r="J62" s="392">
        <v>0</v>
      </c>
      <c r="K62" s="393">
        <v>0</v>
      </c>
      <c r="L62" s="393">
        <v>0</v>
      </c>
      <c r="M62" s="393">
        <v>0</v>
      </c>
      <c r="N62" s="393">
        <v>0</v>
      </c>
      <c r="O62" s="393">
        <v>0</v>
      </c>
      <c r="P62" s="392">
        <v>1532400</v>
      </c>
    </row>
    <row r="63" spans="1:16">
      <c r="A63" s="458"/>
      <c r="B63" s="458"/>
      <c r="C63" s="458"/>
      <c r="D63" s="391" t="s">
        <v>228</v>
      </c>
      <c r="E63" s="392">
        <v>716354.1</v>
      </c>
      <c r="F63" s="393">
        <v>716354.1</v>
      </c>
      <c r="G63" s="393">
        <v>551875.78</v>
      </c>
      <c r="H63" s="393">
        <v>18424.39</v>
      </c>
      <c r="I63" s="393">
        <v>0</v>
      </c>
      <c r="J63" s="392">
        <v>0</v>
      </c>
      <c r="K63" s="393">
        <v>0</v>
      </c>
      <c r="L63" s="393">
        <v>0</v>
      </c>
      <c r="M63" s="393">
        <v>0</v>
      </c>
      <c r="N63" s="393">
        <v>0</v>
      </c>
      <c r="O63" s="393">
        <v>0</v>
      </c>
      <c r="P63" s="392">
        <v>716354.1</v>
      </c>
    </row>
    <row r="64" spans="1:16" ht="52.8">
      <c r="A64" s="458" t="s">
        <v>270</v>
      </c>
      <c r="B64" s="458" t="s">
        <v>271</v>
      </c>
      <c r="C64" s="458" t="s">
        <v>272</v>
      </c>
      <c r="D64" s="389" t="s">
        <v>273</v>
      </c>
      <c r="E64" s="390" t="s">
        <v>225</v>
      </c>
      <c r="F64" s="390" t="s">
        <v>225</v>
      </c>
      <c r="G64" s="390" t="s">
        <v>225</v>
      </c>
      <c r="H64" s="390" t="s">
        <v>225</v>
      </c>
      <c r="I64" s="390" t="s">
        <v>225</v>
      </c>
      <c r="J64" s="390" t="s">
        <v>225</v>
      </c>
      <c r="K64" s="390" t="s">
        <v>225</v>
      </c>
      <c r="L64" s="390" t="s">
        <v>225</v>
      </c>
      <c r="M64" s="390" t="s">
        <v>225</v>
      </c>
      <c r="N64" s="390" t="s">
        <v>225</v>
      </c>
      <c r="O64" s="390" t="s">
        <v>225</v>
      </c>
      <c r="P64" s="390" t="s">
        <v>225</v>
      </c>
    </row>
    <row r="65" spans="1:16">
      <c r="A65" s="458"/>
      <c r="B65" s="458"/>
      <c r="C65" s="458"/>
      <c r="D65" s="391" t="s">
        <v>226</v>
      </c>
      <c r="E65" s="392">
        <v>1800000</v>
      </c>
      <c r="F65" s="393">
        <v>1800000</v>
      </c>
      <c r="G65" s="393">
        <v>0</v>
      </c>
      <c r="H65" s="393">
        <v>0</v>
      </c>
      <c r="I65" s="393">
        <v>0</v>
      </c>
      <c r="J65" s="392">
        <v>0</v>
      </c>
      <c r="K65" s="393">
        <v>0</v>
      </c>
      <c r="L65" s="393">
        <v>0</v>
      </c>
      <c r="M65" s="393">
        <v>0</v>
      </c>
      <c r="N65" s="393">
        <v>0</v>
      </c>
      <c r="O65" s="393">
        <v>0</v>
      </c>
      <c r="P65" s="392">
        <v>1800000</v>
      </c>
    </row>
    <row r="66" spans="1:16" ht="26.4">
      <c r="A66" s="458"/>
      <c r="B66" s="458"/>
      <c r="C66" s="458"/>
      <c r="D66" s="391" t="s">
        <v>227</v>
      </c>
      <c r="E66" s="392">
        <v>1800000</v>
      </c>
      <c r="F66" s="393">
        <v>1800000</v>
      </c>
      <c r="G66" s="393">
        <v>0</v>
      </c>
      <c r="H66" s="393">
        <v>0</v>
      </c>
      <c r="I66" s="393">
        <v>0</v>
      </c>
      <c r="J66" s="392">
        <v>0</v>
      </c>
      <c r="K66" s="393">
        <v>0</v>
      </c>
      <c r="L66" s="393">
        <v>0</v>
      </c>
      <c r="M66" s="393">
        <v>0</v>
      </c>
      <c r="N66" s="393">
        <v>0</v>
      </c>
      <c r="O66" s="393">
        <v>0</v>
      </c>
      <c r="P66" s="392">
        <v>1800000</v>
      </c>
    </row>
    <row r="67" spans="1:16">
      <c r="A67" s="458"/>
      <c r="B67" s="458"/>
      <c r="C67" s="458"/>
      <c r="D67" s="391" t="s">
        <v>228</v>
      </c>
      <c r="E67" s="392">
        <v>451364.37</v>
      </c>
      <c r="F67" s="393">
        <v>451364.37</v>
      </c>
      <c r="G67" s="393">
        <v>0</v>
      </c>
      <c r="H67" s="393">
        <v>0</v>
      </c>
      <c r="I67" s="393">
        <v>0</v>
      </c>
      <c r="J67" s="392">
        <v>0</v>
      </c>
      <c r="K67" s="393">
        <v>0</v>
      </c>
      <c r="L67" s="393">
        <v>0</v>
      </c>
      <c r="M67" s="393">
        <v>0</v>
      </c>
      <c r="N67" s="393">
        <v>0</v>
      </c>
      <c r="O67" s="393">
        <v>0</v>
      </c>
      <c r="P67" s="392">
        <v>451364.37</v>
      </c>
    </row>
    <row r="68" spans="1:16" ht="52.8">
      <c r="A68" s="458" t="s">
        <v>274</v>
      </c>
      <c r="B68" s="458" t="s">
        <v>275</v>
      </c>
      <c r="C68" s="458" t="s">
        <v>276</v>
      </c>
      <c r="D68" s="389" t="s">
        <v>277</v>
      </c>
      <c r="E68" s="390" t="s">
        <v>225</v>
      </c>
      <c r="F68" s="390" t="s">
        <v>225</v>
      </c>
      <c r="G68" s="390" t="s">
        <v>225</v>
      </c>
      <c r="H68" s="390" t="s">
        <v>225</v>
      </c>
      <c r="I68" s="390" t="s">
        <v>225</v>
      </c>
      <c r="J68" s="390" t="s">
        <v>225</v>
      </c>
      <c r="K68" s="390" t="s">
        <v>225</v>
      </c>
      <c r="L68" s="390" t="s">
        <v>225</v>
      </c>
      <c r="M68" s="390" t="s">
        <v>225</v>
      </c>
      <c r="N68" s="390" t="s">
        <v>225</v>
      </c>
      <c r="O68" s="390" t="s">
        <v>225</v>
      </c>
      <c r="P68" s="390" t="s">
        <v>225</v>
      </c>
    </row>
    <row r="69" spans="1:16">
      <c r="A69" s="458"/>
      <c r="B69" s="458"/>
      <c r="C69" s="458"/>
      <c r="D69" s="391" t="s">
        <v>226</v>
      </c>
      <c r="E69" s="392">
        <v>550000</v>
      </c>
      <c r="F69" s="393">
        <v>550000</v>
      </c>
      <c r="G69" s="393">
        <v>0</v>
      </c>
      <c r="H69" s="393">
        <v>0</v>
      </c>
      <c r="I69" s="393">
        <v>0</v>
      </c>
      <c r="J69" s="392">
        <v>0</v>
      </c>
      <c r="K69" s="393">
        <v>0</v>
      </c>
      <c r="L69" s="393">
        <v>0</v>
      </c>
      <c r="M69" s="393">
        <v>0</v>
      </c>
      <c r="N69" s="393">
        <v>0</v>
      </c>
      <c r="O69" s="393">
        <v>0</v>
      </c>
      <c r="P69" s="392">
        <v>550000</v>
      </c>
    </row>
    <row r="70" spans="1:16" ht="26.4">
      <c r="A70" s="458"/>
      <c r="B70" s="458"/>
      <c r="C70" s="458"/>
      <c r="D70" s="391" t="s">
        <v>227</v>
      </c>
      <c r="E70" s="392">
        <v>550000</v>
      </c>
      <c r="F70" s="393">
        <v>550000</v>
      </c>
      <c r="G70" s="393">
        <v>0</v>
      </c>
      <c r="H70" s="393">
        <v>0</v>
      </c>
      <c r="I70" s="393">
        <v>0</v>
      </c>
      <c r="J70" s="392">
        <v>0</v>
      </c>
      <c r="K70" s="393">
        <v>0</v>
      </c>
      <c r="L70" s="393">
        <v>0</v>
      </c>
      <c r="M70" s="393">
        <v>0</v>
      </c>
      <c r="N70" s="393">
        <v>0</v>
      </c>
      <c r="O70" s="393">
        <v>0</v>
      </c>
      <c r="P70" s="392">
        <v>550000</v>
      </c>
    </row>
    <row r="71" spans="1:16">
      <c r="A71" s="458"/>
      <c r="B71" s="458"/>
      <c r="C71" s="458"/>
      <c r="D71" s="391" t="s">
        <v>228</v>
      </c>
      <c r="E71" s="392">
        <v>343342.41</v>
      </c>
      <c r="F71" s="393">
        <v>343342.41</v>
      </c>
      <c r="G71" s="393">
        <v>0</v>
      </c>
      <c r="H71" s="393">
        <v>0</v>
      </c>
      <c r="I71" s="393">
        <v>0</v>
      </c>
      <c r="J71" s="392">
        <v>0</v>
      </c>
      <c r="K71" s="393">
        <v>0</v>
      </c>
      <c r="L71" s="393">
        <v>0</v>
      </c>
      <c r="M71" s="393">
        <v>0</v>
      </c>
      <c r="N71" s="393">
        <v>0</v>
      </c>
      <c r="O71" s="393">
        <v>0</v>
      </c>
      <c r="P71" s="392">
        <v>343342.41</v>
      </c>
    </row>
    <row r="72" spans="1:16">
      <c r="A72" s="458" t="s">
        <v>278</v>
      </c>
      <c r="B72" s="458" t="s">
        <v>279</v>
      </c>
      <c r="C72" s="458" t="s">
        <v>280</v>
      </c>
      <c r="D72" s="389" t="s">
        <v>281</v>
      </c>
      <c r="E72" s="390" t="s">
        <v>225</v>
      </c>
      <c r="F72" s="390" t="s">
        <v>225</v>
      </c>
      <c r="G72" s="390" t="s">
        <v>225</v>
      </c>
      <c r="H72" s="390" t="s">
        <v>225</v>
      </c>
      <c r="I72" s="390" t="s">
        <v>225</v>
      </c>
      <c r="J72" s="390" t="s">
        <v>225</v>
      </c>
      <c r="K72" s="390" t="s">
        <v>225</v>
      </c>
      <c r="L72" s="390" t="s">
        <v>225</v>
      </c>
      <c r="M72" s="390" t="s">
        <v>225</v>
      </c>
      <c r="N72" s="390" t="s">
        <v>225</v>
      </c>
      <c r="O72" s="390" t="s">
        <v>225</v>
      </c>
      <c r="P72" s="390" t="s">
        <v>225</v>
      </c>
    </row>
    <row r="73" spans="1:16">
      <c r="A73" s="458"/>
      <c r="B73" s="458"/>
      <c r="C73" s="458"/>
      <c r="D73" s="391" t="s">
        <v>226</v>
      </c>
      <c r="E73" s="392">
        <v>200000</v>
      </c>
      <c r="F73" s="393">
        <v>200000</v>
      </c>
      <c r="G73" s="393">
        <v>0</v>
      </c>
      <c r="H73" s="393">
        <v>0</v>
      </c>
      <c r="I73" s="393">
        <v>0</v>
      </c>
      <c r="J73" s="392">
        <v>0</v>
      </c>
      <c r="K73" s="393">
        <v>0</v>
      </c>
      <c r="L73" s="393">
        <v>0</v>
      </c>
      <c r="M73" s="393">
        <v>0</v>
      </c>
      <c r="N73" s="393">
        <v>0</v>
      </c>
      <c r="O73" s="393">
        <v>0</v>
      </c>
      <c r="P73" s="392">
        <v>200000</v>
      </c>
    </row>
    <row r="74" spans="1:16" ht="20.399999999999999" customHeight="1">
      <c r="A74" s="458"/>
      <c r="B74" s="458"/>
      <c r="C74" s="458"/>
      <c r="D74" s="391" t="s">
        <v>227</v>
      </c>
      <c r="E74" s="392">
        <v>200000</v>
      </c>
      <c r="F74" s="393">
        <v>200000</v>
      </c>
      <c r="G74" s="393">
        <v>0</v>
      </c>
      <c r="H74" s="393">
        <v>0</v>
      </c>
      <c r="I74" s="393">
        <v>0</v>
      </c>
      <c r="J74" s="392">
        <v>0</v>
      </c>
      <c r="K74" s="393">
        <v>0</v>
      </c>
      <c r="L74" s="393">
        <v>0</v>
      </c>
      <c r="M74" s="393">
        <v>0</v>
      </c>
      <c r="N74" s="393">
        <v>0</v>
      </c>
      <c r="O74" s="393">
        <v>0</v>
      </c>
      <c r="P74" s="392">
        <v>200000</v>
      </c>
    </row>
    <row r="75" spans="1:16">
      <c r="A75" s="458"/>
      <c r="B75" s="458"/>
      <c r="C75" s="458"/>
      <c r="D75" s="391" t="s">
        <v>228</v>
      </c>
      <c r="E75" s="392">
        <v>117817.06</v>
      </c>
      <c r="F75" s="393">
        <v>117817.06</v>
      </c>
      <c r="G75" s="393">
        <v>0</v>
      </c>
      <c r="H75" s="393">
        <v>0</v>
      </c>
      <c r="I75" s="393">
        <v>0</v>
      </c>
      <c r="J75" s="392">
        <v>0</v>
      </c>
      <c r="K75" s="393">
        <v>0</v>
      </c>
      <c r="L75" s="393">
        <v>0</v>
      </c>
      <c r="M75" s="393">
        <v>0</v>
      </c>
      <c r="N75" s="393">
        <v>0</v>
      </c>
      <c r="O75" s="393">
        <v>0</v>
      </c>
      <c r="P75" s="392">
        <v>117817.06</v>
      </c>
    </row>
    <row r="76" spans="1:16" ht="26.4">
      <c r="A76" s="458" t="s">
        <v>282</v>
      </c>
      <c r="B76" s="458" t="s">
        <v>283</v>
      </c>
      <c r="C76" s="458" t="s">
        <v>251</v>
      </c>
      <c r="D76" s="389" t="s">
        <v>284</v>
      </c>
      <c r="E76" s="390" t="s">
        <v>225</v>
      </c>
      <c r="F76" s="390" t="s">
        <v>225</v>
      </c>
      <c r="G76" s="390" t="s">
        <v>225</v>
      </c>
      <c r="H76" s="390" t="s">
        <v>225</v>
      </c>
      <c r="I76" s="390" t="s">
        <v>225</v>
      </c>
      <c r="J76" s="390" t="s">
        <v>225</v>
      </c>
      <c r="K76" s="390" t="s">
        <v>225</v>
      </c>
      <c r="L76" s="390" t="s">
        <v>225</v>
      </c>
      <c r="M76" s="390" t="s">
        <v>225</v>
      </c>
      <c r="N76" s="390" t="s">
        <v>225</v>
      </c>
      <c r="O76" s="390" t="s">
        <v>225</v>
      </c>
      <c r="P76" s="390" t="s">
        <v>225</v>
      </c>
    </row>
    <row r="77" spans="1:16">
      <c r="A77" s="458"/>
      <c r="B77" s="458"/>
      <c r="C77" s="458"/>
      <c r="D77" s="391" t="s">
        <v>226</v>
      </c>
      <c r="E77" s="392">
        <v>987100</v>
      </c>
      <c r="F77" s="393">
        <v>987100</v>
      </c>
      <c r="G77" s="393">
        <v>0</v>
      </c>
      <c r="H77" s="393">
        <v>757100</v>
      </c>
      <c r="I77" s="393">
        <v>0</v>
      </c>
      <c r="J77" s="392">
        <v>0</v>
      </c>
      <c r="K77" s="393">
        <v>0</v>
      </c>
      <c r="L77" s="393">
        <v>0</v>
      </c>
      <c r="M77" s="393">
        <v>0</v>
      </c>
      <c r="N77" s="393">
        <v>0</v>
      </c>
      <c r="O77" s="393">
        <v>0</v>
      </c>
      <c r="P77" s="392">
        <v>987100</v>
      </c>
    </row>
    <row r="78" spans="1:16" ht="15.6" customHeight="1">
      <c r="A78" s="458"/>
      <c r="B78" s="458"/>
      <c r="C78" s="458"/>
      <c r="D78" s="391" t="s">
        <v>227</v>
      </c>
      <c r="E78" s="392">
        <v>1839762</v>
      </c>
      <c r="F78" s="393">
        <v>1839762</v>
      </c>
      <c r="G78" s="393">
        <v>0</v>
      </c>
      <c r="H78" s="393">
        <v>1185062</v>
      </c>
      <c r="I78" s="393">
        <v>0</v>
      </c>
      <c r="J78" s="392">
        <v>0</v>
      </c>
      <c r="K78" s="393">
        <v>0</v>
      </c>
      <c r="L78" s="393">
        <v>0</v>
      </c>
      <c r="M78" s="393">
        <v>0</v>
      </c>
      <c r="N78" s="393">
        <v>0</v>
      </c>
      <c r="O78" s="393">
        <v>0</v>
      </c>
      <c r="P78" s="392">
        <v>1839762</v>
      </c>
    </row>
    <row r="79" spans="1:16">
      <c r="A79" s="458"/>
      <c r="B79" s="458"/>
      <c r="C79" s="458"/>
      <c r="D79" s="391" t="s">
        <v>228</v>
      </c>
      <c r="E79" s="392">
        <v>190148.12</v>
      </c>
      <c r="F79" s="393">
        <v>190148.12</v>
      </c>
      <c r="G79" s="393">
        <v>0</v>
      </c>
      <c r="H79" s="393">
        <v>50047.81</v>
      </c>
      <c r="I79" s="393">
        <v>0</v>
      </c>
      <c r="J79" s="392">
        <v>0</v>
      </c>
      <c r="K79" s="393">
        <v>0</v>
      </c>
      <c r="L79" s="393">
        <v>0</v>
      </c>
      <c r="M79" s="393">
        <v>0</v>
      </c>
      <c r="N79" s="393">
        <v>0</v>
      </c>
      <c r="O79" s="393">
        <v>0</v>
      </c>
      <c r="P79" s="392">
        <v>190148.12</v>
      </c>
    </row>
    <row r="80" spans="1:16" ht="26.4">
      <c r="A80" s="458" t="s">
        <v>285</v>
      </c>
      <c r="B80" s="458" t="s">
        <v>286</v>
      </c>
      <c r="C80" s="458" t="s">
        <v>287</v>
      </c>
      <c r="D80" s="389" t="s">
        <v>288</v>
      </c>
      <c r="E80" s="390" t="s">
        <v>225</v>
      </c>
      <c r="F80" s="390" t="s">
        <v>225</v>
      </c>
      <c r="G80" s="390" t="s">
        <v>225</v>
      </c>
      <c r="H80" s="390" t="s">
        <v>225</v>
      </c>
      <c r="I80" s="390" t="s">
        <v>225</v>
      </c>
      <c r="J80" s="390" t="s">
        <v>225</v>
      </c>
      <c r="K80" s="390" t="s">
        <v>225</v>
      </c>
      <c r="L80" s="390" t="s">
        <v>225</v>
      </c>
      <c r="M80" s="390" t="s">
        <v>225</v>
      </c>
      <c r="N80" s="390" t="s">
        <v>225</v>
      </c>
      <c r="O80" s="390" t="s">
        <v>225</v>
      </c>
      <c r="P80" s="390" t="s">
        <v>225</v>
      </c>
    </row>
    <row r="81" spans="1:16">
      <c r="A81" s="458"/>
      <c r="B81" s="458"/>
      <c r="C81" s="458"/>
      <c r="D81" s="391" t="s">
        <v>226</v>
      </c>
      <c r="E81" s="392">
        <v>8300000</v>
      </c>
      <c r="F81" s="393">
        <v>8300000</v>
      </c>
      <c r="G81" s="393">
        <v>0</v>
      </c>
      <c r="H81" s="393">
        <v>0</v>
      </c>
      <c r="I81" s="393">
        <v>0</v>
      </c>
      <c r="J81" s="392">
        <v>0</v>
      </c>
      <c r="K81" s="393">
        <v>0</v>
      </c>
      <c r="L81" s="393">
        <v>0</v>
      </c>
      <c r="M81" s="393">
        <v>0</v>
      </c>
      <c r="N81" s="393">
        <v>0</v>
      </c>
      <c r="O81" s="393">
        <v>0</v>
      </c>
      <c r="P81" s="392">
        <v>8300000</v>
      </c>
    </row>
    <row r="82" spans="1:16" ht="26.4">
      <c r="A82" s="458"/>
      <c r="B82" s="458"/>
      <c r="C82" s="458"/>
      <c r="D82" s="391" t="s">
        <v>227</v>
      </c>
      <c r="E82" s="392">
        <v>14688000</v>
      </c>
      <c r="F82" s="393">
        <v>14688000</v>
      </c>
      <c r="G82" s="393">
        <v>0</v>
      </c>
      <c r="H82" s="393">
        <v>0</v>
      </c>
      <c r="I82" s="393">
        <v>0</v>
      </c>
      <c r="J82" s="392">
        <v>0</v>
      </c>
      <c r="K82" s="393">
        <v>0</v>
      </c>
      <c r="L82" s="393">
        <v>0</v>
      </c>
      <c r="M82" s="393">
        <v>0</v>
      </c>
      <c r="N82" s="393">
        <v>0</v>
      </c>
      <c r="O82" s="393">
        <v>0</v>
      </c>
      <c r="P82" s="392">
        <v>14688000</v>
      </c>
    </row>
    <row r="83" spans="1:16">
      <c r="A83" s="458"/>
      <c r="B83" s="458"/>
      <c r="C83" s="458"/>
      <c r="D83" s="391" t="s">
        <v>228</v>
      </c>
      <c r="E83" s="392">
        <v>8893004.5199999996</v>
      </c>
      <c r="F83" s="393">
        <v>8893004.5199999996</v>
      </c>
      <c r="G83" s="393">
        <v>0</v>
      </c>
      <c r="H83" s="393">
        <v>0</v>
      </c>
      <c r="I83" s="393">
        <v>0</v>
      </c>
      <c r="J83" s="392">
        <v>0</v>
      </c>
      <c r="K83" s="393">
        <v>0</v>
      </c>
      <c r="L83" s="393">
        <v>0</v>
      </c>
      <c r="M83" s="393">
        <v>0</v>
      </c>
      <c r="N83" s="393">
        <v>0</v>
      </c>
      <c r="O83" s="393">
        <v>0</v>
      </c>
      <c r="P83" s="392">
        <v>8893004.5199999996</v>
      </c>
    </row>
    <row r="84" spans="1:16">
      <c r="A84" s="458" t="s">
        <v>289</v>
      </c>
      <c r="B84" s="458" t="s">
        <v>290</v>
      </c>
      <c r="C84" s="458" t="s">
        <v>291</v>
      </c>
      <c r="D84" s="389" t="s">
        <v>292</v>
      </c>
      <c r="E84" s="390" t="s">
        <v>225</v>
      </c>
      <c r="F84" s="390" t="s">
        <v>225</v>
      </c>
      <c r="G84" s="390" t="s">
        <v>225</v>
      </c>
      <c r="H84" s="390" t="s">
        <v>225</v>
      </c>
      <c r="I84" s="390" t="s">
        <v>225</v>
      </c>
      <c r="J84" s="390" t="s">
        <v>225</v>
      </c>
      <c r="K84" s="390" t="s">
        <v>225</v>
      </c>
      <c r="L84" s="390" t="s">
        <v>225</v>
      </c>
      <c r="M84" s="390" t="s">
        <v>225</v>
      </c>
      <c r="N84" s="390" t="s">
        <v>225</v>
      </c>
      <c r="O84" s="390" t="s">
        <v>225</v>
      </c>
      <c r="P84" s="390" t="s">
        <v>225</v>
      </c>
    </row>
    <row r="85" spans="1:16">
      <c r="A85" s="458"/>
      <c r="B85" s="458"/>
      <c r="C85" s="458"/>
      <c r="D85" s="391" t="s">
        <v>226</v>
      </c>
      <c r="E85" s="392">
        <v>8108700</v>
      </c>
      <c r="F85" s="393">
        <v>8108700</v>
      </c>
      <c r="G85" s="393">
        <v>6081000</v>
      </c>
      <c r="H85" s="393">
        <v>274100</v>
      </c>
      <c r="I85" s="393">
        <v>0</v>
      </c>
      <c r="J85" s="392">
        <v>0</v>
      </c>
      <c r="K85" s="393">
        <v>0</v>
      </c>
      <c r="L85" s="393">
        <v>0</v>
      </c>
      <c r="M85" s="393">
        <v>0</v>
      </c>
      <c r="N85" s="393">
        <v>0</v>
      </c>
      <c r="O85" s="393">
        <v>0</v>
      </c>
      <c r="P85" s="392">
        <v>8108700</v>
      </c>
    </row>
    <row r="86" spans="1:16" ht="26.4">
      <c r="A86" s="458"/>
      <c r="B86" s="458"/>
      <c r="C86" s="458"/>
      <c r="D86" s="391" t="s">
        <v>227</v>
      </c>
      <c r="E86" s="392">
        <v>8108700</v>
      </c>
      <c r="F86" s="393">
        <v>8108700</v>
      </c>
      <c r="G86" s="393">
        <v>6081000</v>
      </c>
      <c r="H86" s="393">
        <v>274100</v>
      </c>
      <c r="I86" s="393">
        <v>0</v>
      </c>
      <c r="J86" s="392">
        <v>0</v>
      </c>
      <c r="K86" s="393">
        <v>0</v>
      </c>
      <c r="L86" s="393">
        <v>0</v>
      </c>
      <c r="M86" s="393">
        <v>0</v>
      </c>
      <c r="N86" s="393">
        <v>0</v>
      </c>
      <c r="O86" s="393">
        <v>0</v>
      </c>
      <c r="P86" s="392">
        <v>8108700</v>
      </c>
    </row>
    <row r="87" spans="1:16">
      <c r="A87" s="458"/>
      <c r="B87" s="458"/>
      <c r="C87" s="458"/>
      <c r="D87" s="391" t="s">
        <v>228</v>
      </c>
      <c r="E87" s="392">
        <v>3444046.02</v>
      </c>
      <c r="F87" s="393">
        <v>3444046.02</v>
      </c>
      <c r="G87" s="393">
        <v>2546565.8199999998</v>
      </c>
      <c r="H87" s="393">
        <v>174515.12</v>
      </c>
      <c r="I87" s="393">
        <v>0</v>
      </c>
      <c r="J87" s="392">
        <v>0</v>
      </c>
      <c r="K87" s="393">
        <v>0</v>
      </c>
      <c r="L87" s="393">
        <v>0</v>
      </c>
      <c r="M87" s="393">
        <v>0</v>
      </c>
      <c r="N87" s="393">
        <v>0</v>
      </c>
      <c r="O87" s="393">
        <v>0</v>
      </c>
      <c r="P87" s="392">
        <v>3444046.02</v>
      </c>
    </row>
    <row r="88" spans="1:16">
      <c r="A88" s="458" t="s">
        <v>293</v>
      </c>
      <c r="B88" s="458" t="s">
        <v>294</v>
      </c>
      <c r="C88" s="458" t="s">
        <v>291</v>
      </c>
      <c r="D88" s="389" t="s">
        <v>295</v>
      </c>
      <c r="E88" s="390" t="s">
        <v>225</v>
      </c>
      <c r="F88" s="390" t="s">
        <v>225</v>
      </c>
      <c r="G88" s="390" t="s">
        <v>225</v>
      </c>
      <c r="H88" s="390" t="s">
        <v>225</v>
      </c>
      <c r="I88" s="390" t="s">
        <v>225</v>
      </c>
      <c r="J88" s="390" t="s">
        <v>225</v>
      </c>
      <c r="K88" s="390" t="s">
        <v>225</v>
      </c>
      <c r="L88" s="390" t="s">
        <v>225</v>
      </c>
      <c r="M88" s="390" t="s">
        <v>225</v>
      </c>
      <c r="N88" s="390" t="s">
        <v>225</v>
      </c>
      <c r="O88" s="390" t="s">
        <v>225</v>
      </c>
      <c r="P88" s="390" t="s">
        <v>225</v>
      </c>
    </row>
    <row r="89" spans="1:16">
      <c r="A89" s="458"/>
      <c r="B89" s="458"/>
      <c r="C89" s="458"/>
      <c r="D89" s="391" t="s">
        <v>226</v>
      </c>
      <c r="E89" s="392">
        <v>745400</v>
      </c>
      <c r="F89" s="393">
        <v>745400</v>
      </c>
      <c r="G89" s="393">
        <v>490900</v>
      </c>
      <c r="H89" s="393">
        <v>62000</v>
      </c>
      <c r="I89" s="393">
        <v>0</v>
      </c>
      <c r="J89" s="392">
        <v>0</v>
      </c>
      <c r="K89" s="393">
        <v>0</v>
      </c>
      <c r="L89" s="393">
        <v>0</v>
      </c>
      <c r="M89" s="393">
        <v>0</v>
      </c>
      <c r="N89" s="393">
        <v>0</v>
      </c>
      <c r="O89" s="393">
        <v>0</v>
      </c>
      <c r="P89" s="392">
        <v>745400</v>
      </c>
    </row>
    <row r="90" spans="1:16" ht="26.4">
      <c r="A90" s="458"/>
      <c r="B90" s="458"/>
      <c r="C90" s="458"/>
      <c r="D90" s="391" t="s">
        <v>227</v>
      </c>
      <c r="E90" s="392">
        <v>745400</v>
      </c>
      <c r="F90" s="393">
        <v>745400</v>
      </c>
      <c r="G90" s="393">
        <v>490900</v>
      </c>
      <c r="H90" s="393">
        <v>62000</v>
      </c>
      <c r="I90" s="393">
        <v>0</v>
      </c>
      <c r="J90" s="392">
        <v>0</v>
      </c>
      <c r="K90" s="393">
        <v>0</v>
      </c>
      <c r="L90" s="393">
        <v>0</v>
      </c>
      <c r="M90" s="393">
        <v>0</v>
      </c>
      <c r="N90" s="393">
        <v>0</v>
      </c>
      <c r="O90" s="393">
        <v>0</v>
      </c>
      <c r="P90" s="392">
        <v>745400</v>
      </c>
    </row>
    <row r="91" spans="1:16">
      <c r="A91" s="458"/>
      <c r="B91" s="458"/>
      <c r="C91" s="458"/>
      <c r="D91" s="391" t="s">
        <v>228</v>
      </c>
      <c r="E91" s="392">
        <v>338403.82</v>
      </c>
      <c r="F91" s="393">
        <v>338403.82</v>
      </c>
      <c r="G91" s="393">
        <v>201502</v>
      </c>
      <c r="H91" s="393">
        <v>31511.91</v>
      </c>
      <c r="I91" s="393">
        <v>0</v>
      </c>
      <c r="J91" s="392">
        <v>0</v>
      </c>
      <c r="K91" s="393">
        <v>0</v>
      </c>
      <c r="L91" s="393">
        <v>0</v>
      </c>
      <c r="M91" s="393">
        <v>0</v>
      </c>
      <c r="N91" s="393">
        <v>0</v>
      </c>
      <c r="O91" s="393">
        <v>0</v>
      </c>
      <c r="P91" s="392">
        <v>338403.82</v>
      </c>
    </row>
    <row r="92" spans="1:16" ht="26.4">
      <c r="A92" s="458" t="s">
        <v>296</v>
      </c>
      <c r="B92" s="458" t="s">
        <v>297</v>
      </c>
      <c r="C92" s="458" t="s">
        <v>298</v>
      </c>
      <c r="D92" s="389" t="s">
        <v>299</v>
      </c>
      <c r="E92" s="390" t="s">
        <v>225</v>
      </c>
      <c r="F92" s="390" t="s">
        <v>225</v>
      </c>
      <c r="G92" s="390" t="s">
        <v>225</v>
      </c>
      <c r="H92" s="390" t="s">
        <v>225</v>
      </c>
      <c r="I92" s="390" t="s">
        <v>225</v>
      </c>
      <c r="J92" s="390" t="s">
        <v>225</v>
      </c>
      <c r="K92" s="390" t="s">
        <v>225</v>
      </c>
      <c r="L92" s="390" t="s">
        <v>225</v>
      </c>
      <c r="M92" s="390" t="s">
        <v>225</v>
      </c>
      <c r="N92" s="390" t="s">
        <v>225</v>
      </c>
      <c r="O92" s="390" t="s">
        <v>225</v>
      </c>
      <c r="P92" s="390" t="s">
        <v>225</v>
      </c>
    </row>
    <row r="93" spans="1:16">
      <c r="A93" s="458"/>
      <c r="B93" s="458"/>
      <c r="C93" s="458"/>
      <c r="D93" s="391" t="s">
        <v>226</v>
      </c>
      <c r="E93" s="392">
        <v>14325100</v>
      </c>
      <c r="F93" s="393">
        <v>14325100</v>
      </c>
      <c r="G93" s="393">
        <v>9030800</v>
      </c>
      <c r="H93" s="393">
        <v>1527000</v>
      </c>
      <c r="I93" s="393">
        <v>0</v>
      </c>
      <c r="J93" s="392">
        <v>3050000</v>
      </c>
      <c r="K93" s="393">
        <v>3000000</v>
      </c>
      <c r="L93" s="393">
        <v>50000</v>
      </c>
      <c r="M93" s="393">
        <v>0</v>
      </c>
      <c r="N93" s="393">
        <v>0</v>
      </c>
      <c r="O93" s="393">
        <v>3000000</v>
      </c>
      <c r="P93" s="392">
        <v>17375100</v>
      </c>
    </row>
    <row r="94" spans="1:16" ht="26.4">
      <c r="A94" s="458"/>
      <c r="B94" s="458"/>
      <c r="C94" s="458"/>
      <c r="D94" s="391" t="s">
        <v>227</v>
      </c>
      <c r="E94" s="392">
        <v>14454700</v>
      </c>
      <c r="F94" s="393">
        <v>14454700</v>
      </c>
      <c r="G94" s="393">
        <v>9030800</v>
      </c>
      <c r="H94" s="393">
        <v>1656600</v>
      </c>
      <c r="I94" s="393">
        <v>0</v>
      </c>
      <c r="J94" s="392">
        <v>3050000</v>
      </c>
      <c r="K94" s="393">
        <v>3000000</v>
      </c>
      <c r="L94" s="393">
        <v>50000</v>
      </c>
      <c r="M94" s="393">
        <v>0</v>
      </c>
      <c r="N94" s="393">
        <v>0</v>
      </c>
      <c r="O94" s="393">
        <v>3000000</v>
      </c>
      <c r="P94" s="392">
        <v>17504700</v>
      </c>
    </row>
    <row r="95" spans="1:16">
      <c r="A95" s="458"/>
      <c r="B95" s="458"/>
      <c r="C95" s="458"/>
      <c r="D95" s="391" t="s">
        <v>228</v>
      </c>
      <c r="E95" s="392">
        <v>5899705.5499999998</v>
      </c>
      <c r="F95" s="393">
        <v>5899705.5499999998</v>
      </c>
      <c r="G95" s="393">
        <v>3674354.68</v>
      </c>
      <c r="H95" s="393">
        <v>907297.85</v>
      </c>
      <c r="I95" s="393">
        <v>0</v>
      </c>
      <c r="J95" s="392">
        <v>0</v>
      </c>
      <c r="K95" s="393">
        <v>0</v>
      </c>
      <c r="L95" s="393">
        <v>0</v>
      </c>
      <c r="M95" s="393">
        <v>0</v>
      </c>
      <c r="N95" s="393">
        <v>0</v>
      </c>
      <c r="O95" s="393">
        <v>0</v>
      </c>
      <c r="P95" s="392">
        <v>5899705.5499999998</v>
      </c>
    </row>
    <row r="96" spans="1:16">
      <c r="A96" s="458" t="s">
        <v>300</v>
      </c>
      <c r="B96" s="458" t="s">
        <v>301</v>
      </c>
      <c r="C96" s="458" t="s">
        <v>302</v>
      </c>
      <c r="D96" s="389" t="s">
        <v>303</v>
      </c>
      <c r="E96" s="390" t="s">
        <v>225</v>
      </c>
      <c r="F96" s="390" t="s">
        <v>225</v>
      </c>
      <c r="G96" s="390" t="s">
        <v>225</v>
      </c>
      <c r="H96" s="390" t="s">
        <v>225</v>
      </c>
      <c r="I96" s="390" t="s">
        <v>225</v>
      </c>
      <c r="J96" s="390" t="s">
        <v>225</v>
      </c>
      <c r="K96" s="390" t="s">
        <v>225</v>
      </c>
      <c r="L96" s="390" t="s">
        <v>225</v>
      </c>
      <c r="M96" s="390" t="s">
        <v>225</v>
      </c>
      <c r="N96" s="390" t="s">
        <v>225</v>
      </c>
      <c r="O96" s="390" t="s">
        <v>225</v>
      </c>
      <c r="P96" s="390" t="s">
        <v>225</v>
      </c>
    </row>
    <row r="97" spans="1:16">
      <c r="A97" s="458"/>
      <c r="B97" s="458"/>
      <c r="C97" s="458"/>
      <c r="D97" s="391" t="s">
        <v>226</v>
      </c>
      <c r="E97" s="392">
        <v>455000</v>
      </c>
      <c r="F97" s="393">
        <v>455000</v>
      </c>
      <c r="G97" s="393">
        <v>0</v>
      </c>
      <c r="H97" s="393">
        <v>0</v>
      </c>
      <c r="I97" s="393">
        <v>0</v>
      </c>
      <c r="J97" s="392">
        <v>0</v>
      </c>
      <c r="K97" s="393">
        <v>0</v>
      </c>
      <c r="L97" s="393">
        <v>0</v>
      </c>
      <c r="M97" s="393">
        <v>0</v>
      </c>
      <c r="N97" s="393">
        <v>0</v>
      </c>
      <c r="O97" s="393">
        <v>0</v>
      </c>
      <c r="P97" s="392">
        <v>455000</v>
      </c>
    </row>
    <row r="98" spans="1:16" ht="26.4">
      <c r="A98" s="458"/>
      <c r="B98" s="458"/>
      <c r="C98" s="458"/>
      <c r="D98" s="391" t="s">
        <v>227</v>
      </c>
      <c r="E98" s="392">
        <v>455000</v>
      </c>
      <c r="F98" s="393">
        <v>455000</v>
      </c>
      <c r="G98" s="393">
        <v>0</v>
      </c>
      <c r="H98" s="393">
        <v>0</v>
      </c>
      <c r="I98" s="393">
        <v>0</v>
      </c>
      <c r="J98" s="392">
        <v>0</v>
      </c>
      <c r="K98" s="393">
        <v>0</v>
      </c>
      <c r="L98" s="393">
        <v>0</v>
      </c>
      <c r="M98" s="393">
        <v>0</v>
      </c>
      <c r="N98" s="393">
        <v>0</v>
      </c>
      <c r="O98" s="393">
        <v>0</v>
      </c>
      <c r="P98" s="392">
        <v>455000</v>
      </c>
    </row>
    <row r="99" spans="1:16">
      <c r="A99" s="458"/>
      <c r="B99" s="458"/>
      <c r="C99" s="458"/>
      <c r="D99" s="391" t="s">
        <v>228</v>
      </c>
      <c r="E99" s="392">
        <v>146802.20000000001</v>
      </c>
      <c r="F99" s="393">
        <v>146802.20000000001</v>
      </c>
      <c r="G99" s="393">
        <v>0</v>
      </c>
      <c r="H99" s="393">
        <v>0</v>
      </c>
      <c r="I99" s="393">
        <v>0</v>
      </c>
      <c r="J99" s="392">
        <v>0</v>
      </c>
      <c r="K99" s="393">
        <v>0</v>
      </c>
      <c r="L99" s="393">
        <v>0</v>
      </c>
      <c r="M99" s="393">
        <v>0</v>
      </c>
      <c r="N99" s="393">
        <v>0</v>
      </c>
      <c r="O99" s="393">
        <v>0</v>
      </c>
      <c r="P99" s="392">
        <v>146802.20000000001</v>
      </c>
    </row>
    <row r="100" spans="1:16" ht="26.4">
      <c r="A100" s="458" t="s">
        <v>304</v>
      </c>
      <c r="B100" s="458" t="s">
        <v>305</v>
      </c>
      <c r="C100" s="458" t="s">
        <v>306</v>
      </c>
      <c r="D100" s="389" t="s">
        <v>307</v>
      </c>
      <c r="E100" s="390" t="s">
        <v>225</v>
      </c>
      <c r="F100" s="390" t="s">
        <v>225</v>
      </c>
      <c r="G100" s="390" t="s">
        <v>225</v>
      </c>
      <c r="H100" s="390" t="s">
        <v>225</v>
      </c>
      <c r="I100" s="390" t="s">
        <v>225</v>
      </c>
      <c r="J100" s="390" t="s">
        <v>225</v>
      </c>
      <c r="K100" s="390" t="s">
        <v>225</v>
      </c>
      <c r="L100" s="390" t="s">
        <v>225</v>
      </c>
      <c r="M100" s="390" t="s">
        <v>225</v>
      </c>
      <c r="N100" s="390" t="s">
        <v>225</v>
      </c>
      <c r="O100" s="390" t="s">
        <v>225</v>
      </c>
      <c r="P100" s="390" t="s">
        <v>225</v>
      </c>
    </row>
    <row r="101" spans="1:16">
      <c r="A101" s="458"/>
      <c r="B101" s="458"/>
      <c r="C101" s="458"/>
      <c r="D101" s="391" t="s">
        <v>226</v>
      </c>
      <c r="E101" s="392">
        <v>310000</v>
      </c>
      <c r="F101" s="393">
        <v>310000</v>
      </c>
      <c r="G101" s="393">
        <v>0</v>
      </c>
      <c r="H101" s="393">
        <v>0</v>
      </c>
      <c r="I101" s="393">
        <v>0</v>
      </c>
      <c r="J101" s="392">
        <v>0</v>
      </c>
      <c r="K101" s="393">
        <v>0</v>
      </c>
      <c r="L101" s="393">
        <v>0</v>
      </c>
      <c r="M101" s="393">
        <v>0</v>
      </c>
      <c r="N101" s="393">
        <v>0</v>
      </c>
      <c r="O101" s="393">
        <v>0</v>
      </c>
      <c r="P101" s="392">
        <v>310000</v>
      </c>
    </row>
    <row r="102" spans="1:16" ht="26.4">
      <c r="A102" s="458"/>
      <c r="B102" s="458"/>
      <c r="C102" s="458"/>
      <c r="D102" s="391" t="s">
        <v>227</v>
      </c>
      <c r="E102" s="392">
        <v>310000</v>
      </c>
      <c r="F102" s="393">
        <v>310000</v>
      </c>
      <c r="G102" s="393">
        <v>0</v>
      </c>
      <c r="H102" s="393">
        <v>0</v>
      </c>
      <c r="I102" s="393">
        <v>0</v>
      </c>
      <c r="J102" s="392">
        <v>0</v>
      </c>
      <c r="K102" s="393">
        <v>0</v>
      </c>
      <c r="L102" s="393">
        <v>0</v>
      </c>
      <c r="M102" s="393">
        <v>0</v>
      </c>
      <c r="N102" s="393">
        <v>0</v>
      </c>
      <c r="O102" s="393">
        <v>0</v>
      </c>
      <c r="P102" s="392">
        <v>310000</v>
      </c>
    </row>
    <row r="103" spans="1:16">
      <c r="A103" s="458"/>
      <c r="B103" s="458"/>
      <c r="C103" s="458"/>
      <c r="D103" s="391" t="s">
        <v>228</v>
      </c>
      <c r="E103" s="392">
        <v>133200</v>
      </c>
      <c r="F103" s="393">
        <v>133200</v>
      </c>
      <c r="G103" s="393">
        <v>0</v>
      </c>
      <c r="H103" s="393">
        <v>0</v>
      </c>
      <c r="I103" s="393">
        <v>0</v>
      </c>
      <c r="J103" s="392">
        <v>0</v>
      </c>
      <c r="K103" s="393">
        <v>0</v>
      </c>
      <c r="L103" s="393">
        <v>0</v>
      </c>
      <c r="M103" s="393">
        <v>0</v>
      </c>
      <c r="N103" s="393">
        <v>0</v>
      </c>
      <c r="O103" s="393">
        <v>0</v>
      </c>
      <c r="P103" s="392">
        <v>133200</v>
      </c>
    </row>
    <row r="104" spans="1:16">
      <c r="A104" s="458" t="s">
        <v>308</v>
      </c>
      <c r="B104" s="458" t="s">
        <v>309</v>
      </c>
      <c r="C104" s="458" t="s">
        <v>306</v>
      </c>
      <c r="D104" s="389" t="s">
        <v>310</v>
      </c>
      <c r="E104" s="390" t="s">
        <v>225</v>
      </c>
      <c r="F104" s="390" t="s">
        <v>225</v>
      </c>
      <c r="G104" s="390" t="s">
        <v>225</v>
      </c>
      <c r="H104" s="390" t="s">
        <v>225</v>
      </c>
      <c r="I104" s="390" t="s">
        <v>225</v>
      </c>
      <c r="J104" s="390" t="s">
        <v>225</v>
      </c>
      <c r="K104" s="390" t="s">
        <v>225</v>
      </c>
      <c r="L104" s="390" t="s">
        <v>225</v>
      </c>
      <c r="M104" s="390" t="s">
        <v>225</v>
      </c>
      <c r="N104" s="390" t="s">
        <v>225</v>
      </c>
      <c r="O104" s="390" t="s">
        <v>225</v>
      </c>
      <c r="P104" s="390" t="s">
        <v>225</v>
      </c>
    </row>
    <row r="105" spans="1:16">
      <c r="A105" s="458"/>
      <c r="B105" s="458"/>
      <c r="C105" s="458"/>
      <c r="D105" s="391" t="s">
        <v>226</v>
      </c>
      <c r="E105" s="392">
        <v>234300</v>
      </c>
      <c r="F105" s="393">
        <v>234300</v>
      </c>
      <c r="G105" s="393">
        <v>0</v>
      </c>
      <c r="H105" s="393">
        <v>10800</v>
      </c>
      <c r="I105" s="393">
        <v>0</v>
      </c>
      <c r="J105" s="392">
        <v>0</v>
      </c>
      <c r="K105" s="393">
        <v>0</v>
      </c>
      <c r="L105" s="393">
        <v>0</v>
      </c>
      <c r="M105" s="393">
        <v>0</v>
      </c>
      <c r="N105" s="393">
        <v>0</v>
      </c>
      <c r="O105" s="393">
        <v>0</v>
      </c>
      <c r="P105" s="392">
        <v>234300</v>
      </c>
    </row>
    <row r="106" spans="1:16" ht="26.4">
      <c r="A106" s="458"/>
      <c r="B106" s="458"/>
      <c r="C106" s="458"/>
      <c r="D106" s="391" t="s">
        <v>227</v>
      </c>
      <c r="E106" s="392">
        <v>333800</v>
      </c>
      <c r="F106" s="393">
        <v>333800</v>
      </c>
      <c r="G106" s="393">
        <v>0</v>
      </c>
      <c r="H106" s="393">
        <v>10800</v>
      </c>
      <c r="I106" s="393">
        <v>0</v>
      </c>
      <c r="J106" s="392">
        <v>0</v>
      </c>
      <c r="K106" s="393">
        <v>0</v>
      </c>
      <c r="L106" s="393">
        <v>0</v>
      </c>
      <c r="M106" s="393">
        <v>0</v>
      </c>
      <c r="N106" s="393">
        <v>0</v>
      </c>
      <c r="O106" s="393">
        <v>0</v>
      </c>
      <c r="P106" s="392">
        <v>333800</v>
      </c>
    </row>
    <row r="107" spans="1:16">
      <c r="A107" s="458"/>
      <c r="B107" s="458"/>
      <c r="C107" s="458"/>
      <c r="D107" s="391" t="s">
        <v>228</v>
      </c>
      <c r="E107" s="392">
        <v>86365.24</v>
      </c>
      <c r="F107" s="393">
        <v>86365.24</v>
      </c>
      <c r="G107" s="393">
        <v>0</v>
      </c>
      <c r="H107" s="393">
        <v>2570.34</v>
      </c>
      <c r="I107" s="393">
        <v>0</v>
      </c>
      <c r="J107" s="392">
        <v>0</v>
      </c>
      <c r="K107" s="393">
        <v>0</v>
      </c>
      <c r="L107" s="393">
        <v>0</v>
      </c>
      <c r="M107" s="393">
        <v>0</v>
      </c>
      <c r="N107" s="393">
        <v>0</v>
      </c>
      <c r="O107" s="393">
        <v>0</v>
      </c>
      <c r="P107" s="392">
        <v>86365.24</v>
      </c>
    </row>
    <row r="108" spans="1:16" ht="26.4">
      <c r="A108" s="458" t="s">
        <v>311</v>
      </c>
      <c r="B108" s="458" t="s">
        <v>312</v>
      </c>
      <c r="C108" s="458" t="s">
        <v>306</v>
      </c>
      <c r="D108" s="389" t="s">
        <v>313</v>
      </c>
      <c r="E108" s="390" t="s">
        <v>225</v>
      </c>
      <c r="F108" s="390" t="s">
        <v>225</v>
      </c>
      <c r="G108" s="390" t="s">
        <v>225</v>
      </c>
      <c r="H108" s="390" t="s">
        <v>225</v>
      </c>
      <c r="I108" s="390" t="s">
        <v>225</v>
      </c>
      <c r="J108" s="390" t="s">
        <v>225</v>
      </c>
      <c r="K108" s="390" t="s">
        <v>225</v>
      </c>
      <c r="L108" s="390" t="s">
        <v>225</v>
      </c>
      <c r="M108" s="390" t="s">
        <v>225</v>
      </c>
      <c r="N108" s="390" t="s">
        <v>225</v>
      </c>
      <c r="O108" s="390" t="s">
        <v>225</v>
      </c>
      <c r="P108" s="390" t="s">
        <v>225</v>
      </c>
    </row>
    <row r="109" spans="1:16">
      <c r="A109" s="458"/>
      <c r="B109" s="458"/>
      <c r="C109" s="458"/>
      <c r="D109" s="391" t="s">
        <v>226</v>
      </c>
      <c r="E109" s="392">
        <v>46900</v>
      </c>
      <c r="F109" s="393">
        <v>46900</v>
      </c>
      <c r="G109" s="393">
        <v>38400</v>
      </c>
      <c r="H109" s="393">
        <v>0</v>
      </c>
      <c r="I109" s="393">
        <v>0</v>
      </c>
      <c r="J109" s="392">
        <v>0</v>
      </c>
      <c r="K109" s="393">
        <v>0</v>
      </c>
      <c r="L109" s="393">
        <v>0</v>
      </c>
      <c r="M109" s="393">
        <v>0</v>
      </c>
      <c r="N109" s="393">
        <v>0</v>
      </c>
      <c r="O109" s="393">
        <v>0</v>
      </c>
      <c r="P109" s="392">
        <v>46900</v>
      </c>
    </row>
    <row r="110" spans="1:16" ht="26.4">
      <c r="A110" s="458"/>
      <c r="B110" s="458"/>
      <c r="C110" s="458"/>
      <c r="D110" s="391" t="s">
        <v>227</v>
      </c>
      <c r="E110" s="392">
        <v>187444</v>
      </c>
      <c r="F110" s="393">
        <v>187444</v>
      </c>
      <c r="G110" s="393">
        <v>153600</v>
      </c>
      <c r="H110" s="393">
        <v>0</v>
      </c>
      <c r="I110" s="393">
        <v>0</v>
      </c>
      <c r="J110" s="392">
        <v>0</v>
      </c>
      <c r="K110" s="393">
        <v>0</v>
      </c>
      <c r="L110" s="393">
        <v>0</v>
      </c>
      <c r="M110" s="393">
        <v>0</v>
      </c>
      <c r="N110" s="393">
        <v>0</v>
      </c>
      <c r="O110" s="393">
        <v>0</v>
      </c>
      <c r="P110" s="392">
        <v>187444</v>
      </c>
    </row>
    <row r="111" spans="1:16">
      <c r="A111" s="458"/>
      <c r="B111" s="458"/>
      <c r="C111" s="458"/>
      <c r="D111" s="391" t="s">
        <v>228</v>
      </c>
      <c r="E111" s="392">
        <v>23424</v>
      </c>
      <c r="F111" s="393">
        <v>23424</v>
      </c>
      <c r="G111" s="393">
        <v>19200</v>
      </c>
      <c r="H111" s="393">
        <v>0</v>
      </c>
      <c r="I111" s="393">
        <v>0</v>
      </c>
      <c r="J111" s="392">
        <v>0</v>
      </c>
      <c r="K111" s="393">
        <v>0</v>
      </c>
      <c r="L111" s="393">
        <v>0</v>
      </c>
      <c r="M111" s="393">
        <v>0</v>
      </c>
      <c r="N111" s="393">
        <v>0</v>
      </c>
      <c r="O111" s="393">
        <v>0</v>
      </c>
      <c r="P111" s="392">
        <v>23424</v>
      </c>
    </row>
    <row r="112" spans="1:16" ht="39.6">
      <c r="A112" s="458" t="s">
        <v>314</v>
      </c>
      <c r="B112" s="458" t="s">
        <v>315</v>
      </c>
      <c r="C112" s="458" t="s">
        <v>306</v>
      </c>
      <c r="D112" s="389" t="s">
        <v>316</v>
      </c>
      <c r="E112" s="390" t="s">
        <v>225</v>
      </c>
      <c r="F112" s="390" t="s">
        <v>225</v>
      </c>
      <c r="G112" s="390" t="s">
        <v>225</v>
      </c>
      <c r="H112" s="390" t="s">
        <v>225</v>
      </c>
      <c r="I112" s="390" t="s">
        <v>225</v>
      </c>
      <c r="J112" s="390" t="s">
        <v>225</v>
      </c>
      <c r="K112" s="390" t="s">
        <v>225</v>
      </c>
      <c r="L112" s="390" t="s">
        <v>225</v>
      </c>
      <c r="M112" s="390" t="s">
        <v>225</v>
      </c>
      <c r="N112" s="390" t="s">
        <v>225</v>
      </c>
      <c r="O112" s="390" t="s">
        <v>225</v>
      </c>
      <c r="P112" s="390" t="s">
        <v>225</v>
      </c>
    </row>
    <row r="113" spans="1:16">
      <c r="A113" s="458"/>
      <c r="B113" s="458"/>
      <c r="C113" s="458"/>
      <c r="D113" s="391" t="s">
        <v>226</v>
      </c>
      <c r="E113" s="392">
        <v>1947300</v>
      </c>
      <c r="F113" s="393">
        <v>1947300</v>
      </c>
      <c r="G113" s="393">
        <v>1308200</v>
      </c>
      <c r="H113" s="393">
        <v>6900</v>
      </c>
      <c r="I113" s="393">
        <v>0</v>
      </c>
      <c r="J113" s="392">
        <v>0</v>
      </c>
      <c r="K113" s="393">
        <v>0</v>
      </c>
      <c r="L113" s="393">
        <v>0</v>
      </c>
      <c r="M113" s="393">
        <v>0</v>
      </c>
      <c r="N113" s="393">
        <v>0</v>
      </c>
      <c r="O113" s="393">
        <v>0</v>
      </c>
      <c r="P113" s="392">
        <v>1947300</v>
      </c>
    </row>
    <row r="114" spans="1:16" ht="26.4">
      <c r="A114" s="458"/>
      <c r="B114" s="458"/>
      <c r="C114" s="458"/>
      <c r="D114" s="391" t="s">
        <v>227</v>
      </c>
      <c r="E114" s="392">
        <v>1947300</v>
      </c>
      <c r="F114" s="393">
        <v>1947300</v>
      </c>
      <c r="G114" s="393">
        <v>1308200</v>
      </c>
      <c r="H114" s="393">
        <v>6900</v>
      </c>
      <c r="I114" s="393">
        <v>0</v>
      </c>
      <c r="J114" s="392">
        <v>0</v>
      </c>
      <c r="K114" s="393">
        <v>0</v>
      </c>
      <c r="L114" s="393">
        <v>0</v>
      </c>
      <c r="M114" s="393">
        <v>0</v>
      </c>
      <c r="N114" s="393">
        <v>0</v>
      </c>
      <c r="O114" s="393">
        <v>0</v>
      </c>
      <c r="P114" s="392">
        <v>1947300</v>
      </c>
    </row>
    <row r="115" spans="1:16">
      <c r="A115" s="458"/>
      <c r="B115" s="458"/>
      <c r="C115" s="458"/>
      <c r="D115" s="391" t="s">
        <v>228</v>
      </c>
      <c r="E115" s="392">
        <v>883915.39</v>
      </c>
      <c r="F115" s="393">
        <v>883915.39</v>
      </c>
      <c r="G115" s="393">
        <v>574312.9</v>
      </c>
      <c r="H115" s="393">
        <v>3669.81</v>
      </c>
      <c r="I115" s="393">
        <v>0</v>
      </c>
      <c r="J115" s="392">
        <v>0</v>
      </c>
      <c r="K115" s="393">
        <v>0</v>
      </c>
      <c r="L115" s="393">
        <v>0</v>
      </c>
      <c r="M115" s="393">
        <v>0</v>
      </c>
      <c r="N115" s="393">
        <v>0</v>
      </c>
      <c r="O115" s="393">
        <v>0</v>
      </c>
      <c r="P115" s="392">
        <v>883915.39</v>
      </c>
    </row>
    <row r="116" spans="1:16" ht="26.4">
      <c r="A116" s="458" t="s">
        <v>317</v>
      </c>
      <c r="B116" s="458" t="s">
        <v>318</v>
      </c>
      <c r="C116" s="458" t="s">
        <v>306</v>
      </c>
      <c r="D116" s="389" t="s">
        <v>319</v>
      </c>
      <c r="E116" s="390" t="s">
        <v>225</v>
      </c>
      <c r="F116" s="390" t="s">
        <v>225</v>
      </c>
      <c r="G116" s="390" t="s">
        <v>225</v>
      </c>
      <c r="H116" s="390" t="s">
        <v>225</v>
      </c>
      <c r="I116" s="390" t="s">
        <v>225</v>
      </c>
      <c r="J116" s="390" t="s">
        <v>225</v>
      </c>
      <c r="K116" s="390" t="s">
        <v>225</v>
      </c>
      <c r="L116" s="390" t="s">
        <v>225</v>
      </c>
      <c r="M116" s="390" t="s">
        <v>225</v>
      </c>
      <c r="N116" s="390" t="s">
        <v>225</v>
      </c>
      <c r="O116" s="390" t="s">
        <v>225</v>
      </c>
      <c r="P116" s="390" t="s">
        <v>225</v>
      </c>
    </row>
    <row r="117" spans="1:16">
      <c r="A117" s="458"/>
      <c r="B117" s="458"/>
      <c r="C117" s="458"/>
      <c r="D117" s="391" t="s">
        <v>226</v>
      </c>
      <c r="E117" s="392">
        <v>208000</v>
      </c>
      <c r="F117" s="393">
        <v>208000</v>
      </c>
      <c r="G117" s="393">
        <v>0</v>
      </c>
      <c r="H117" s="393">
        <v>0</v>
      </c>
      <c r="I117" s="393">
        <v>0</v>
      </c>
      <c r="J117" s="392">
        <v>0</v>
      </c>
      <c r="K117" s="393">
        <v>0</v>
      </c>
      <c r="L117" s="393">
        <v>0</v>
      </c>
      <c r="M117" s="393">
        <v>0</v>
      </c>
      <c r="N117" s="393">
        <v>0</v>
      </c>
      <c r="O117" s="393">
        <v>0</v>
      </c>
      <c r="P117" s="392">
        <v>208000</v>
      </c>
    </row>
    <row r="118" spans="1:16" ht="26.4">
      <c r="A118" s="458"/>
      <c r="B118" s="458"/>
      <c r="C118" s="458"/>
      <c r="D118" s="391" t="s">
        <v>227</v>
      </c>
      <c r="E118" s="392">
        <v>208000</v>
      </c>
      <c r="F118" s="393">
        <v>208000</v>
      </c>
      <c r="G118" s="393">
        <v>0</v>
      </c>
      <c r="H118" s="393">
        <v>0</v>
      </c>
      <c r="I118" s="393">
        <v>0</v>
      </c>
      <c r="J118" s="392">
        <v>0</v>
      </c>
      <c r="K118" s="393">
        <v>0</v>
      </c>
      <c r="L118" s="393">
        <v>0</v>
      </c>
      <c r="M118" s="393">
        <v>0</v>
      </c>
      <c r="N118" s="393">
        <v>0</v>
      </c>
      <c r="O118" s="393">
        <v>0</v>
      </c>
      <c r="P118" s="392">
        <v>208000</v>
      </c>
    </row>
    <row r="119" spans="1:16">
      <c r="A119" s="458"/>
      <c r="B119" s="458"/>
      <c r="C119" s="458"/>
      <c r="D119" s="391" t="s">
        <v>228</v>
      </c>
      <c r="E119" s="392">
        <v>135800</v>
      </c>
      <c r="F119" s="393">
        <v>135800</v>
      </c>
      <c r="G119" s="393">
        <v>0</v>
      </c>
      <c r="H119" s="393">
        <v>0</v>
      </c>
      <c r="I119" s="393">
        <v>0</v>
      </c>
      <c r="J119" s="392">
        <v>0</v>
      </c>
      <c r="K119" s="393">
        <v>0</v>
      </c>
      <c r="L119" s="393">
        <v>0</v>
      </c>
      <c r="M119" s="393">
        <v>0</v>
      </c>
      <c r="N119" s="393">
        <v>0</v>
      </c>
      <c r="O119" s="393">
        <v>0</v>
      </c>
      <c r="P119" s="392">
        <v>135800</v>
      </c>
    </row>
    <row r="120" spans="1:16" ht="26.4">
      <c r="A120" s="458" t="s">
        <v>320</v>
      </c>
      <c r="B120" s="458" t="s">
        <v>321</v>
      </c>
      <c r="C120" s="458" t="s">
        <v>322</v>
      </c>
      <c r="D120" s="389" t="s">
        <v>323</v>
      </c>
      <c r="E120" s="390" t="s">
        <v>225</v>
      </c>
      <c r="F120" s="390" t="s">
        <v>225</v>
      </c>
      <c r="G120" s="390" t="s">
        <v>225</v>
      </c>
      <c r="H120" s="390" t="s">
        <v>225</v>
      </c>
      <c r="I120" s="390" t="s">
        <v>225</v>
      </c>
      <c r="J120" s="390" t="s">
        <v>225</v>
      </c>
      <c r="K120" s="390" t="s">
        <v>225</v>
      </c>
      <c r="L120" s="390" t="s">
        <v>225</v>
      </c>
      <c r="M120" s="390" t="s">
        <v>225</v>
      </c>
      <c r="N120" s="390" t="s">
        <v>225</v>
      </c>
      <c r="O120" s="390" t="s">
        <v>225</v>
      </c>
      <c r="P120" s="390" t="s">
        <v>225</v>
      </c>
    </row>
    <row r="121" spans="1:16">
      <c r="A121" s="458"/>
      <c r="B121" s="458"/>
      <c r="C121" s="458"/>
      <c r="D121" s="391" t="s">
        <v>226</v>
      </c>
      <c r="E121" s="392">
        <v>1059000</v>
      </c>
      <c r="F121" s="393">
        <v>709000</v>
      </c>
      <c r="G121" s="393">
        <v>0</v>
      </c>
      <c r="H121" s="393">
        <v>280000</v>
      </c>
      <c r="I121" s="393">
        <v>350000</v>
      </c>
      <c r="J121" s="392">
        <v>100000</v>
      </c>
      <c r="K121" s="393">
        <v>0</v>
      </c>
      <c r="L121" s="393">
        <v>100000</v>
      </c>
      <c r="M121" s="393">
        <v>0</v>
      </c>
      <c r="N121" s="393">
        <v>100000</v>
      </c>
      <c r="O121" s="393">
        <v>0</v>
      </c>
      <c r="P121" s="392">
        <v>1159000</v>
      </c>
    </row>
    <row r="122" spans="1:16" ht="26.4">
      <c r="A122" s="458"/>
      <c r="B122" s="458"/>
      <c r="C122" s="458"/>
      <c r="D122" s="391" t="s">
        <v>227</v>
      </c>
      <c r="E122" s="392">
        <v>1059000</v>
      </c>
      <c r="F122" s="393">
        <v>709000</v>
      </c>
      <c r="G122" s="393">
        <v>0</v>
      </c>
      <c r="H122" s="393">
        <v>280000</v>
      </c>
      <c r="I122" s="393">
        <v>350000</v>
      </c>
      <c r="J122" s="392">
        <v>1064300</v>
      </c>
      <c r="K122" s="393">
        <v>964300</v>
      </c>
      <c r="L122" s="393">
        <v>100000</v>
      </c>
      <c r="M122" s="393">
        <v>0</v>
      </c>
      <c r="N122" s="393">
        <v>100000</v>
      </c>
      <c r="O122" s="393">
        <v>964300</v>
      </c>
      <c r="P122" s="392">
        <v>2123300</v>
      </c>
    </row>
    <row r="123" spans="1:16">
      <c r="A123" s="458"/>
      <c r="B123" s="458"/>
      <c r="C123" s="458"/>
      <c r="D123" s="391" t="s">
        <v>228</v>
      </c>
      <c r="E123" s="392">
        <v>333886.83999999997</v>
      </c>
      <c r="F123" s="393">
        <v>247186.84</v>
      </c>
      <c r="G123" s="393">
        <v>0</v>
      </c>
      <c r="H123" s="393">
        <v>72687.839999999997</v>
      </c>
      <c r="I123" s="393">
        <v>86700</v>
      </c>
      <c r="J123" s="392">
        <v>652948.18999999994</v>
      </c>
      <c r="K123" s="393">
        <v>600958.37</v>
      </c>
      <c r="L123" s="393">
        <v>51989.82</v>
      </c>
      <c r="M123" s="393">
        <v>0</v>
      </c>
      <c r="N123" s="393">
        <v>51989.82</v>
      </c>
      <c r="O123" s="393">
        <v>600958.37</v>
      </c>
      <c r="P123" s="392">
        <v>986835.02999999991</v>
      </c>
    </row>
    <row r="124" spans="1:16" ht="39.6">
      <c r="A124" s="458" t="s">
        <v>324</v>
      </c>
      <c r="B124" s="458" t="s">
        <v>325</v>
      </c>
      <c r="C124" s="458" t="s">
        <v>322</v>
      </c>
      <c r="D124" s="389" t="s">
        <v>326</v>
      </c>
      <c r="E124" s="390" t="s">
        <v>225</v>
      </c>
      <c r="F124" s="390" t="s">
        <v>225</v>
      </c>
      <c r="G124" s="390" t="s">
        <v>225</v>
      </c>
      <c r="H124" s="390" t="s">
        <v>225</v>
      </c>
      <c r="I124" s="390" t="s">
        <v>225</v>
      </c>
      <c r="J124" s="390" t="s">
        <v>225</v>
      </c>
      <c r="K124" s="390" t="s">
        <v>225</v>
      </c>
      <c r="L124" s="390" t="s">
        <v>225</v>
      </c>
      <c r="M124" s="390" t="s">
        <v>225</v>
      </c>
      <c r="N124" s="390" t="s">
        <v>225</v>
      </c>
      <c r="O124" s="390" t="s">
        <v>225</v>
      </c>
      <c r="P124" s="390" t="s">
        <v>225</v>
      </c>
    </row>
    <row r="125" spans="1:16">
      <c r="A125" s="458"/>
      <c r="B125" s="458"/>
      <c r="C125" s="458"/>
      <c r="D125" s="391" t="s">
        <v>226</v>
      </c>
      <c r="E125" s="392">
        <v>800000</v>
      </c>
      <c r="F125" s="393">
        <v>0</v>
      </c>
      <c r="G125" s="393">
        <v>0</v>
      </c>
      <c r="H125" s="393">
        <v>0</v>
      </c>
      <c r="I125" s="393">
        <v>800000</v>
      </c>
      <c r="J125" s="392">
        <v>0</v>
      </c>
      <c r="K125" s="393">
        <v>0</v>
      </c>
      <c r="L125" s="393">
        <v>0</v>
      </c>
      <c r="M125" s="393">
        <v>0</v>
      </c>
      <c r="N125" s="393">
        <v>0</v>
      </c>
      <c r="O125" s="393">
        <v>0</v>
      </c>
      <c r="P125" s="392">
        <v>800000</v>
      </c>
    </row>
    <row r="126" spans="1:16" ht="26.4">
      <c r="A126" s="458"/>
      <c r="B126" s="458"/>
      <c r="C126" s="458"/>
      <c r="D126" s="391" t="s">
        <v>227</v>
      </c>
      <c r="E126" s="392">
        <v>800000</v>
      </c>
      <c r="F126" s="393">
        <v>0</v>
      </c>
      <c r="G126" s="393">
        <v>0</v>
      </c>
      <c r="H126" s="393">
        <v>0</v>
      </c>
      <c r="I126" s="393">
        <v>800000</v>
      </c>
      <c r="J126" s="392">
        <v>0</v>
      </c>
      <c r="K126" s="393">
        <v>0</v>
      </c>
      <c r="L126" s="393">
        <v>0</v>
      </c>
      <c r="M126" s="393">
        <v>0</v>
      </c>
      <c r="N126" s="393">
        <v>0</v>
      </c>
      <c r="O126" s="393">
        <v>0</v>
      </c>
      <c r="P126" s="392">
        <v>800000</v>
      </c>
    </row>
    <row r="127" spans="1:16">
      <c r="A127" s="458"/>
      <c r="B127" s="458"/>
      <c r="C127" s="458"/>
      <c r="D127" s="391" t="s">
        <v>228</v>
      </c>
      <c r="E127" s="392">
        <v>50000</v>
      </c>
      <c r="F127" s="393">
        <v>0</v>
      </c>
      <c r="G127" s="393">
        <v>0</v>
      </c>
      <c r="H127" s="393">
        <v>0</v>
      </c>
      <c r="I127" s="393">
        <v>50000</v>
      </c>
      <c r="J127" s="392">
        <v>0</v>
      </c>
      <c r="K127" s="393">
        <v>0</v>
      </c>
      <c r="L127" s="393">
        <v>0</v>
      </c>
      <c r="M127" s="393">
        <v>0</v>
      </c>
      <c r="N127" s="393">
        <v>0</v>
      </c>
      <c r="O127" s="393">
        <v>0</v>
      </c>
      <c r="P127" s="392">
        <v>50000</v>
      </c>
    </row>
    <row r="128" spans="1:16">
      <c r="A128" s="458" t="s">
        <v>327</v>
      </c>
      <c r="B128" s="458" t="s">
        <v>328</v>
      </c>
      <c r="C128" s="458" t="s">
        <v>322</v>
      </c>
      <c r="D128" s="389" t="s">
        <v>329</v>
      </c>
      <c r="E128" s="390" t="s">
        <v>225</v>
      </c>
      <c r="F128" s="390" t="s">
        <v>225</v>
      </c>
      <c r="G128" s="390" t="s">
        <v>225</v>
      </c>
      <c r="H128" s="390" t="s">
        <v>225</v>
      </c>
      <c r="I128" s="390" t="s">
        <v>225</v>
      </c>
      <c r="J128" s="390" t="s">
        <v>225</v>
      </c>
      <c r="K128" s="390" t="s">
        <v>225</v>
      </c>
      <c r="L128" s="390" t="s">
        <v>225</v>
      </c>
      <c r="M128" s="390" t="s">
        <v>225</v>
      </c>
      <c r="N128" s="390" t="s">
        <v>225</v>
      </c>
      <c r="O128" s="390" t="s">
        <v>225</v>
      </c>
      <c r="P128" s="390" t="s">
        <v>225</v>
      </c>
    </row>
    <row r="129" spans="1:16">
      <c r="A129" s="458"/>
      <c r="B129" s="458"/>
      <c r="C129" s="458"/>
      <c r="D129" s="391" t="s">
        <v>226</v>
      </c>
      <c r="E129" s="392">
        <v>22674700</v>
      </c>
      <c r="F129" s="393">
        <v>570000</v>
      </c>
      <c r="G129" s="393">
        <v>0</v>
      </c>
      <c r="H129" s="393">
        <v>0</v>
      </c>
      <c r="I129" s="393">
        <v>22104700</v>
      </c>
      <c r="J129" s="392">
        <v>0</v>
      </c>
      <c r="K129" s="393">
        <v>0</v>
      </c>
      <c r="L129" s="393">
        <v>0</v>
      </c>
      <c r="M129" s="393">
        <v>0</v>
      </c>
      <c r="N129" s="393">
        <v>0</v>
      </c>
      <c r="O129" s="393">
        <v>0</v>
      </c>
      <c r="P129" s="392">
        <v>22674700</v>
      </c>
    </row>
    <row r="130" spans="1:16" ht="26.4">
      <c r="A130" s="458"/>
      <c r="B130" s="458"/>
      <c r="C130" s="458"/>
      <c r="D130" s="391" t="s">
        <v>227</v>
      </c>
      <c r="E130" s="392">
        <v>22674700</v>
      </c>
      <c r="F130" s="393">
        <v>570000</v>
      </c>
      <c r="G130" s="393">
        <v>0</v>
      </c>
      <c r="H130" s="393">
        <v>0</v>
      </c>
      <c r="I130" s="393">
        <v>22104700</v>
      </c>
      <c r="J130" s="392">
        <v>0</v>
      </c>
      <c r="K130" s="393">
        <v>0</v>
      </c>
      <c r="L130" s="393">
        <v>0</v>
      </c>
      <c r="M130" s="393">
        <v>0</v>
      </c>
      <c r="N130" s="393">
        <v>0</v>
      </c>
      <c r="O130" s="393">
        <v>0</v>
      </c>
      <c r="P130" s="392">
        <v>22674700</v>
      </c>
    </row>
    <row r="131" spans="1:16">
      <c r="A131" s="458"/>
      <c r="B131" s="458"/>
      <c r="C131" s="458"/>
      <c r="D131" s="391" t="s">
        <v>228</v>
      </c>
      <c r="E131" s="392">
        <v>11021073.279999999</v>
      </c>
      <c r="F131" s="393">
        <v>268002</v>
      </c>
      <c r="G131" s="393">
        <v>0</v>
      </c>
      <c r="H131" s="393">
        <v>0</v>
      </c>
      <c r="I131" s="393">
        <v>10753071.279999999</v>
      </c>
      <c r="J131" s="392">
        <v>0</v>
      </c>
      <c r="K131" s="393">
        <v>0</v>
      </c>
      <c r="L131" s="393">
        <v>0</v>
      </c>
      <c r="M131" s="393">
        <v>0</v>
      </c>
      <c r="N131" s="393">
        <v>0</v>
      </c>
      <c r="O131" s="393">
        <v>0</v>
      </c>
      <c r="P131" s="392">
        <v>11021073.279999999</v>
      </c>
    </row>
    <row r="132" spans="1:16" ht="79.2">
      <c r="A132" s="458" t="s">
        <v>330</v>
      </c>
      <c r="B132" s="458" t="s">
        <v>331</v>
      </c>
      <c r="C132" s="458" t="s">
        <v>332</v>
      </c>
      <c r="D132" s="389" t="s">
        <v>333</v>
      </c>
      <c r="E132" s="390" t="s">
        <v>225</v>
      </c>
      <c r="F132" s="390" t="s">
        <v>225</v>
      </c>
      <c r="G132" s="390" t="s">
        <v>225</v>
      </c>
      <c r="H132" s="390" t="s">
        <v>225</v>
      </c>
      <c r="I132" s="390" t="s">
        <v>225</v>
      </c>
      <c r="J132" s="390" t="s">
        <v>225</v>
      </c>
      <c r="K132" s="390" t="s">
        <v>225</v>
      </c>
      <c r="L132" s="390" t="s">
        <v>225</v>
      </c>
      <c r="M132" s="390" t="s">
        <v>225</v>
      </c>
      <c r="N132" s="390" t="s">
        <v>225</v>
      </c>
      <c r="O132" s="390" t="s">
        <v>225</v>
      </c>
      <c r="P132" s="390" t="s">
        <v>225</v>
      </c>
    </row>
    <row r="133" spans="1:16">
      <c r="A133" s="458"/>
      <c r="B133" s="458"/>
      <c r="C133" s="458"/>
      <c r="D133" s="391" t="s">
        <v>226</v>
      </c>
      <c r="E133" s="392">
        <v>1700000</v>
      </c>
      <c r="F133" s="393">
        <v>0</v>
      </c>
      <c r="G133" s="393">
        <v>0</v>
      </c>
      <c r="H133" s="393">
        <v>0</v>
      </c>
      <c r="I133" s="393">
        <v>1700000</v>
      </c>
      <c r="J133" s="392">
        <v>0</v>
      </c>
      <c r="K133" s="393">
        <v>0</v>
      </c>
      <c r="L133" s="393">
        <v>0</v>
      </c>
      <c r="M133" s="393">
        <v>0</v>
      </c>
      <c r="N133" s="393">
        <v>0</v>
      </c>
      <c r="O133" s="393">
        <v>0</v>
      </c>
      <c r="P133" s="392">
        <v>1700000</v>
      </c>
    </row>
    <row r="134" spans="1:16" ht="26.4">
      <c r="A134" s="458"/>
      <c r="B134" s="458"/>
      <c r="C134" s="458"/>
      <c r="D134" s="391" t="s">
        <v>227</v>
      </c>
      <c r="E134" s="392">
        <v>1700000</v>
      </c>
      <c r="F134" s="393">
        <v>0</v>
      </c>
      <c r="G134" s="393">
        <v>0</v>
      </c>
      <c r="H134" s="393">
        <v>0</v>
      </c>
      <c r="I134" s="393">
        <v>1700000</v>
      </c>
      <c r="J134" s="392">
        <v>0</v>
      </c>
      <c r="K134" s="393">
        <v>0</v>
      </c>
      <c r="L134" s="393">
        <v>0</v>
      </c>
      <c r="M134" s="393">
        <v>0</v>
      </c>
      <c r="N134" s="393">
        <v>0</v>
      </c>
      <c r="O134" s="393">
        <v>0</v>
      </c>
      <c r="P134" s="392">
        <v>1700000</v>
      </c>
    </row>
    <row r="135" spans="1:16">
      <c r="A135" s="458"/>
      <c r="B135" s="458"/>
      <c r="C135" s="458"/>
      <c r="D135" s="391" t="s">
        <v>228</v>
      </c>
      <c r="E135" s="392">
        <v>828566</v>
      </c>
      <c r="F135" s="393">
        <v>0</v>
      </c>
      <c r="G135" s="393">
        <v>0</v>
      </c>
      <c r="H135" s="393">
        <v>0</v>
      </c>
      <c r="I135" s="393">
        <v>828566</v>
      </c>
      <c r="J135" s="392">
        <v>0</v>
      </c>
      <c r="K135" s="393">
        <v>0</v>
      </c>
      <c r="L135" s="393">
        <v>0</v>
      </c>
      <c r="M135" s="393">
        <v>0</v>
      </c>
      <c r="N135" s="393">
        <v>0</v>
      </c>
      <c r="O135" s="393">
        <v>0</v>
      </c>
      <c r="P135" s="392">
        <v>828566</v>
      </c>
    </row>
    <row r="136" spans="1:16">
      <c r="A136" s="458" t="s">
        <v>334</v>
      </c>
      <c r="B136" s="458" t="s">
        <v>335</v>
      </c>
      <c r="C136" s="458" t="s">
        <v>336</v>
      </c>
      <c r="D136" s="389" t="s">
        <v>337</v>
      </c>
      <c r="E136" s="390" t="s">
        <v>225</v>
      </c>
      <c r="F136" s="390" t="s">
        <v>225</v>
      </c>
      <c r="G136" s="390" t="s">
        <v>225</v>
      </c>
      <c r="H136" s="390" t="s">
        <v>225</v>
      </c>
      <c r="I136" s="390" t="s">
        <v>225</v>
      </c>
      <c r="J136" s="390" t="s">
        <v>225</v>
      </c>
      <c r="K136" s="390" t="s">
        <v>225</v>
      </c>
      <c r="L136" s="390" t="s">
        <v>225</v>
      </c>
      <c r="M136" s="390" t="s">
        <v>225</v>
      </c>
      <c r="N136" s="390" t="s">
        <v>225</v>
      </c>
      <c r="O136" s="390" t="s">
        <v>225</v>
      </c>
      <c r="P136" s="390" t="s">
        <v>225</v>
      </c>
    </row>
    <row r="137" spans="1:16">
      <c r="A137" s="458"/>
      <c r="B137" s="458"/>
      <c r="C137" s="458"/>
      <c r="D137" s="391" t="s">
        <v>226</v>
      </c>
      <c r="E137" s="392">
        <v>300000</v>
      </c>
      <c r="F137" s="393">
        <v>300000</v>
      </c>
      <c r="G137" s="393">
        <v>0</v>
      </c>
      <c r="H137" s="393">
        <v>0</v>
      </c>
      <c r="I137" s="393">
        <v>0</v>
      </c>
      <c r="J137" s="392">
        <v>0</v>
      </c>
      <c r="K137" s="393">
        <v>0</v>
      </c>
      <c r="L137" s="393">
        <v>0</v>
      </c>
      <c r="M137" s="393">
        <v>0</v>
      </c>
      <c r="N137" s="393">
        <v>0</v>
      </c>
      <c r="O137" s="393">
        <v>0</v>
      </c>
      <c r="P137" s="392">
        <v>300000</v>
      </c>
    </row>
    <row r="138" spans="1:16" ht="26.4">
      <c r="A138" s="458"/>
      <c r="B138" s="458"/>
      <c r="C138" s="458"/>
      <c r="D138" s="391" t="s">
        <v>227</v>
      </c>
      <c r="E138" s="392">
        <v>300000</v>
      </c>
      <c r="F138" s="393">
        <v>300000</v>
      </c>
      <c r="G138" s="393">
        <v>0</v>
      </c>
      <c r="H138" s="393">
        <v>0</v>
      </c>
      <c r="I138" s="393">
        <v>0</v>
      </c>
      <c r="J138" s="392">
        <v>0</v>
      </c>
      <c r="K138" s="393">
        <v>0</v>
      </c>
      <c r="L138" s="393">
        <v>0</v>
      </c>
      <c r="M138" s="393">
        <v>0</v>
      </c>
      <c r="N138" s="393">
        <v>0</v>
      </c>
      <c r="O138" s="393">
        <v>0</v>
      </c>
      <c r="P138" s="392">
        <v>300000</v>
      </c>
    </row>
    <row r="139" spans="1:16">
      <c r="A139" s="458"/>
      <c r="B139" s="458"/>
      <c r="C139" s="458"/>
      <c r="D139" s="391" t="s">
        <v>228</v>
      </c>
      <c r="E139" s="392">
        <v>9200</v>
      </c>
      <c r="F139" s="393">
        <v>9200</v>
      </c>
      <c r="G139" s="393">
        <v>0</v>
      </c>
      <c r="H139" s="393">
        <v>0</v>
      </c>
      <c r="I139" s="393">
        <v>0</v>
      </c>
      <c r="J139" s="392">
        <v>0</v>
      </c>
      <c r="K139" s="393">
        <v>0</v>
      </c>
      <c r="L139" s="393">
        <v>0</v>
      </c>
      <c r="M139" s="393">
        <v>0</v>
      </c>
      <c r="N139" s="393">
        <v>0</v>
      </c>
      <c r="O139" s="393">
        <v>0</v>
      </c>
      <c r="P139" s="392">
        <v>9200</v>
      </c>
    </row>
    <row r="140" spans="1:16" ht="26.4">
      <c r="A140" s="458" t="s">
        <v>338</v>
      </c>
      <c r="B140" s="458" t="s">
        <v>339</v>
      </c>
      <c r="C140" s="458" t="s">
        <v>340</v>
      </c>
      <c r="D140" s="389" t="s">
        <v>341</v>
      </c>
      <c r="E140" s="390" t="s">
        <v>225</v>
      </c>
      <c r="F140" s="390" t="s">
        <v>225</v>
      </c>
      <c r="G140" s="390" t="s">
        <v>225</v>
      </c>
      <c r="H140" s="390" t="s">
        <v>225</v>
      </c>
      <c r="I140" s="390" t="s">
        <v>225</v>
      </c>
      <c r="J140" s="390" t="s">
        <v>225</v>
      </c>
      <c r="K140" s="390" t="s">
        <v>225</v>
      </c>
      <c r="L140" s="390" t="s">
        <v>225</v>
      </c>
      <c r="M140" s="390" t="s">
        <v>225</v>
      </c>
      <c r="N140" s="390" t="s">
        <v>225</v>
      </c>
      <c r="O140" s="390" t="s">
        <v>225</v>
      </c>
      <c r="P140" s="390" t="s">
        <v>225</v>
      </c>
    </row>
    <row r="141" spans="1:16">
      <c r="A141" s="458"/>
      <c r="B141" s="458"/>
      <c r="C141" s="458"/>
      <c r="D141" s="391" t="s">
        <v>226</v>
      </c>
      <c r="E141" s="392">
        <v>0</v>
      </c>
      <c r="F141" s="393">
        <v>0</v>
      </c>
      <c r="G141" s="393">
        <v>0</v>
      </c>
      <c r="H141" s="393">
        <v>0</v>
      </c>
      <c r="I141" s="393">
        <v>0</v>
      </c>
      <c r="J141" s="392">
        <v>100000</v>
      </c>
      <c r="K141" s="393">
        <v>100000</v>
      </c>
      <c r="L141" s="393">
        <v>0</v>
      </c>
      <c r="M141" s="393">
        <v>0</v>
      </c>
      <c r="N141" s="393">
        <v>0</v>
      </c>
      <c r="O141" s="393">
        <v>100000</v>
      </c>
      <c r="P141" s="392">
        <v>100000</v>
      </c>
    </row>
    <row r="142" spans="1:16" ht="26.4">
      <c r="A142" s="458"/>
      <c r="B142" s="458"/>
      <c r="C142" s="458"/>
      <c r="D142" s="391" t="s">
        <v>227</v>
      </c>
      <c r="E142" s="392">
        <v>0</v>
      </c>
      <c r="F142" s="393">
        <v>0</v>
      </c>
      <c r="G142" s="393">
        <v>0</v>
      </c>
      <c r="H142" s="393">
        <v>0</v>
      </c>
      <c r="I142" s="393">
        <v>0</v>
      </c>
      <c r="J142" s="392">
        <v>100000</v>
      </c>
      <c r="K142" s="393">
        <v>100000</v>
      </c>
      <c r="L142" s="393">
        <v>0</v>
      </c>
      <c r="M142" s="393">
        <v>0</v>
      </c>
      <c r="N142" s="393">
        <v>0</v>
      </c>
      <c r="O142" s="393">
        <v>100000</v>
      </c>
      <c r="P142" s="392">
        <v>100000</v>
      </c>
    </row>
    <row r="143" spans="1:16">
      <c r="A143" s="458"/>
      <c r="B143" s="458"/>
      <c r="C143" s="458"/>
      <c r="D143" s="391" t="s">
        <v>228</v>
      </c>
      <c r="E143" s="392">
        <v>0</v>
      </c>
      <c r="F143" s="393">
        <v>0</v>
      </c>
      <c r="G143" s="393">
        <v>0</v>
      </c>
      <c r="H143" s="393">
        <v>0</v>
      </c>
      <c r="I143" s="393">
        <v>0</v>
      </c>
      <c r="J143" s="392">
        <v>0</v>
      </c>
      <c r="K143" s="393">
        <v>0</v>
      </c>
      <c r="L143" s="393">
        <v>0</v>
      </c>
      <c r="M143" s="393">
        <v>0</v>
      </c>
      <c r="N143" s="393">
        <v>0</v>
      </c>
      <c r="O143" s="393">
        <v>0</v>
      </c>
      <c r="P143" s="392">
        <v>0</v>
      </c>
    </row>
    <row r="144" spans="1:16" ht="26.4">
      <c r="A144" s="458" t="s">
        <v>342</v>
      </c>
      <c r="B144" s="458" t="s">
        <v>343</v>
      </c>
      <c r="C144" s="458" t="s">
        <v>344</v>
      </c>
      <c r="D144" s="389" t="s">
        <v>345</v>
      </c>
      <c r="E144" s="390" t="s">
        <v>225</v>
      </c>
      <c r="F144" s="390" t="s">
        <v>225</v>
      </c>
      <c r="G144" s="390" t="s">
        <v>225</v>
      </c>
      <c r="H144" s="390" t="s">
        <v>225</v>
      </c>
      <c r="I144" s="390" t="s">
        <v>225</v>
      </c>
      <c r="J144" s="390" t="s">
        <v>225</v>
      </c>
      <c r="K144" s="390" t="s">
        <v>225</v>
      </c>
      <c r="L144" s="390" t="s">
        <v>225</v>
      </c>
      <c r="M144" s="390" t="s">
        <v>225</v>
      </c>
      <c r="N144" s="390" t="s">
        <v>225</v>
      </c>
      <c r="O144" s="390" t="s">
        <v>225</v>
      </c>
      <c r="P144" s="390" t="s">
        <v>225</v>
      </c>
    </row>
    <row r="145" spans="1:16">
      <c r="A145" s="458"/>
      <c r="B145" s="458"/>
      <c r="C145" s="458"/>
      <c r="D145" s="391" t="s">
        <v>226</v>
      </c>
      <c r="E145" s="392">
        <v>9282000</v>
      </c>
      <c r="F145" s="393">
        <v>9282000</v>
      </c>
      <c r="G145" s="393">
        <v>0</v>
      </c>
      <c r="H145" s="393">
        <v>0</v>
      </c>
      <c r="I145" s="393">
        <v>0</v>
      </c>
      <c r="J145" s="392">
        <v>0</v>
      </c>
      <c r="K145" s="393">
        <v>0</v>
      </c>
      <c r="L145" s="393">
        <v>0</v>
      </c>
      <c r="M145" s="393">
        <v>0</v>
      </c>
      <c r="N145" s="393">
        <v>0</v>
      </c>
      <c r="O145" s="393">
        <v>0</v>
      </c>
      <c r="P145" s="392">
        <v>9282000</v>
      </c>
    </row>
    <row r="146" spans="1:16" ht="26.4">
      <c r="A146" s="458"/>
      <c r="B146" s="458"/>
      <c r="C146" s="458"/>
      <c r="D146" s="391" t="s">
        <v>227</v>
      </c>
      <c r="E146" s="392">
        <v>5982000</v>
      </c>
      <c r="F146" s="393">
        <v>5982000</v>
      </c>
      <c r="G146" s="393">
        <v>0</v>
      </c>
      <c r="H146" s="393">
        <v>0</v>
      </c>
      <c r="I146" s="393">
        <v>0</v>
      </c>
      <c r="J146" s="392">
        <v>0</v>
      </c>
      <c r="K146" s="393">
        <v>0</v>
      </c>
      <c r="L146" s="393">
        <v>0</v>
      </c>
      <c r="M146" s="393">
        <v>0</v>
      </c>
      <c r="N146" s="393">
        <v>0</v>
      </c>
      <c r="O146" s="393">
        <v>0</v>
      </c>
      <c r="P146" s="392">
        <v>5982000</v>
      </c>
    </row>
    <row r="147" spans="1:16">
      <c r="A147" s="458"/>
      <c r="B147" s="458"/>
      <c r="C147" s="458"/>
      <c r="D147" s="391" t="s">
        <v>228</v>
      </c>
      <c r="E147" s="392">
        <v>1739692.8</v>
      </c>
      <c r="F147" s="393">
        <v>1739692.8</v>
      </c>
      <c r="G147" s="393">
        <v>0</v>
      </c>
      <c r="H147" s="393">
        <v>0</v>
      </c>
      <c r="I147" s="393">
        <v>0</v>
      </c>
      <c r="J147" s="392">
        <v>0</v>
      </c>
      <c r="K147" s="393">
        <v>0</v>
      </c>
      <c r="L147" s="393">
        <v>0</v>
      </c>
      <c r="M147" s="393">
        <v>0</v>
      </c>
      <c r="N147" s="393">
        <v>0</v>
      </c>
      <c r="O147" s="393">
        <v>0</v>
      </c>
      <c r="P147" s="392">
        <v>1739692.8</v>
      </c>
    </row>
    <row r="148" spans="1:16">
      <c r="A148" s="458" t="s">
        <v>346</v>
      </c>
      <c r="B148" s="458" t="s">
        <v>347</v>
      </c>
      <c r="C148" s="458" t="s">
        <v>348</v>
      </c>
      <c r="D148" s="389" t="s">
        <v>349</v>
      </c>
      <c r="E148" s="390" t="s">
        <v>225</v>
      </c>
      <c r="F148" s="390" t="s">
        <v>225</v>
      </c>
      <c r="G148" s="390" t="s">
        <v>225</v>
      </c>
      <c r="H148" s="390" t="s">
        <v>225</v>
      </c>
      <c r="I148" s="390" t="s">
        <v>225</v>
      </c>
      <c r="J148" s="390" t="s">
        <v>225</v>
      </c>
      <c r="K148" s="390" t="s">
        <v>225</v>
      </c>
      <c r="L148" s="390" t="s">
        <v>225</v>
      </c>
      <c r="M148" s="390" t="s">
        <v>225</v>
      </c>
      <c r="N148" s="390" t="s">
        <v>225</v>
      </c>
      <c r="O148" s="390" t="s">
        <v>225</v>
      </c>
      <c r="P148" s="390" t="s">
        <v>225</v>
      </c>
    </row>
    <row r="149" spans="1:16">
      <c r="A149" s="458"/>
      <c r="B149" s="458"/>
      <c r="C149" s="458"/>
      <c r="D149" s="391" t="s">
        <v>226</v>
      </c>
      <c r="E149" s="392">
        <v>39400</v>
      </c>
      <c r="F149" s="393">
        <v>39400</v>
      </c>
      <c r="G149" s="393">
        <v>0</v>
      </c>
      <c r="H149" s="393">
        <v>0</v>
      </c>
      <c r="I149" s="393">
        <v>0</v>
      </c>
      <c r="J149" s="392">
        <v>0</v>
      </c>
      <c r="K149" s="393">
        <v>0</v>
      </c>
      <c r="L149" s="393">
        <v>0</v>
      </c>
      <c r="M149" s="393">
        <v>0</v>
      </c>
      <c r="N149" s="393">
        <v>0</v>
      </c>
      <c r="O149" s="393">
        <v>0</v>
      </c>
      <c r="P149" s="392">
        <v>39400</v>
      </c>
    </row>
    <row r="150" spans="1:16" ht="26.4">
      <c r="A150" s="458"/>
      <c r="B150" s="458"/>
      <c r="C150" s="458"/>
      <c r="D150" s="391" t="s">
        <v>227</v>
      </c>
      <c r="E150" s="392">
        <v>39400</v>
      </c>
      <c r="F150" s="393">
        <v>39400</v>
      </c>
      <c r="G150" s="393">
        <v>0</v>
      </c>
      <c r="H150" s="393">
        <v>0</v>
      </c>
      <c r="I150" s="393">
        <v>0</v>
      </c>
      <c r="J150" s="392">
        <v>0</v>
      </c>
      <c r="K150" s="393">
        <v>0</v>
      </c>
      <c r="L150" s="393">
        <v>0</v>
      </c>
      <c r="M150" s="393">
        <v>0</v>
      </c>
      <c r="N150" s="393">
        <v>0</v>
      </c>
      <c r="O150" s="393">
        <v>0</v>
      </c>
      <c r="P150" s="392">
        <v>39400</v>
      </c>
    </row>
    <row r="151" spans="1:16">
      <c r="A151" s="458"/>
      <c r="B151" s="458"/>
      <c r="C151" s="458"/>
      <c r="D151" s="391" t="s">
        <v>228</v>
      </c>
      <c r="E151" s="392">
        <v>39360</v>
      </c>
      <c r="F151" s="393">
        <v>39360</v>
      </c>
      <c r="G151" s="393">
        <v>0</v>
      </c>
      <c r="H151" s="393">
        <v>0</v>
      </c>
      <c r="I151" s="393">
        <v>0</v>
      </c>
      <c r="J151" s="392">
        <v>0</v>
      </c>
      <c r="K151" s="393">
        <v>0</v>
      </c>
      <c r="L151" s="393">
        <v>0</v>
      </c>
      <c r="M151" s="393">
        <v>0</v>
      </c>
      <c r="N151" s="393">
        <v>0</v>
      </c>
      <c r="O151" s="393">
        <v>0</v>
      </c>
      <c r="P151" s="392">
        <v>39360</v>
      </c>
    </row>
    <row r="152" spans="1:16" ht="39.6">
      <c r="A152" s="458" t="s">
        <v>350</v>
      </c>
      <c r="B152" s="458" t="s">
        <v>351</v>
      </c>
      <c r="C152" s="458" t="s">
        <v>352</v>
      </c>
      <c r="D152" s="389" t="s">
        <v>353</v>
      </c>
      <c r="E152" s="390" t="s">
        <v>225</v>
      </c>
      <c r="F152" s="390" t="s">
        <v>225</v>
      </c>
      <c r="G152" s="390" t="s">
        <v>225</v>
      </c>
      <c r="H152" s="390" t="s">
        <v>225</v>
      </c>
      <c r="I152" s="390" t="s">
        <v>225</v>
      </c>
      <c r="J152" s="390" t="s">
        <v>225</v>
      </c>
      <c r="K152" s="390" t="s">
        <v>225</v>
      </c>
      <c r="L152" s="390" t="s">
        <v>225</v>
      </c>
      <c r="M152" s="390" t="s">
        <v>225</v>
      </c>
      <c r="N152" s="390" t="s">
        <v>225</v>
      </c>
      <c r="O152" s="390" t="s">
        <v>225</v>
      </c>
      <c r="P152" s="390" t="s">
        <v>225</v>
      </c>
    </row>
    <row r="153" spans="1:16">
      <c r="A153" s="458"/>
      <c r="B153" s="458"/>
      <c r="C153" s="458"/>
      <c r="D153" s="391" t="s">
        <v>226</v>
      </c>
      <c r="E153" s="392">
        <v>0</v>
      </c>
      <c r="F153" s="393">
        <v>0</v>
      </c>
      <c r="G153" s="393">
        <v>0</v>
      </c>
      <c r="H153" s="393">
        <v>0</v>
      </c>
      <c r="I153" s="393">
        <v>0</v>
      </c>
      <c r="J153" s="392">
        <v>100000</v>
      </c>
      <c r="K153" s="393">
        <v>100000</v>
      </c>
      <c r="L153" s="393">
        <v>0</v>
      </c>
      <c r="M153" s="393">
        <v>0</v>
      </c>
      <c r="N153" s="393">
        <v>0</v>
      </c>
      <c r="O153" s="393">
        <v>100000</v>
      </c>
      <c r="P153" s="392">
        <v>100000</v>
      </c>
    </row>
    <row r="154" spans="1:16" ht="26.4">
      <c r="A154" s="458"/>
      <c r="B154" s="458"/>
      <c r="C154" s="458"/>
      <c r="D154" s="391" t="s">
        <v>227</v>
      </c>
      <c r="E154" s="392">
        <v>0</v>
      </c>
      <c r="F154" s="393">
        <v>0</v>
      </c>
      <c r="G154" s="393">
        <v>0</v>
      </c>
      <c r="H154" s="393">
        <v>0</v>
      </c>
      <c r="I154" s="393">
        <v>0</v>
      </c>
      <c r="J154" s="392">
        <v>100000</v>
      </c>
      <c r="K154" s="393">
        <v>100000</v>
      </c>
      <c r="L154" s="393">
        <v>0</v>
      </c>
      <c r="M154" s="393">
        <v>0</v>
      </c>
      <c r="N154" s="393">
        <v>0</v>
      </c>
      <c r="O154" s="393">
        <v>100000</v>
      </c>
      <c r="P154" s="392">
        <v>100000</v>
      </c>
    </row>
    <row r="155" spans="1:16">
      <c r="A155" s="458"/>
      <c r="B155" s="458"/>
      <c r="C155" s="458"/>
      <c r="D155" s="391" t="s">
        <v>228</v>
      </c>
      <c r="E155" s="392">
        <v>0</v>
      </c>
      <c r="F155" s="393">
        <v>0</v>
      </c>
      <c r="G155" s="393">
        <v>0</v>
      </c>
      <c r="H155" s="393">
        <v>0</v>
      </c>
      <c r="I155" s="393">
        <v>0</v>
      </c>
      <c r="J155" s="392">
        <v>8000</v>
      </c>
      <c r="K155" s="393">
        <v>8000</v>
      </c>
      <c r="L155" s="393">
        <v>0</v>
      </c>
      <c r="M155" s="393">
        <v>0</v>
      </c>
      <c r="N155" s="393">
        <v>0</v>
      </c>
      <c r="O155" s="393">
        <v>8000</v>
      </c>
      <c r="P155" s="392">
        <v>8000</v>
      </c>
    </row>
    <row r="156" spans="1:16">
      <c r="A156" s="458" t="s">
        <v>354</v>
      </c>
      <c r="B156" s="458" t="s">
        <v>355</v>
      </c>
      <c r="C156" s="458" t="s">
        <v>352</v>
      </c>
      <c r="D156" s="389" t="s">
        <v>356</v>
      </c>
      <c r="E156" s="390" t="s">
        <v>225</v>
      </c>
      <c r="F156" s="390" t="s">
        <v>225</v>
      </c>
      <c r="G156" s="390" t="s">
        <v>225</v>
      </c>
      <c r="H156" s="390" t="s">
        <v>225</v>
      </c>
      <c r="I156" s="390" t="s">
        <v>225</v>
      </c>
      <c r="J156" s="390" t="s">
        <v>225</v>
      </c>
      <c r="K156" s="390" t="s">
        <v>225</v>
      </c>
      <c r="L156" s="390" t="s">
        <v>225</v>
      </c>
      <c r="M156" s="390" t="s">
        <v>225</v>
      </c>
      <c r="N156" s="390" t="s">
        <v>225</v>
      </c>
      <c r="O156" s="390" t="s">
        <v>225</v>
      </c>
      <c r="P156" s="390" t="s">
        <v>225</v>
      </c>
    </row>
    <row r="157" spans="1:16">
      <c r="A157" s="458"/>
      <c r="B157" s="458"/>
      <c r="C157" s="458"/>
      <c r="D157" s="391" t="s">
        <v>226</v>
      </c>
      <c r="E157" s="392">
        <v>0</v>
      </c>
      <c r="F157" s="393">
        <v>0</v>
      </c>
      <c r="G157" s="393">
        <v>0</v>
      </c>
      <c r="H157" s="393">
        <v>0</v>
      </c>
      <c r="I157" s="393">
        <v>0</v>
      </c>
      <c r="J157" s="392">
        <v>0</v>
      </c>
      <c r="K157" s="393">
        <v>0</v>
      </c>
      <c r="L157" s="393">
        <v>0</v>
      </c>
      <c r="M157" s="393">
        <v>0</v>
      </c>
      <c r="N157" s="393">
        <v>0</v>
      </c>
      <c r="O157" s="393">
        <v>0</v>
      </c>
      <c r="P157" s="392">
        <v>0</v>
      </c>
    </row>
    <row r="158" spans="1:16" ht="26.4">
      <c r="A158" s="458"/>
      <c r="B158" s="458"/>
      <c r="C158" s="458"/>
      <c r="D158" s="391" t="s">
        <v>227</v>
      </c>
      <c r="E158" s="392">
        <v>0</v>
      </c>
      <c r="F158" s="393">
        <v>0</v>
      </c>
      <c r="G158" s="393">
        <v>0</v>
      </c>
      <c r="H158" s="393">
        <v>0</v>
      </c>
      <c r="I158" s="393">
        <v>0</v>
      </c>
      <c r="J158" s="392">
        <v>699900</v>
      </c>
      <c r="K158" s="393">
        <v>699900</v>
      </c>
      <c r="L158" s="393">
        <v>0</v>
      </c>
      <c r="M158" s="393">
        <v>0</v>
      </c>
      <c r="N158" s="393">
        <v>0</v>
      </c>
      <c r="O158" s="393">
        <v>699900</v>
      </c>
      <c r="P158" s="392">
        <v>699900</v>
      </c>
    </row>
    <row r="159" spans="1:16">
      <c r="A159" s="458"/>
      <c r="B159" s="458"/>
      <c r="C159" s="458"/>
      <c r="D159" s="391" t="s">
        <v>228</v>
      </c>
      <c r="E159" s="392">
        <v>0</v>
      </c>
      <c r="F159" s="393">
        <v>0</v>
      </c>
      <c r="G159" s="393">
        <v>0</v>
      </c>
      <c r="H159" s="393">
        <v>0</v>
      </c>
      <c r="I159" s="393">
        <v>0</v>
      </c>
      <c r="J159" s="392">
        <v>699900</v>
      </c>
      <c r="K159" s="393">
        <v>699900</v>
      </c>
      <c r="L159" s="393">
        <v>0</v>
      </c>
      <c r="M159" s="393">
        <v>0</v>
      </c>
      <c r="N159" s="393">
        <v>0</v>
      </c>
      <c r="O159" s="393">
        <v>699900</v>
      </c>
      <c r="P159" s="392">
        <v>699900</v>
      </c>
    </row>
    <row r="160" spans="1:16">
      <c r="A160" s="458" t="s">
        <v>357</v>
      </c>
      <c r="B160" s="458" t="s">
        <v>358</v>
      </c>
      <c r="C160" s="458" t="s">
        <v>352</v>
      </c>
      <c r="D160" s="389" t="s">
        <v>359</v>
      </c>
      <c r="E160" s="390" t="s">
        <v>225</v>
      </c>
      <c r="F160" s="390" t="s">
        <v>225</v>
      </c>
      <c r="G160" s="390" t="s">
        <v>225</v>
      </c>
      <c r="H160" s="390" t="s">
        <v>225</v>
      </c>
      <c r="I160" s="390" t="s">
        <v>225</v>
      </c>
      <c r="J160" s="390" t="s">
        <v>225</v>
      </c>
      <c r="K160" s="390" t="s">
        <v>225</v>
      </c>
      <c r="L160" s="390" t="s">
        <v>225</v>
      </c>
      <c r="M160" s="390" t="s">
        <v>225</v>
      </c>
      <c r="N160" s="390" t="s">
        <v>225</v>
      </c>
      <c r="O160" s="390" t="s">
        <v>225</v>
      </c>
      <c r="P160" s="390" t="s">
        <v>225</v>
      </c>
    </row>
    <row r="161" spans="1:16">
      <c r="A161" s="458"/>
      <c r="B161" s="458"/>
      <c r="C161" s="458"/>
      <c r="D161" s="391" t="s">
        <v>226</v>
      </c>
      <c r="E161" s="392">
        <v>206800</v>
      </c>
      <c r="F161" s="393">
        <v>206800</v>
      </c>
      <c r="G161" s="393">
        <v>0</v>
      </c>
      <c r="H161" s="393">
        <v>0</v>
      </c>
      <c r="I161" s="393">
        <v>0</v>
      </c>
      <c r="J161" s="392">
        <v>0</v>
      </c>
      <c r="K161" s="393">
        <v>0</v>
      </c>
      <c r="L161" s="393">
        <v>0</v>
      </c>
      <c r="M161" s="393">
        <v>0</v>
      </c>
      <c r="N161" s="393">
        <v>0</v>
      </c>
      <c r="O161" s="393">
        <v>0</v>
      </c>
      <c r="P161" s="392">
        <v>206800</v>
      </c>
    </row>
    <row r="162" spans="1:16" ht="26.4">
      <c r="A162" s="458"/>
      <c r="B162" s="458"/>
      <c r="C162" s="458"/>
      <c r="D162" s="391" t="s">
        <v>227</v>
      </c>
      <c r="E162" s="392">
        <v>206800</v>
      </c>
      <c r="F162" s="393">
        <v>206800</v>
      </c>
      <c r="G162" s="393">
        <v>0</v>
      </c>
      <c r="H162" s="393">
        <v>0</v>
      </c>
      <c r="I162" s="393">
        <v>0</v>
      </c>
      <c r="J162" s="392">
        <v>0</v>
      </c>
      <c r="K162" s="393">
        <v>0</v>
      </c>
      <c r="L162" s="393">
        <v>0</v>
      </c>
      <c r="M162" s="393">
        <v>0</v>
      </c>
      <c r="N162" s="393">
        <v>0</v>
      </c>
      <c r="O162" s="393">
        <v>0</v>
      </c>
      <c r="P162" s="392">
        <v>206800</v>
      </c>
    </row>
    <row r="163" spans="1:16">
      <c r="A163" s="458"/>
      <c r="B163" s="458"/>
      <c r="C163" s="458"/>
      <c r="D163" s="391" t="s">
        <v>228</v>
      </c>
      <c r="E163" s="392">
        <v>150211</v>
      </c>
      <c r="F163" s="393">
        <v>150211</v>
      </c>
      <c r="G163" s="393">
        <v>0</v>
      </c>
      <c r="H163" s="393">
        <v>0</v>
      </c>
      <c r="I163" s="393">
        <v>0</v>
      </c>
      <c r="J163" s="392">
        <v>0</v>
      </c>
      <c r="K163" s="393">
        <v>0</v>
      </c>
      <c r="L163" s="393">
        <v>0</v>
      </c>
      <c r="M163" s="393">
        <v>0</v>
      </c>
      <c r="N163" s="393">
        <v>0</v>
      </c>
      <c r="O163" s="393">
        <v>0</v>
      </c>
      <c r="P163" s="392">
        <v>150211</v>
      </c>
    </row>
    <row r="164" spans="1:16">
      <c r="A164" s="458" t="s">
        <v>360</v>
      </c>
      <c r="B164" s="458" t="s">
        <v>361</v>
      </c>
      <c r="C164" s="458" t="s">
        <v>352</v>
      </c>
      <c r="D164" s="389" t="s">
        <v>362</v>
      </c>
      <c r="E164" s="390" t="s">
        <v>225</v>
      </c>
      <c r="F164" s="390" t="s">
        <v>225</v>
      </c>
      <c r="G164" s="390" t="s">
        <v>225</v>
      </c>
      <c r="H164" s="390" t="s">
        <v>225</v>
      </c>
      <c r="I164" s="390" t="s">
        <v>225</v>
      </c>
      <c r="J164" s="390" t="s">
        <v>225</v>
      </c>
      <c r="K164" s="390" t="s">
        <v>225</v>
      </c>
      <c r="L164" s="390" t="s">
        <v>225</v>
      </c>
      <c r="M164" s="390" t="s">
        <v>225</v>
      </c>
      <c r="N164" s="390" t="s">
        <v>225</v>
      </c>
      <c r="O164" s="390" t="s">
        <v>225</v>
      </c>
      <c r="P164" s="390" t="s">
        <v>225</v>
      </c>
    </row>
    <row r="165" spans="1:16">
      <c r="A165" s="458"/>
      <c r="B165" s="458"/>
      <c r="C165" s="458"/>
      <c r="D165" s="391" t="s">
        <v>226</v>
      </c>
      <c r="E165" s="392">
        <v>500000</v>
      </c>
      <c r="F165" s="393">
        <v>500000</v>
      </c>
      <c r="G165" s="393">
        <v>0</v>
      </c>
      <c r="H165" s="393">
        <v>0</v>
      </c>
      <c r="I165" s="393">
        <v>0</v>
      </c>
      <c r="J165" s="392">
        <v>0</v>
      </c>
      <c r="K165" s="393">
        <v>0</v>
      </c>
      <c r="L165" s="393">
        <v>0</v>
      </c>
      <c r="M165" s="393">
        <v>0</v>
      </c>
      <c r="N165" s="393">
        <v>0</v>
      </c>
      <c r="O165" s="393">
        <v>0</v>
      </c>
      <c r="P165" s="392">
        <v>500000</v>
      </c>
    </row>
    <row r="166" spans="1:16" ht="26.4">
      <c r="A166" s="458"/>
      <c r="B166" s="458"/>
      <c r="C166" s="458"/>
      <c r="D166" s="391" t="s">
        <v>227</v>
      </c>
      <c r="E166" s="392">
        <v>500000</v>
      </c>
      <c r="F166" s="393">
        <v>500000</v>
      </c>
      <c r="G166" s="393">
        <v>0</v>
      </c>
      <c r="H166" s="393">
        <v>0</v>
      </c>
      <c r="I166" s="393">
        <v>0</v>
      </c>
      <c r="J166" s="392">
        <v>0</v>
      </c>
      <c r="K166" s="393">
        <v>0</v>
      </c>
      <c r="L166" s="393">
        <v>0</v>
      </c>
      <c r="M166" s="393">
        <v>0</v>
      </c>
      <c r="N166" s="393">
        <v>0</v>
      </c>
      <c r="O166" s="393">
        <v>0</v>
      </c>
      <c r="P166" s="392">
        <v>500000</v>
      </c>
    </row>
    <row r="167" spans="1:16">
      <c r="A167" s="458"/>
      <c r="B167" s="458"/>
      <c r="C167" s="458"/>
      <c r="D167" s="391" t="s">
        <v>228</v>
      </c>
      <c r="E167" s="392">
        <v>62146.77</v>
      </c>
      <c r="F167" s="393">
        <v>62146.77</v>
      </c>
      <c r="G167" s="393">
        <v>0</v>
      </c>
      <c r="H167" s="393">
        <v>0</v>
      </c>
      <c r="I167" s="393">
        <v>0</v>
      </c>
      <c r="J167" s="392">
        <v>0</v>
      </c>
      <c r="K167" s="393">
        <v>0</v>
      </c>
      <c r="L167" s="393">
        <v>0</v>
      </c>
      <c r="M167" s="393">
        <v>0</v>
      </c>
      <c r="N167" s="393">
        <v>0</v>
      </c>
      <c r="O167" s="393">
        <v>0</v>
      </c>
      <c r="P167" s="392">
        <v>62146.77</v>
      </c>
    </row>
    <row r="168" spans="1:16" ht="26.4">
      <c r="A168" s="458" t="s">
        <v>363</v>
      </c>
      <c r="B168" s="458" t="s">
        <v>364</v>
      </c>
      <c r="C168" s="458" t="s">
        <v>365</v>
      </c>
      <c r="D168" s="389" t="s">
        <v>366</v>
      </c>
      <c r="E168" s="390" t="s">
        <v>225</v>
      </c>
      <c r="F168" s="390" t="s">
        <v>225</v>
      </c>
      <c r="G168" s="390" t="s">
        <v>225</v>
      </c>
      <c r="H168" s="390" t="s">
        <v>225</v>
      </c>
      <c r="I168" s="390" t="s">
        <v>225</v>
      </c>
      <c r="J168" s="390" t="s">
        <v>225</v>
      </c>
      <c r="K168" s="390" t="s">
        <v>225</v>
      </c>
      <c r="L168" s="390" t="s">
        <v>225</v>
      </c>
      <c r="M168" s="390" t="s">
        <v>225</v>
      </c>
      <c r="N168" s="390" t="s">
        <v>225</v>
      </c>
      <c r="O168" s="390" t="s">
        <v>225</v>
      </c>
      <c r="P168" s="390" t="s">
        <v>225</v>
      </c>
    </row>
    <row r="169" spans="1:16">
      <c r="A169" s="458"/>
      <c r="B169" s="458"/>
      <c r="C169" s="458"/>
      <c r="D169" s="391" t="s">
        <v>226</v>
      </c>
      <c r="E169" s="392">
        <v>800000</v>
      </c>
      <c r="F169" s="393">
        <v>800000</v>
      </c>
      <c r="G169" s="393">
        <v>0</v>
      </c>
      <c r="H169" s="393">
        <v>0</v>
      </c>
      <c r="I169" s="393">
        <v>0</v>
      </c>
      <c r="J169" s="392">
        <v>0</v>
      </c>
      <c r="K169" s="393">
        <v>0</v>
      </c>
      <c r="L169" s="393">
        <v>0</v>
      </c>
      <c r="M169" s="393">
        <v>0</v>
      </c>
      <c r="N169" s="393">
        <v>0</v>
      </c>
      <c r="O169" s="393">
        <v>0</v>
      </c>
      <c r="P169" s="392">
        <v>800000</v>
      </c>
    </row>
    <row r="170" spans="1:16" ht="26.4">
      <c r="A170" s="458"/>
      <c r="B170" s="458"/>
      <c r="C170" s="458"/>
      <c r="D170" s="391" t="s">
        <v>227</v>
      </c>
      <c r="E170" s="392">
        <v>800000</v>
      </c>
      <c r="F170" s="393">
        <v>800000</v>
      </c>
      <c r="G170" s="393">
        <v>0</v>
      </c>
      <c r="H170" s="393">
        <v>0</v>
      </c>
      <c r="I170" s="393">
        <v>0</v>
      </c>
      <c r="J170" s="392">
        <v>294400</v>
      </c>
      <c r="K170" s="393">
        <v>294400</v>
      </c>
      <c r="L170" s="393">
        <v>0</v>
      </c>
      <c r="M170" s="393">
        <v>0</v>
      </c>
      <c r="N170" s="393">
        <v>0</v>
      </c>
      <c r="O170" s="393">
        <v>294400</v>
      </c>
      <c r="P170" s="392">
        <v>1094400</v>
      </c>
    </row>
    <row r="171" spans="1:16">
      <c r="A171" s="458"/>
      <c r="B171" s="458"/>
      <c r="C171" s="458"/>
      <c r="D171" s="391" t="s">
        <v>228</v>
      </c>
      <c r="E171" s="392">
        <v>92200</v>
      </c>
      <c r="F171" s="393">
        <v>92200</v>
      </c>
      <c r="G171" s="393">
        <v>0</v>
      </c>
      <c r="H171" s="393">
        <v>0</v>
      </c>
      <c r="I171" s="393">
        <v>0</v>
      </c>
      <c r="J171" s="392">
        <v>0</v>
      </c>
      <c r="K171" s="393">
        <v>0</v>
      </c>
      <c r="L171" s="393">
        <v>0</v>
      </c>
      <c r="M171" s="393">
        <v>0</v>
      </c>
      <c r="N171" s="393">
        <v>0</v>
      </c>
      <c r="O171" s="393">
        <v>0</v>
      </c>
      <c r="P171" s="392">
        <v>92200</v>
      </c>
    </row>
    <row r="172" spans="1:16" ht="26.4">
      <c r="A172" s="458" t="s">
        <v>367</v>
      </c>
      <c r="B172" s="458" t="s">
        <v>368</v>
      </c>
      <c r="C172" s="458" t="s">
        <v>365</v>
      </c>
      <c r="D172" s="389" t="s">
        <v>369</v>
      </c>
      <c r="E172" s="390" t="s">
        <v>225</v>
      </c>
      <c r="F172" s="390" t="s">
        <v>225</v>
      </c>
      <c r="G172" s="390" t="s">
        <v>225</v>
      </c>
      <c r="H172" s="390" t="s">
        <v>225</v>
      </c>
      <c r="I172" s="390" t="s">
        <v>225</v>
      </c>
      <c r="J172" s="390" t="s">
        <v>225</v>
      </c>
      <c r="K172" s="390" t="s">
        <v>225</v>
      </c>
      <c r="L172" s="390" t="s">
        <v>225</v>
      </c>
      <c r="M172" s="390" t="s">
        <v>225</v>
      </c>
      <c r="N172" s="390" t="s">
        <v>225</v>
      </c>
      <c r="O172" s="390" t="s">
        <v>225</v>
      </c>
      <c r="P172" s="390" t="s">
        <v>225</v>
      </c>
    </row>
    <row r="173" spans="1:16">
      <c r="A173" s="458"/>
      <c r="B173" s="458"/>
      <c r="C173" s="458"/>
      <c r="D173" s="391" t="s">
        <v>226</v>
      </c>
      <c r="E173" s="392">
        <v>2637400</v>
      </c>
      <c r="F173" s="393">
        <v>2637400</v>
      </c>
      <c r="G173" s="393">
        <v>1528800</v>
      </c>
      <c r="H173" s="393">
        <v>15100</v>
      </c>
      <c r="I173" s="393">
        <v>0</v>
      </c>
      <c r="J173" s="392">
        <v>0</v>
      </c>
      <c r="K173" s="393">
        <v>0</v>
      </c>
      <c r="L173" s="393">
        <v>0</v>
      </c>
      <c r="M173" s="393">
        <v>0</v>
      </c>
      <c r="N173" s="393">
        <v>0</v>
      </c>
      <c r="O173" s="393">
        <v>0</v>
      </c>
      <c r="P173" s="392">
        <v>2637400</v>
      </c>
    </row>
    <row r="174" spans="1:16" ht="26.4">
      <c r="A174" s="458"/>
      <c r="B174" s="458"/>
      <c r="C174" s="458"/>
      <c r="D174" s="391" t="s">
        <v>227</v>
      </c>
      <c r="E174" s="392">
        <v>2645400</v>
      </c>
      <c r="F174" s="393">
        <v>2645400</v>
      </c>
      <c r="G174" s="393">
        <v>1528800</v>
      </c>
      <c r="H174" s="393">
        <v>23100</v>
      </c>
      <c r="I174" s="393">
        <v>0</v>
      </c>
      <c r="J174" s="392">
        <v>0</v>
      </c>
      <c r="K174" s="393">
        <v>0</v>
      </c>
      <c r="L174" s="393">
        <v>0</v>
      </c>
      <c r="M174" s="393">
        <v>0</v>
      </c>
      <c r="N174" s="393">
        <v>0</v>
      </c>
      <c r="O174" s="393">
        <v>0</v>
      </c>
      <c r="P174" s="392">
        <v>2645400</v>
      </c>
    </row>
    <row r="175" spans="1:16">
      <c r="A175" s="458"/>
      <c r="B175" s="458"/>
      <c r="C175" s="458"/>
      <c r="D175" s="391" t="s">
        <v>228</v>
      </c>
      <c r="E175" s="392">
        <v>966442.81</v>
      </c>
      <c r="F175" s="393">
        <v>966442.81</v>
      </c>
      <c r="G175" s="393">
        <v>621842.27</v>
      </c>
      <c r="H175" s="393">
        <v>11578.31</v>
      </c>
      <c r="I175" s="393">
        <v>0</v>
      </c>
      <c r="J175" s="392">
        <v>0</v>
      </c>
      <c r="K175" s="393">
        <v>0</v>
      </c>
      <c r="L175" s="393">
        <v>0</v>
      </c>
      <c r="M175" s="393">
        <v>0</v>
      </c>
      <c r="N175" s="393">
        <v>0</v>
      </c>
      <c r="O175" s="393">
        <v>0</v>
      </c>
      <c r="P175" s="392">
        <v>966442.81</v>
      </c>
    </row>
    <row r="176" spans="1:16">
      <c r="A176" s="458" t="s">
        <v>370</v>
      </c>
      <c r="B176" s="458" t="s">
        <v>371</v>
      </c>
      <c r="C176" s="458" t="s">
        <v>372</v>
      </c>
      <c r="D176" s="389" t="s">
        <v>373</v>
      </c>
      <c r="E176" s="390" t="s">
        <v>225</v>
      </c>
      <c r="F176" s="390" t="s">
        <v>225</v>
      </c>
      <c r="G176" s="390" t="s">
        <v>225</v>
      </c>
      <c r="H176" s="390" t="s">
        <v>225</v>
      </c>
      <c r="I176" s="390" t="s">
        <v>225</v>
      </c>
      <c r="J176" s="390" t="s">
        <v>225</v>
      </c>
      <c r="K176" s="390" t="s">
        <v>225</v>
      </c>
      <c r="L176" s="390" t="s">
        <v>225</v>
      </c>
      <c r="M176" s="390" t="s">
        <v>225</v>
      </c>
      <c r="N176" s="390" t="s">
        <v>225</v>
      </c>
      <c r="O176" s="390" t="s">
        <v>225</v>
      </c>
      <c r="P176" s="390" t="s">
        <v>225</v>
      </c>
    </row>
    <row r="177" spans="1:16">
      <c r="A177" s="458"/>
      <c r="B177" s="458"/>
      <c r="C177" s="458"/>
      <c r="D177" s="391" t="s">
        <v>226</v>
      </c>
      <c r="E177" s="392">
        <v>700400</v>
      </c>
      <c r="F177" s="393">
        <v>700400</v>
      </c>
      <c r="G177" s="393">
        <v>0</v>
      </c>
      <c r="H177" s="393">
        <v>400</v>
      </c>
      <c r="I177" s="393">
        <v>0</v>
      </c>
      <c r="J177" s="392">
        <v>0</v>
      </c>
      <c r="K177" s="393">
        <v>0</v>
      </c>
      <c r="L177" s="393">
        <v>0</v>
      </c>
      <c r="M177" s="393">
        <v>0</v>
      </c>
      <c r="N177" s="393">
        <v>0</v>
      </c>
      <c r="O177" s="393">
        <v>0</v>
      </c>
      <c r="P177" s="392">
        <v>700400</v>
      </c>
    </row>
    <row r="178" spans="1:16" ht="26.4">
      <c r="A178" s="458"/>
      <c r="B178" s="458"/>
      <c r="C178" s="458"/>
      <c r="D178" s="391" t="s">
        <v>227</v>
      </c>
      <c r="E178" s="392">
        <v>702400</v>
      </c>
      <c r="F178" s="393">
        <v>702400</v>
      </c>
      <c r="G178" s="393">
        <v>0</v>
      </c>
      <c r="H178" s="393">
        <v>2400</v>
      </c>
      <c r="I178" s="393">
        <v>0</v>
      </c>
      <c r="J178" s="392">
        <v>0</v>
      </c>
      <c r="K178" s="393">
        <v>0</v>
      </c>
      <c r="L178" s="393">
        <v>0</v>
      </c>
      <c r="M178" s="393">
        <v>0</v>
      </c>
      <c r="N178" s="393">
        <v>0</v>
      </c>
      <c r="O178" s="393">
        <v>0</v>
      </c>
      <c r="P178" s="392">
        <v>702400</v>
      </c>
    </row>
    <row r="179" spans="1:16">
      <c r="A179" s="458"/>
      <c r="B179" s="458"/>
      <c r="C179" s="458"/>
      <c r="D179" s="391" t="s">
        <v>228</v>
      </c>
      <c r="E179" s="392">
        <v>120728.39</v>
      </c>
      <c r="F179" s="393">
        <v>120728.39</v>
      </c>
      <c r="G179" s="393">
        <v>0</v>
      </c>
      <c r="H179" s="393">
        <v>678.39</v>
      </c>
      <c r="I179" s="393">
        <v>0</v>
      </c>
      <c r="J179" s="392">
        <v>0</v>
      </c>
      <c r="K179" s="393">
        <v>0</v>
      </c>
      <c r="L179" s="393">
        <v>0</v>
      </c>
      <c r="M179" s="393">
        <v>0</v>
      </c>
      <c r="N179" s="393">
        <v>0</v>
      </c>
      <c r="O179" s="393">
        <v>0</v>
      </c>
      <c r="P179" s="392">
        <v>120728.39</v>
      </c>
    </row>
    <row r="180" spans="1:16">
      <c r="A180" s="458" t="s">
        <v>374</v>
      </c>
      <c r="B180" s="458" t="s">
        <v>375</v>
      </c>
      <c r="C180" s="458" t="s">
        <v>372</v>
      </c>
      <c r="D180" s="389" t="s">
        <v>376</v>
      </c>
      <c r="E180" s="390" t="s">
        <v>225</v>
      </c>
      <c r="F180" s="390" t="s">
        <v>225</v>
      </c>
      <c r="G180" s="390" t="s">
        <v>225</v>
      </c>
      <c r="H180" s="390" t="s">
        <v>225</v>
      </c>
      <c r="I180" s="390" t="s">
        <v>225</v>
      </c>
      <c r="J180" s="390" t="s">
        <v>225</v>
      </c>
      <c r="K180" s="390" t="s">
        <v>225</v>
      </c>
      <c r="L180" s="390" t="s">
        <v>225</v>
      </c>
      <c r="M180" s="390" t="s">
        <v>225</v>
      </c>
      <c r="N180" s="390" t="s">
        <v>225</v>
      </c>
      <c r="O180" s="390" t="s">
        <v>225</v>
      </c>
      <c r="P180" s="390" t="s">
        <v>225</v>
      </c>
    </row>
    <row r="181" spans="1:16">
      <c r="A181" s="458"/>
      <c r="B181" s="458"/>
      <c r="C181" s="458"/>
      <c r="D181" s="391" t="s">
        <v>226</v>
      </c>
      <c r="E181" s="392">
        <v>100000</v>
      </c>
      <c r="F181" s="393">
        <v>100000</v>
      </c>
      <c r="G181" s="393">
        <v>0</v>
      </c>
      <c r="H181" s="393">
        <v>0</v>
      </c>
      <c r="I181" s="393">
        <v>0</v>
      </c>
      <c r="J181" s="392">
        <v>500000</v>
      </c>
      <c r="K181" s="393">
        <v>500000</v>
      </c>
      <c r="L181" s="393">
        <v>0</v>
      </c>
      <c r="M181" s="393">
        <v>0</v>
      </c>
      <c r="N181" s="393">
        <v>0</v>
      </c>
      <c r="O181" s="393">
        <v>500000</v>
      </c>
      <c r="P181" s="392">
        <v>600000</v>
      </c>
    </row>
    <row r="182" spans="1:16" ht="26.4">
      <c r="A182" s="458"/>
      <c r="B182" s="458"/>
      <c r="C182" s="458"/>
      <c r="D182" s="391" t="s">
        <v>227</v>
      </c>
      <c r="E182" s="392">
        <v>1305000</v>
      </c>
      <c r="F182" s="393">
        <v>1305000</v>
      </c>
      <c r="G182" s="393">
        <v>0</v>
      </c>
      <c r="H182" s="393">
        <v>0</v>
      </c>
      <c r="I182" s="393">
        <v>0</v>
      </c>
      <c r="J182" s="392">
        <v>9552000</v>
      </c>
      <c r="K182" s="393">
        <v>9552000</v>
      </c>
      <c r="L182" s="393">
        <v>0</v>
      </c>
      <c r="M182" s="393">
        <v>0</v>
      </c>
      <c r="N182" s="393">
        <v>0</v>
      </c>
      <c r="O182" s="393">
        <v>9552000</v>
      </c>
      <c r="P182" s="392">
        <v>10857000</v>
      </c>
    </row>
    <row r="183" spans="1:16">
      <c r="A183" s="458"/>
      <c r="B183" s="458"/>
      <c r="C183" s="458"/>
      <c r="D183" s="391" t="s">
        <v>228</v>
      </c>
      <c r="E183" s="392">
        <v>938625.25</v>
      </c>
      <c r="F183" s="393">
        <v>938625.25</v>
      </c>
      <c r="G183" s="393">
        <v>0</v>
      </c>
      <c r="H183" s="393">
        <v>0</v>
      </c>
      <c r="I183" s="393">
        <v>0</v>
      </c>
      <c r="J183" s="392">
        <v>6154280.8699999992</v>
      </c>
      <c r="K183" s="393">
        <v>5842278</v>
      </c>
      <c r="L183" s="393">
        <v>29634.77</v>
      </c>
      <c r="M183" s="393">
        <v>0</v>
      </c>
      <c r="N183" s="393">
        <v>0</v>
      </c>
      <c r="O183" s="393">
        <v>6124646.0999999996</v>
      </c>
      <c r="P183" s="392">
        <v>7092906.1199999992</v>
      </c>
    </row>
    <row r="184" spans="1:16">
      <c r="A184" s="458" t="s">
        <v>377</v>
      </c>
      <c r="B184" s="458" t="s">
        <v>378</v>
      </c>
      <c r="C184" s="458" t="s">
        <v>379</v>
      </c>
      <c r="D184" s="389" t="s">
        <v>380</v>
      </c>
      <c r="E184" s="390" t="s">
        <v>225</v>
      </c>
      <c r="F184" s="390" t="s">
        <v>225</v>
      </c>
      <c r="G184" s="390" t="s">
        <v>225</v>
      </c>
      <c r="H184" s="390" t="s">
        <v>225</v>
      </c>
      <c r="I184" s="390" t="s">
        <v>225</v>
      </c>
      <c r="J184" s="390" t="s">
        <v>225</v>
      </c>
      <c r="K184" s="390" t="s">
        <v>225</v>
      </c>
      <c r="L184" s="390" t="s">
        <v>225</v>
      </c>
      <c r="M184" s="390" t="s">
        <v>225</v>
      </c>
      <c r="N184" s="390" t="s">
        <v>225</v>
      </c>
      <c r="O184" s="390" t="s">
        <v>225</v>
      </c>
      <c r="P184" s="390" t="s">
        <v>225</v>
      </c>
    </row>
    <row r="185" spans="1:16">
      <c r="A185" s="458"/>
      <c r="B185" s="458"/>
      <c r="C185" s="458"/>
      <c r="D185" s="391" t="s">
        <v>226</v>
      </c>
      <c r="E185" s="392">
        <v>400000</v>
      </c>
      <c r="F185" s="393">
        <v>400000</v>
      </c>
      <c r="G185" s="393">
        <v>0</v>
      </c>
      <c r="H185" s="393">
        <v>0</v>
      </c>
      <c r="I185" s="393">
        <v>0</v>
      </c>
      <c r="J185" s="392">
        <v>0</v>
      </c>
      <c r="K185" s="393">
        <v>0</v>
      </c>
      <c r="L185" s="393">
        <v>0</v>
      </c>
      <c r="M185" s="393">
        <v>0</v>
      </c>
      <c r="N185" s="393">
        <v>0</v>
      </c>
      <c r="O185" s="393">
        <v>0</v>
      </c>
      <c r="P185" s="392">
        <v>400000</v>
      </c>
    </row>
    <row r="186" spans="1:16" ht="26.4">
      <c r="A186" s="458"/>
      <c r="B186" s="458"/>
      <c r="C186" s="458"/>
      <c r="D186" s="391" t="s">
        <v>227</v>
      </c>
      <c r="E186" s="392">
        <v>400000</v>
      </c>
      <c r="F186" s="393">
        <v>400000</v>
      </c>
      <c r="G186" s="393">
        <v>0</v>
      </c>
      <c r="H186" s="393">
        <v>0</v>
      </c>
      <c r="I186" s="393">
        <v>0</v>
      </c>
      <c r="J186" s="392">
        <v>0</v>
      </c>
      <c r="K186" s="393">
        <v>0</v>
      </c>
      <c r="L186" s="393">
        <v>0</v>
      </c>
      <c r="M186" s="393">
        <v>0</v>
      </c>
      <c r="N186" s="393">
        <v>0</v>
      </c>
      <c r="O186" s="393">
        <v>0</v>
      </c>
      <c r="P186" s="392">
        <v>400000</v>
      </c>
    </row>
    <row r="187" spans="1:16">
      <c r="A187" s="458"/>
      <c r="B187" s="458"/>
      <c r="C187" s="458"/>
      <c r="D187" s="391" t="s">
        <v>228</v>
      </c>
      <c r="E187" s="392">
        <v>0</v>
      </c>
      <c r="F187" s="393">
        <v>0</v>
      </c>
      <c r="G187" s="393">
        <v>0</v>
      </c>
      <c r="H187" s="393">
        <v>0</v>
      </c>
      <c r="I187" s="393">
        <v>0</v>
      </c>
      <c r="J187" s="392">
        <v>0</v>
      </c>
      <c r="K187" s="393">
        <v>0</v>
      </c>
      <c r="L187" s="393">
        <v>0</v>
      </c>
      <c r="M187" s="393">
        <v>0</v>
      </c>
      <c r="N187" s="393">
        <v>0</v>
      </c>
      <c r="O187" s="393">
        <v>0</v>
      </c>
      <c r="P187" s="392">
        <v>0</v>
      </c>
    </row>
    <row r="188" spans="1:16">
      <c r="A188" s="458" t="s">
        <v>381</v>
      </c>
      <c r="B188" s="458" t="s">
        <v>382</v>
      </c>
      <c r="C188" s="458" t="s">
        <v>379</v>
      </c>
      <c r="D188" s="389" t="s">
        <v>383</v>
      </c>
      <c r="E188" s="390" t="s">
        <v>225</v>
      </c>
      <c r="F188" s="390" t="s">
        <v>225</v>
      </c>
      <c r="G188" s="390" t="s">
        <v>225</v>
      </c>
      <c r="H188" s="390" t="s">
        <v>225</v>
      </c>
      <c r="I188" s="390" t="s">
        <v>225</v>
      </c>
      <c r="J188" s="390" t="s">
        <v>225</v>
      </c>
      <c r="K188" s="390" t="s">
        <v>225</v>
      </c>
      <c r="L188" s="390" t="s">
        <v>225</v>
      </c>
      <c r="M188" s="390" t="s">
        <v>225</v>
      </c>
      <c r="N188" s="390" t="s">
        <v>225</v>
      </c>
      <c r="O188" s="390" t="s">
        <v>225</v>
      </c>
      <c r="P188" s="390" t="s">
        <v>225</v>
      </c>
    </row>
    <row r="189" spans="1:16">
      <c r="A189" s="458"/>
      <c r="B189" s="458"/>
      <c r="C189" s="458"/>
      <c r="D189" s="391" t="s">
        <v>226</v>
      </c>
      <c r="E189" s="392">
        <v>0</v>
      </c>
      <c r="F189" s="393">
        <v>0</v>
      </c>
      <c r="G189" s="393">
        <v>0</v>
      </c>
      <c r="H189" s="393">
        <v>0</v>
      </c>
      <c r="I189" s="393">
        <v>0</v>
      </c>
      <c r="J189" s="392">
        <v>738000</v>
      </c>
      <c r="K189" s="393">
        <v>0</v>
      </c>
      <c r="L189" s="393">
        <v>738000</v>
      </c>
      <c r="M189" s="393">
        <v>0</v>
      </c>
      <c r="N189" s="393">
        <v>0</v>
      </c>
      <c r="O189" s="393">
        <v>0</v>
      </c>
      <c r="P189" s="392">
        <v>738000</v>
      </c>
    </row>
    <row r="190" spans="1:16" ht="26.4">
      <c r="A190" s="458"/>
      <c r="B190" s="458"/>
      <c r="C190" s="458"/>
      <c r="D190" s="391" t="s">
        <v>227</v>
      </c>
      <c r="E190" s="392">
        <v>0</v>
      </c>
      <c r="F190" s="393">
        <v>0</v>
      </c>
      <c r="G190" s="393">
        <v>0</v>
      </c>
      <c r="H190" s="393">
        <v>0</v>
      </c>
      <c r="I190" s="393">
        <v>0</v>
      </c>
      <c r="J190" s="392">
        <v>738000</v>
      </c>
      <c r="K190" s="393">
        <v>0</v>
      </c>
      <c r="L190" s="393">
        <v>738000</v>
      </c>
      <c r="M190" s="393">
        <v>0</v>
      </c>
      <c r="N190" s="393">
        <v>0</v>
      </c>
      <c r="O190" s="393">
        <v>0</v>
      </c>
      <c r="P190" s="392">
        <v>738000</v>
      </c>
    </row>
    <row r="191" spans="1:16">
      <c r="A191" s="458"/>
      <c r="B191" s="458"/>
      <c r="C191" s="458"/>
      <c r="D191" s="391" t="s">
        <v>228</v>
      </c>
      <c r="E191" s="392">
        <v>0</v>
      </c>
      <c r="F191" s="393">
        <v>0</v>
      </c>
      <c r="G191" s="393">
        <v>0</v>
      </c>
      <c r="H191" s="393">
        <v>0</v>
      </c>
      <c r="I191" s="393">
        <v>0</v>
      </c>
      <c r="J191" s="392">
        <v>349600</v>
      </c>
      <c r="K191" s="393">
        <v>0</v>
      </c>
      <c r="L191" s="393">
        <v>349600</v>
      </c>
      <c r="M191" s="393">
        <v>0</v>
      </c>
      <c r="N191" s="393">
        <v>0</v>
      </c>
      <c r="O191" s="393">
        <v>0</v>
      </c>
      <c r="P191" s="392">
        <v>349600</v>
      </c>
    </row>
    <row r="192" spans="1:16">
      <c r="A192" s="458" t="s">
        <v>384</v>
      </c>
      <c r="B192" s="458" t="s">
        <v>385</v>
      </c>
      <c r="C192" s="458" t="s">
        <v>386</v>
      </c>
      <c r="D192" s="389" t="s">
        <v>387</v>
      </c>
      <c r="E192" s="390" t="s">
        <v>225</v>
      </c>
      <c r="F192" s="390" t="s">
        <v>225</v>
      </c>
      <c r="G192" s="390" t="s">
        <v>225</v>
      </c>
      <c r="H192" s="390" t="s">
        <v>225</v>
      </c>
      <c r="I192" s="390" t="s">
        <v>225</v>
      </c>
      <c r="J192" s="390" t="s">
        <v>225</v>
      </c>
      <c r="K192" s="390" t="s">
        <v>225</v>
      </c>
      <c r="L192" s="390" t="s">
        <v>225</v>
      </c>
      <c r="M192" s="390" t="s">
        <v>225</v>
      </c>
      <c r="N192" s="390" t="s">
        <v>225</v>
      </c>
      <c r="O192" s="390" t="s">
        <v>225</v>
      </c>
      <c r="P192" s="390" t="s">
        <v>225</v>
      </c>
    </row>
    <row r="193" spans="1:16">
      <c r="A193" s="458"/>
      <c r="B193" s="458"/>
      <c r="C193" s="458"/>
      <c r="D193" s="391" t="s">
        <v>226</v>
      </c>
      <c r="E193" s="392">
        <v>1473200</v>
      </c>
      <c r="F193" s="393">
        <v>1473200</v>
      </c>
      <c r="G193" s="393">
        <v>0</v>
      </c>
      <c r="H193" s="393">
        <v>0</v>
      </c>
      <c r="I193" s="393">
        <v>0</v>
      </c>
      <c r="J193" s="392">
        <v>0</v>
      </c>
      <c r="K193" s="393">
        <v>0</v>
      </c>
      <c r="L193" s="393">
        <v>0</v>
      </c>
      <c r="M193" s="393">
        <v>0</v>
      </c>
      <c r="N193" s="393">
        <v>0</v>
      </c>
      <c r="O193" s="393">
        <v>0</v>
      </c>
      <c r="P193" s="392">
        <v>1473200</v>
      </c>
    </row>
    <row r="194" spans="1:16" ht="26.4">
      <c r="A194" s="458"/>
      <c r="B194" s="458"/>
      <c r="C194" s="458"/>
      <c r="D194" s="391" t="s">
        <v>227</v>
      </c>
      <c r="E194" s="392">
        <v>1473200</v>
      </c>
      <c r="F194" s="393">
        <v>1473200</v>
      </c>
      <c r="G194" s="393">
        <v>0</v>
      </c>
      <c r="H194" s="393">
        <v>0</v>
      </c>
      <c r="I194" s="393">
        <v>0</v>
      </c>
      <c r="J194" s="392">
        <v>0</v>
      </c>
      <c r="K194" s="393">
        <v>0</v>
      </c>
      <c r="L194" s="393">
        <v>0</v>
      </c>
      <c r="M194" s="393">
        <v>0</v>
      </c>
      <c r="N194" s="393">
        <v>0</v>
      </c>
      <c r="O194" s="393">
        <v>0</v>
      </c>
      <c r="P194" s="392">
        <v>1473200</v>
      </c>
    </row>
    <row r="195" spans="1:16">
      <c r="A195" s="458"/>
      <c r="B195" s="458"/>
      <c r="C195" s="458"/>
      <c r="D195" s="391" t="s">
        <v>228</v>
      </c>
      <c r="E195" s="392">
        <v>683274.19</v>
      </c>
      <c r="F195" s="393">
        <v>683274.19</v>
      </c>
      <c r="G195" s="393">
        <v>0</v>
      </c>
      <c r="H195" s="393">
        <v>0</v>
      </c>
      <c r="I195" s="393">
        <v>0</v>
      </c>
      <c r="J195" s="392">
        <v>0</v>
      </c>
      <c r="K195" s="393">
        <v>0</v>
      </c>
      <c r="L195" s="393">
        <v>0</v>
      </c>
      <c r="M195" s="393">
        <v>0</v>
      </c>
      <c r="N195" s="393">
        <v>0</v>
      </c>
      <c r="O195" s="393">
        <v>0</v>
      </c>
      <c r="P195" s="392">
        <v>683274.19</v>
      </c>
    </row>
    <row r="196" spans="1:16">
      <c r="A196" s="458" t="s">
        <v>388</v>
      </c>
      <c r="B196" s="458" t="s">
        <v>389</v>
      </c>
      <c r="C196" s="458" t="s">
        <v>386</v>
      </c>
      <c r="D196" s="389" t="s">
        <v>390</v>
      </c>
      <c r="E196" s="390" t="s">
        <v>225</v>
      </c>
      <c r="F196" s="390" t="s">
        <v>225</v>
      </c>
      <c r="G196" s="390" t="s">
        <v>225</v>
      </c>
      <c r="H196" s="390" t="s">
        <v>225</v>
      </c>
      <c r="I196" s="390" t="s">
        <v>225</v>
      </c>
      <c r="J196" s="390" t="s">
        <v>225</v>
      </c>
      <c r="K196" s="390" t="s">
        <v>225</v>
      </c>
      <c r="L196" s="390" t="s">
        <v>225</v>
      </c>
      <c r="M196" s="390" t="s">
        <v>225</v>
      </c>
      <c r="N196" s="390" t="s">
        <v>225</v>
      </c>
      <c r="O196" s="390" t="s">
        <v>225</v>
      </c>
      <c r="P196" s="390" t="s">
        <v>225</v>
      </c>
    </row>
    <row r="197" spans="1:16">
      <c r="A197" s="458"/>
      <c r="B197" s="458"/>
      <c r="C197" s="458"/>
      <c r="D197" s="391" t="s">
        <v>226</v>
      </c>
      <c r="E197" s="392">
        <v>750000</v>
      </c>
      <c r="F197" s="393">
        <v>750000</v>
      </c>
      <c r="G197" s="393">
        <v>0</v>
      </c>
      <c r="H197" s="393">
        <v>0</v>
      </c>
      <c r="I197" s="393">
        <v>0</v>
      </c>
      <c r="J197" s="392">
        <v>0</v>
      </c>
      <c r="K197" s="393">
        <v>0</v>
      </c>
      <c r="L197" s="393">
        <v>0</v>
      </c>
      <c r="M197" s="393">
        <v>0</v>
      </c>
      <c r="N197" s="393">
        <v>0</v>
      </c>
      <c r="O197" s="393">
        <v>0</v>
      </c>
      <c r="P197" s="392">
        <v>750000</v>
      </c>
    </row>
    <row r="198" spans="1:16" ht="26.4">
      <c r="A198" s="458"/>
      <c r="B198" s="458"/>
      <c r="C198" s="458"/>
      <c r="D198" s="391" t="s">
        <v>227</v>
      </c>
      <c r="E198" s="392">
        <v>750000</v>
      </c>
      <c r="F198" s="393">
        <v>750000</v>
      </c>
      <c r="G198" s="393">
        <v>0</v>
      </c>
      <c r="H198" s="393">
        <v>0</v>
      </c>
      <c r="I198" s="393">
        <v>0</v>
      </c>
      <c r="J198" s="392">
        <v>0</v>
      </c>
      <c r="K198" s="393">
        <v>0</v>
      </c>
      <c r="L198" s="393">
        <v>0</v>
      </c>
      <c r="M198" s="393">
        <v>0</v>
      </c>
      <c r="N198" s="393">
        <v>0</v>
      </c>
      <c r="O198" s="393">
        <v>0</v>
      </c>
      <c r="P198" s="392">
        <v>750000</v>
      </c>
    </row>
    <row r="199" spans="1:16">
      <c r="A199" s="458"/>
      <c r="B199" s="458"/>
      <c r="C199" s="458"/>
      <c r="D199" s="391" t="s">
        <v>228</v>
      </c>
      <c r="E199" s="392">
        <v>368295.21</v>
      </c>
      <c r="F199" s="393">
        <v>368295.21</v>
      </c>
      <c r="G199" s="393">
        <v>0</v>
      </c>
      <c r="H199" s="393">
        <v>0</v>
      </c>
      <c r="I199" s="393">
        <v>0</v>
      </c>
      <c r="J199" s="392">
        <v>0</v>
      </c>
      <c r="K199" s="393">
        <v>0</v>
      </c>
      <c r="L199" s="393">
        <v>0</v>
      </c>
      <c r="M199" s="393">
        <v>0</v>
      </c>
      <c r="N199" s="393">
        <v>0</v>
      </c>
      <c r="O199" s="393">
        <v>0</v>
      </c>
      <c r="P199" s="392">
        <v>368295.21</v>
      </c>
    </row>
    <row r="200" spans="1:16" ht="26.4">
      <c r="A200" s="458" t="s">
        <v>391</v>
      </c>
      <c r="B200" s="458" t="s">
        <v>392</v>
      </c>
      <c r="C200" s="458" t="s">
        <v>223</v>
      </c>
      <c r="D200" s="389" t="s">
        <v>393</v>
      </c>
      <c r="E200" s="390" t="s">
        <v>225</v>
      </c>
      <c r="F200" s="390" t="s">
        <v>225</v>
      </c>
      <c r="G200" s="390" t="s">
        <v>225</v>
      </c>
      <c r="H200" s="390" t="s">
        <v>225</v>
      </c>
      <c r="I200" s="390" t="s">
        <v>225</v>
      </c>
      <c r="J200" s="390" t="s">
        <v>225</v>
      </c>
      <c r="K200" s="390" t="s">
        <v>225</v>
      </c>
      <c r="L200" s="390" t="s">
        <v>225</v>
      </c>
      <c r="M200" s="390" t="s">
        <v>225</v>
      </c>
      <c r="N200" s="390" t="s">
        <v>225</v>
      </c>
      <c r="O200" s="390" t="s">
        <v>225</v>
      </c>
      <c r="P200" s="390" t="s">
        <v>225</v>
      </c>
    </row>
    <row r="201" spans="1:16">
      <c r="A201" s="458"/>
      <c r="B201" s="458"/>
      <c r="C201" s="458"/>
      <c r="D201" s="391" t="s">
        <v>226</v>
      </c>
      <c r="E201" s="392">
        <v>3567900</v>
      </c>
      <c r="F201" s="393">
        <v>3567900</v>
      </c>
      <c r="G201" s="393">
        <v>2750000</v>
      </c>
      <c r="H201" s="393">
        <v>53600</v>
      </c>
      <c r="I201" s="393">
        <v>0</v>
      </c>
      <c r="J201" s="392">
        <v>0</v>
      </c>
      <c r="K201" s="393">
        <v>0</v>
      </c>
      <c r="L201" s="393">
        <v>0</v>
      </c>
      <c r="M201" s="393">
        <v>0</v>
      </c>
      <c r="N201" s="393">
        <v>0</v>
      </c>
      <c r="O201" s="393">
        <v>0</v>
      </c>
      <c r="P201" s="392">
        <v>3567900</v>
      </c>
    </row>
    <row r="202" spans="1:16" ht="26.4">
      <c r="A202" s="458"/>
      <c r="B202" s="458"/>
      <c r="C202" s="458"/>
      <c r="D202" s="391" t="s">
        <v>227</v>
      </c>
      <c r="E202" s="392">
        <v>3567900</v>
      </c>
      <c r="F202" s="393">
        <v>3567900</v>
      </c>
      <c r="G202" s="393">
        <v>2750000</v>
      </c>
      <c r="H202" s="393">
        <v>53600</v>
      </c>
      <c r="I202" s="393">
        <v>0</v>
      </c>
      <c r="J202" s="392">
        <v>0</v>
      </c>
      <c r="K202" s="393">
        <v>0</v>
      </c>
      <c r="L202" s="393">
        <v>0</v>
      </c>
      <c r="M202" s="393">
        <v>0</v>
      </c>
      <c r="N202" s="393">
        <v>0</v>
      </c>
      <c r="O202" s="393">
        <v>0</v>
      </c>
      <c r="P202" s="392">
        <v>3567900</v>
      </c>
    </row>
    <row r="203" spans="1:16">
      <c r="A203" s="458"/>
      <c r="B203" s="458"/>
      <c r="C203" s="458"/>
      <c r="D203" s="391" t="s">
        <v>228</v>
      </c>
      <c r="E203" s="392">
        <v>1642601.27</v>
      </c>
      <c r="F203" s="393">
        <v>1642601.27</v>
      </c>
      <c r="G203" s="393">
        <v>1306990.23</v>
      </c>
      <c r="H203" s="393">
        <v>29312.89</v>
      </c>
      <c r="I203" s="393">
        <v>0</v>
      </c>
      <c r="J203" s="392">
        <v>0</v>
      </c>
      <c r="K203" s="393">
        <v>0</v>
      </c>
      <c r="L203" s="393">
        <v>0</v>
      </c>
      <c r="M203" s="393">
        <v>0</v>
      </c>
      <c r="N203" s="393">
        <v>0</v>
      </c>
      <c r="O203" s="393">
        <v>0</v>
      </c>
      <c r="P203" s="392">
        <v>1642601.27</v>
      </c>
    </row>
    <row r="204" spans="1:16">
      <c r="A204" s="458" t="s">
        <v>394</v>
      </c>
      <c r="B204" s="458" t="s">
        <v>272</v>
      </c>
      <c r="C204" s="458" t="s">
        <v>395</v>
      </c>
      <c r="D204" s="389" t="s">
        <v>396</v>
      </c>
      <c r="E204" s="390" t="s">
        <v>225</v>
      </c>
      <c r="F204" s="390" t="s">
        <v>225</v>
      </c>
      <c r="G204" s="390" t="s">
        <v>225</v>
      </c>
      <c r="H204" s="390" t="s">
        <v>225</v>
      </c>
      <c r="I204" s="390" t="s">
        <v>225</v>
      </c>
      <c r="J204" s="390" t="s">
        <v>225</v>
      </c>
      <c r="K204" s="390" t="s">
        <v>225</v>
      </c>
      <c r="L204" s="390" t="s">
        <v>225</v>
      </c>
      <c r="M204" s="390" t="s">
        <v>225</v>
      </c>
      <c r="N204" s="390" t="s">
        <v>225</v>
      </c>
      <c r="O204" s="390" t="s">
        <v>225</v>
      </c>
      <c r="P204" s="390" t="s">
        <v>225</v>
      </c>
    </row>
    <row r="205" spans="1:16">
      <c r="A205" s="458"/>
      <c r="B205" s="458"/>
      <c r="C205" s="458"/>
      <c r="D205" s="391" t="s">
        <v>226</v>
      </c>
      <c r="E205" s="392">
        <v>53191500</v>
      </c>
      <c r="F205" s="393">
        <v>53191500</v>
      </c>
      <c r="G205" s="393">
        <v>33320000</v>
      </c>
      <c r="H205" s="393">
        <v>5594500</v>
      </c>
      <c r="I205" s="393">
        <v>0</v>
      </c>
      <c r="J205" s="392">
        <v>2458000</v>
      </c>
      <c r="K205" s="393">
        <v>413000</v>
      </c>
      <c r="L205" s="393">
        <v>2045000</v>
      </c>
      <c r="M205" s="393">
        <v>0</v>
      </c>
      <c r="N205" s="393">
        <v>0</v>
      </c>
      <c r="O205" s="393">
        <v>413000</v>
      </c>
      <c r="P205" s="392">
        <v>55649500</v>
      </c>
    </row>
    <row r="206" spans="1:16" ht="26.4">
      <c r="A206" s="458"/>
      <c r="B206" s="458"/>
      <c r="C206" s="458"/>
      <c r="D206" s="391" t="s">
        <v>227</v>
      </c>
      <c r="E206" s="392">
        <v>55512400</v>
      </c>
      <c r="F206" s="393">
        <v>55512400</v>
      </c>
      <c r="G206" s="393">
        <v>34553500</v>
      </c>
      <c r="H206" s="393">
        <v>5810500</v>
      </c>
      <c r="I206" s="393">
        <v>0</v>
      </c>
      <c r="J206" s="392">
        <v>2508000</v>
      </c>
      <c r="K206" s="393">
        <v>463000</v>
      </c>
      <c r="L206" s="393">
        <v>2045000</v>
      </c>
      <c r="M206" s="393">
        <v>0</v>
      </c>
      <c r="N206" s="393">
        <v>0</v>
      </c>
      <c r="O206" s="393">
        <v>463000</v>
      </c>
      <c r="P206" s="392">
        <v>58020400</v>
      </c>
    </row>
    <row r="207" spans="1:16">
      <c r="A207" s="458"/>
      <c r="B207" s="458"/>
      <c r="C207" s="458"/>
      <c r="D207" s="391" t="s">
        <v>228</v>
      </c>
      <c r="E207" s="392">
        <v>28618383.609999999</v>
      </c>
      <c r="F207" s="393">
        <v>28618383.609999999</v>
      </c>
      <c r="G207" s="393">
        <v>18908761.219999999</v>
      </c>
      <c r="H207" s="393">
        <v>2559352.85</v>
      </c>
      <c r="I207" s="393">
        <v>0</v>
      </c>
      <c r="J207" s="392">
        <v>1192960.54</v>
      </c>
      <c r="K207" s="393">
        <v>262650</v>
      </c>
      <c r="L207" s="393">
        <v>930310.54</v>
      </c>
      <c r="M207" s="393">
        <v>0</v>
      </c>
      <c r="N207" s="393">
        <v>0</v>
      </c>
      <c r="O207" s="393">
        <v>262650</v>
      </c>
      <c r="P207" s="392">
        <v>29811344.149999999</v>
      </c>
    </row>
    <row r="208" spans="1:16" ht="26.4">
      <c r="A208" s="458" t="s">
        <v>397</v>
      </c>
      <c r="B208" s="458" t="s">
        <v>398</v>
      </c>
      <c r="C208" s="458" t="s">
        <v>399</v>
      </c>
      <c r="D208" s="389" t="s">
        <v>400</v>
      </c>
      <c r="E208" s="390" t="s">
        <v>225</v>
      </c>
      <c r="F208" s="390" t="s">
        <v>225</v>
      </c>
      <c r="G208" s="390" t="s">
        <v>225</v>
      </c>
      <c r="H208" s="390" t="s">
        <v>225</v>
      </c>
      <c r="I208" s="390" t="s">
        <v>225</v>
      </c>
      <c r="J208" s="390" t="s">
        <v>225</v>
      </c>
      <c r="K208" s="390" t="s">
        <v>225</v>
      </c>
      <c r="L208" s="390" t="s">
        <v>225</v>
      </c>
      <c r="M208" s="390" t="s">
        <v>225</v>
      </c>
      <c r="N208" s="390" t="s">
        <v>225</v>
      </c>
      <c r="O208" s="390" t="s">
        <v>225</v>
      </c>
      <c r="P208" s="390" t="s">
        <v>225</v>
      </c>
    </row>
    <row r="209" spans="1:16">
      <c r="A209" s="458"/>
      <c r="B209" s="458"/>
      <c r="C209" s="458"/>
      <c r="D209" s="391" t="s">
        <v>226</v>
      </c>
      <c r="E209" s="392">
        <v>79829900</v>
      </c>
      <c r="F209" s="393">
        <v>79829900</v>
      </c>
      <c r="G209" s="393">
        <v>34079000</v>
      </c>
      <c r="H209" s="393">
        <v>21090600</v>
      </c>
      <c r="I209" s="393">
        <v>0</v>
      </c>
      <c r="J209" s="392">
        <v>12585900</v>
      </c>
      <c r="K209" s="393">
        <v>7754900</v>
      </c>
      <c r="L209" s="393">
        <v>4831000</v>
      </c>
      <c r="M209" s="393">
        <v>0</v>
      </c>
      <c r="N209" s="393">
        <v>0</v>
      </c>
      <c r="O209" s="393">
        <v>7754900</v>
      </c>
      <c r="P209" s="392">
        <v>92415800</v>
      </c>
    </row>
    <row r="210" spans="1:16" ht="26.4">
      <c r="A210" s="458"/>
      <c r="B210" s="458"/>
      <c r="C210" s="458"/>
      <c r="D210" s="391" t="s">
        <v>227</v>
      </c>
      <c r="E210" s="392">
        <v>84024607</v>
      </c>
      <c r="F210" s="393">
        <v>84024607</v>
      </c>
      <c r="G210" s="393">
        <v>35739700</v>
      </c>
      <c r="H210" s="393">
        <v>24031665</v>
      </c>
      <c r="I210" s="393">
        <v>0</v>
      </c>
      <c r="J210" s="392">
        <v>12886400</v>
      </c>
      <c r="K210" s="393">
        <v>8055400</v>
      </c>
      <c r="L210" s="393">
        <v>4831000</v>
      </c>
      <c r="M210" s="393">
        <v>0</v>
      </c>
      <c r="N210" s="393">
        <v>0</v>
      </c>
      <c r="O210" s="393">
        <v>8055400</v>
      </c>
      <c r="P210" s="392">
        <v>96911007</v>
      </c>
    </row>
    <row r="211" spans="1:16">
      <c r="A211" s="458"/>
      <c r="B211" s="458"/>
      <c r="C211" s="458"/>
      <c r="D211" s="391" t="s">
        <v>228</v>
      </c>
      <c r="E211" s="392">
        <v>44315551.920000002</v>
      </c>
      <c r="F211" s="393">
        <v>44315551.920000002</v>
      </c>
      <c r="G211" s="393">
        <v>18703650.73</v>
      </c>
      <c r="H211" s="393">
        <v>14437313.279999999</v>
      </c>
      <c r="I211" s="393">
        <v>0</v>
      </c>
      <c r="J211" s="392">
        <v>2993510.48</v>
      </c>
      <c r="K211" s="393">
        <v>1247356.8400000001</v>
      </c>
      <c r="L211" s="393">
        <v>1339833.18</v>
      </c>
      <c r="M211" s="393">
        <v>0</v>
      </c>
      <c r="N211" s="393">
        <v>0</v>
      </c>
      <c r="O211" s="393">
        <v>1653677.3</v>
      </c>
      <c r="P211" s="392">
        <v>47309062.399999999</v>
      </c>
    </row>
    <row r="212" spans="1:16" ht="26.4">
      <c r="A212" s="458" t="s">
        <v>401</v>
      </c>
      <c r="B212" s="458" t="s">
        <v>402</v>
      </c>
      <c r="C212" s="458" t="s">
        <v>399</v>
      </c>
      <c r="D212" s="389" t="s">
        <v>403</v>
      </c>
      <c r="E212" s="390" t="s">
        <v>225</v>
      </c>
      <c r="F212" s="390" t="s">
        <v>225</v>
      </c>
      <c r="G212" s="390" t="s">
        <v>225</v>
      </c>
      <c r="H212" s="390" t="s">
        <v>225</v>
      </c>
      <c r="I212" s="390" t="s">
        <v>225</v>
      </c>
      <c r="J212" s="390" t="s">
        <v>225</v>
      </c>
      <c r="K212" s="390" t="s">
        <v>225</v>
      </c>
      <c r="L212" s="390" t="s">
        <v>225</v>
      </c>
      <c r="M212" s="390" t="s">
        <v>225</v>
      </c>
      <c r="N212" s="390" t="s">
        <v>225</v>
      </c>
      <c r="O212" s="390" t="s">
        <v>225</v>
      </c>
      <c r="P212" s="390" t="s">
        <v>225</v>
      </c>
    </row>
    <row r="213" spans="1:16">
      <c r="A213" s="458"/>
      <c r="B213" s="458"/>
      <c r="C213" s="458"/>
      <c r="D213" s="391" t="s">
        <v>226</v>
      </c>
      <c r="E213" s="392">
        <v>86288600</v>
      </c>
      <c r="F213" s="393">
        <v>86288600</v>
      </c>
      <c r="G213" s="393">
        <v>70728400</v>
      </c>
      <c r="H213" s="393">
        <v>0</v>
      </c>
      <c r="I213" s="393">
        <v>0</v>
      </c>
      <c r="J213" s="392">
        <v>0</v>
      </c>
      <c r="K213" s="393">
        <v>0</v>
      </c>
      <c r="L213" s="393">
        <v>0</v>
      </c>
      <c r="M213" s="393">
        <v>0</v>
      </c>
      <c r="N213" s="393">
        <v>0</v>
      </c>
      <c r="O213" s="393">
        <v>0</v>
      </c>
      <c r="P213" s="392">
        <v>86288600</v>
      </c>
    </row>
    <row r="214" spans="1:16" ht="26.4">
      <c r="A214" s="458"/>
      <c r="B214" s="458"/>
      <c r="C214" s="458"/>
      <c r="D214" s="391" t="s">
        <v>227</v>
      </c>
      <c r="E214" s="392">
        <v>86288600</v>
      </c>
      <c r="F214" s="393">
        <v>86288600</v>
      </c>
      <c r="G214" s="393">
        <v>70728400</v>
      </c>
      <c r="H214" s="393">
        <v>0</v>
      </c>
      <c r="I214" s="393">
        <v>0</v>
      </c>
      <c r="J214" s="392">
        <v>0</v>
      </c>
      <c r="K214" s="393">
        <v>0</v>
      </c>
      <c r="L214" s="393">
        <v>0</v>
      </c>
      <c r="M214" s="393">
        <v>0</v>
      </c>
      <c r="N214" s="393">
        <v>0</v>
      </c>
      <c r="O214" s="393">
        <v>0</v>
      </c>
      <c r="P214" s="392">
        <v>86288600</v>
      </c>
    </row>
    <row r="215" spans="1:16">
      <c r="A215" s="458"/>
      <c r="B215" s="458"/>
      <c r="C215" s="458"/>
      <c r="D215" s="391" t="s">
        <v>228</v>
      </c>
      <c r="E215" s="392">
        <v>77242348.200000003</v>
      </c>
      <c r="F215" s="393">
        <v>77242348.200000003</v>
      </c>
      <c r="G215" s="393">
        <v>63343244.340000004</v>
      </c>
      <c r="H215" s="393">
        <v>0</v>
      </c>
      <c r="I215" s="393">
        <v>0</v>
      </c>
      <c r="J215" s="392">
        <v>0</v>
      </c>
      <c r="K215" s="393">
        <v>0</v>
      </c>
      <c r="L215" s="393">
        <v>0</v>
      </c>
      <c r="M215" s="393">
        <v>0</v>
      </c>
      <c r="N215" s="393">
        <v>0</v>
      </c>
      <c r="O215" s="393">
        <v>0</v>
      </c>
      <c r="P215" s="392">
        <v>77242348.200000003</v>
      </c>
    </row>
    <row r="216" spans="1:16" ht="26.4">
      <c r="A216" s="458" t="s">
        <v>404</v>
      </c>
      <c r="B216" s="458" t="s">
        <v>251</v>
      </c>
      <c r="C216" s="458" t="s">
        <v>405</v>
      </c>
      <c r="D216" s="389" t="s">
        <v>406</v>
      </c>
      <c r="E216" s="390" t="s">
        <v>225</v>
      </c>
      <c r="F216" s="390" t="s">
        <v>225</v>
      </c>
      <c r="G216" s="390" t="s">
        <v>225</v>
      </c>
      <c r="H216" s="390" t="s">
        <v>225</v>
      </c>
      <c r="I216" s="390" t="s">
        <v>225</v>
      </c>
      <c r="J216" s="390" t="s">
        <v>225</v>
      </c>
      <c r="K216" s="390" t="s">
        <v>225</v>
      </c>
      <c r="L216" s="390" t="s">
        <v>225</v>
      </c>
      <c r="M216" s="390" t="s">
        <v>225</v>
      </c>
      <c r="N216" s="390" t="s">
        <v>225</v>
      </c>
      <c r="O216" s="390" t="s">
        <v>225</v>
      </c>
      <c r="P216" s="390" t="s">
        <v>225</v>
      </c>
    </row>
    <row r="217" spans="1:16">
      <c r="A217" s="458"/>
      <c r="B217" s="458"/>
      <c r="C217" s="458"/>
      <c r="D217" s="391" t="s">
        <v>226</v>
      </c>
      <c r="E217" s="392">
        <v>7619200</v>
      </c>
      <c r="F217" s="393">
        <v>7619200</v>
      </c>
      <c r="G217" s="393">
        <v>5600000</v>
      </c>
      <c r="H217" s="393">
        <v>378300</v>
      </c>
      <c r="I217" s="393">
        <v>0</v>
      </c>
      <c r="J217" s="392">
        <v>152000</v>
      </c>
      <c r="K217" s="393">
        <v>152000</v>
      </c>
      <c r="L217" s="393">
        <v>0</v>
      </c>
      <c r="M217" s="393">
        <v>0</v>
      </c>
      <c r="N217" s="393">
        <v>0</v>
      </c>
      <c r="O217" s="393">
        <v>152000</v>
      </c>
      <c r="P217" s="392">
        <v>7771200</v>
      </c>
    </row>
    <row r="218" spans="1:16" ht="26.4">
      <c r="A218" s="458"/>
      <c r="B218" s="458"/>
      <c r="C218" s="458"/>
      <c r="D218" s="391" t="s">
        <v>227</v>
      </c>
      <c r="E218" s="392">
        <v>8156100</v>
      </c>
      <c r="F218" s="393">
        <v>8156100</v>
      </c>
      <c r="G218" s="393">
        <v>5933800</v>
      </c>
      <c r="H218" s="393">
        <v>507900</v>
      </c>
      <c r="I218" s="393">
        <v>0</v>
      </c>
      <c r="J218" s="392">
        <v>152000</v>
      </c>
      <c r="K218" s="393">
        <v>152000</v>
      </c>
      <c r="L218" s="393">
        <v>0</v>
      </c>
      <c r="M218" s="393">
        <v>0</v>
      </c>
      <c r="N218" s="393">
        <v>0</v>
      </c>
      <c r="O218" s="393">
        <v>152000</v>
      </c>
      <c r="P218" s="392">
        <v>8308100</v>
      </c>
    </row>
    <row r="219" spans="1:16">
      <c r="A219" s="458"/>
      <c r="B219" s="458"/>
      <c r="C219" s="458"/>
      <c r="D219" s="391" t="s">
        <v>228</v>
      </c>
      <c r="E219" s="392">
        <v>4492761.2300000004</v>
      </c>
      <c r="F219" s="393">
        <v>4492761.2300000004</v>
      </c>
      <c r="G219" s="393">
        <v>3375320.08</v>
      </c>
      <c r="H219" s="393">
        <v>284284.95</v>
      </c>
      <c r="I219" s="393">
        <v>0</v>
      </c>
      <c r="J219" s="392">
        <v>99000</v>
      </c>
      <c r="K219" s="393">
        <v>99000</v>
      </c>
      <c r="L219" s="393">
        <v>0</v>
      </c>
      <c r="M219" s="393">
        <v>0</v>
      </c>
      <c r="N219" s="393">
        <v>0</v>
      </c>
      <c r="O219" s="393">
        <v>99000</v>
      </c>
      <c r="P219" s="392">
        <v>4591761.2300000004</v>
      </c>
    </row>
    <row r="220" spans="1:16">
      <c r="A220" s="458" t="s">
        <v>407</v>
      </c>
      <c r="B220" s="458" t="s">
        <v>408</v>
      </c>
      <c r="C220" s="458" t="s">
        <v>405</v>
      </c>
      <c r="D220" s="389" t="s">
        <v>409</v>
      </c>
      <c r="E220" s="390" t="s">
        <v>225</v>
      </c>
      <c r="F220" s="390" t="s">
        <v>225</v>
      </c>
      <c r="G220" s="390" t="s">
        <v>225</v>
      </c>
      <c r="H220" s="390" t="s">
        <v>225</v>
      </c>
      <c r="I220" s="390" t="s">
        <v>225</v>
      </c>
      <c r="J220" s="390" t="s">
        <v>225</v>
      </c>
      <c r="K220" s="390" t="s">
        <v>225</v>
      </c>
      <c r="L220" s="390" t="s">
        <v>225</v>
      </c>
      <c r="M220" s="390" t="s">
        <v>225</v>
      </c>
      <c r="N220" s="390" t="s">
        <v>225</v>
      </c>
      <c r="O220" s="390" t="s">
        <v>225</v>
      </c>
      <c r="P220" s="390" t="s">
        <v>225</v>
      </c>
    </row>
    <row r="221" spans="1:16">
      <c r="A221" s="458"/>
      <c r="B221" s="458"/>
      <c r="C221" s="458"/>
      <c r="D221" s="391" t="s">
        <v>226</v>
      </c>
      <c r="E221" s="392">
        <v>9502900</v>
      </c>
      <c r="F221" s="393">
        <v>9502900</v>
      </c>
      <c r="G221" s="393">
        <v>7500000</v>
      </c>
      <c r="H221" s="393">
        <v>340400</v>
      </c>
      <c r="I221" s="393">
        <v>0</v>
      </c>
      <c r="J221" s="392">
        <v>360000</v>
      </c>
      <c r="K221" s="393">
        <v>0</v>
      </c>
      <c r="L221" s="393">
        <v>360000</v>
      </c>
      <c r="M221" s="393">
        <v>97900</v>
      </c>
      <c r="N221" s="393">
        <v>72600</v>
      </c>
      <c r="O221" s="393">
        <v>0</v>
      </c>
      <c r="P221" s="392">
        <v>9862900</v>
      </c>
    </row>
    <row r="222" spans="1:16" ht="26.4">
      <c r="A222" s="458"/>
      <c r="B222" s="458"/>
      <c r="C222" s="458"/>
      <c r="D222" s="391" t="s">
        <v>227</v>
      </c>
      <c r="E222" s="392">
        <v>10045400</v>
      </c>
      <c r="F222" s="393">
        <v>10045400</v>
      </c>
      <c r="G222" s="393">
        <v>7944600</v>
      </c>
      <c r="H222" s="393">
        <v>340400</v>
      </c>
      <c r="I222" s="393">
        <v>0</v>
      </c>
      <c r="J222" s="392">
        <v>360000</v>
      </c>
      <c r="K222" s="393">
        <v>0</v>
      </c>
      <c r="L222" s="393">
        <v>360000</v>
      </c>
      <c r="M222" s="393">
        <v>97900</v>
      </c>
      <c r="N222" s="393">
        <v>72600</v>
      </c>
      <c r="O222" s="393">
        <v>0</v>
      </c>
      <c r="P222" s="392">
        <v>10405400</v>
      </c>
    </row>
    <row r="223" spans="1:16">
      <c r="A223" s="458"/>
      <c r="B223" s="458"/>
      <c r="C223" s="458"/>
      <c r="D223" s="391" t="s">
        <v>228</v>
      </c>
      <c r="E223" s="392">
        <v>5957911.8099999996</v>
      </c>
      <c r="F223" s="393">
        <v>5957911.8099999996</v>
      </c>
      <c r="G223" s="393">
        <v>4755875</v>
      </c>
      <c r="H223" s="393">
        <v>165811.81</v>
      </c>
      <c r="I223" s="393">
        <v>0</v>
      </c>
      <c r="J223" s="392">
        <v>151047.97</v>
      </c>
      <c r="K223" s="393">
        <v>0</v>
      </c>
      <c r="L223" s="393">
        <v>143047.97</v>
      </c>
      <c r="M223" s="393">
        <v>43452.03</v>
      </c>
      <c r="N223" s="393">
        <v>18027.32</v>
      </c>
      <c r="O223" s="393">
        <v>8000</v>
      </c>
      <c r="P223" s="392">
        <v>6108959.7799999993</v>
      </c>
    </row>
    <row r="224" spans="1:16">
      <c r="A224" s="458" t="s">
        <v>410</v>
      </c>
      <c r="B224" s="458" t="s">
        <v>411</v>
      </c>
      <c r="C224" s="458" t="s">
        <v>412</v>
      </c>
      <c r="D224" s="389" t="s">
        <v>413</v>
      </c>
      <c r="E224" s="390" t="s">
        <v>225</v>
      </c>
      <c r="F224" s="390" t="s">
        <v>225</v>
      </c>
      <c r="G224" s="390" t="s">
        <v>225</v>
      </c>
      <c r="H224" s="390" t="s">
        <v>225</v>
      </c>
      <c r="I224" s="390" t="s">
        <v>225</v>
      </c>
      <c r="J224" s="390" t="s">
        <v>225</v>
      </c>
      <c r="K224" s="390" t="s">
        <v>225</v>
      </c>
      <c r="L224" s="390" t="s">
        <v>225</v>
      </c>
      <c r="M224" s="390" t="s">
        <v>225</v>
      </c>
      <c r="N224" s="390" t="s">
        <v>225</v>
      </c>
      <c r="O224" s="390" t="s">
        <v>225</v>
      </c>
      <c r="P224" s="390" t="s">
        <v>225</v>
      </c>
    </row>
    <row r="225" spans="1:16">
      <c r="A225" s="458"/>
      <c r="B225" s="458"/>
      <c r="C225" s="458"/>
      <c r="D225" s="391" t="s">
        <v>226</v>
      </c>
      <c r="E225" s="392">
        <v>4329200</v>
      </c>
      <c r="F225" s="393">
        <v>4329200</v>
      </c>
      <c r="G225" s="393">
        <v>3212000</v>
      </c>
      <c r="H225" s="393">
        <v>53600</v>
      </c>
      <c r="I225" s="393">
        <v>0</v>
      </c>
      <c r="J225" s="392">
        <v>0</v>
      </c>
      <c r="K225" s="393">
        <v>0</v>
      </c>
      <c r="L225" s="393">
        <v>0</v>
      </c>
      <c r="M225" s="393">
        <v>0</v>
      </c>
      <c r="N225" s="393">
        <v>0</v>
      </c>
      <c r="O225" s="393">
        <v>0</v>
      </c>
      <c r="P225" s="392">
        <v>4329200</v>
      </c>
    </row>
    <row r="226" spans="1:16" ht="26.4">
      <c r="A226" s="458"/>
      <c r="B226" s="458"/>
      <c r="C226" s="458"/>
      <c r="D226" s="391" t="s">
        <v>227</v>
      </c>
      <c r="E226" s="392">
        <v>4329200</v>
      </c>
      <c r="F226" s="393">
        <v>4329200</v>
      </c>
      <c r="G226" s="393">
        <v>3212000</v>
      </c>
      <c r="H226" s="393">
        <v>53600</v>
      </c>
      <c r="I226" s="393">
        <v>0</v>
      </c>
      <c r="J226" s="392">
        <v>0</v>
      </c>
      <c r="K226" s="393">
        <v>0</v>
      </c>
      <c r="L226" s="393">
        <v>0</v>
      </c>
      <c r="M226" s="393">
        <v>0</v>
      </c>
      <c r="N226" s="393">
        <v>0</v>
      </c>
      <c r="O226" s="393">
        <v>0</v>
      </c>
      <c r="P226" s="392">
        <v>4329200</v>
      </c>
    </row>
    <row r="227" spans="1:16">
      <c r="A227" s="458"/>
      <c r="B227" s="458"/>
      <c r="C227" s="458"/>
      <c r="D227" s="391" t="s">
        <v>228</v>
      </c>
      <c r="E227" s="392">
        <v>2096532.53</v>
      </c>
      <c r="F227" s="393">
        <v>2096532.53</v>
      </c>
      <c r="G227" s="393">
        <v>1609967.28</v>
      </c>
      <c r="H227" s="393">
        <v>29312.91</v>
      </c>
      <c r="I227" s="393">
        <v>0</v>
      </c>
      <c r="J227" s="392">
        <v>0</v>
      </c>
      <c r="K227" s="393">
        <v>0</v>
      </c>
      <c r="L227" s="393">
        <v>0</v>
      </c>
      <c r="M227" s="393">
        <v>0</v>
      </c>
      <c r="N227" s="393">
        <v>0</v>
      </c>
      <c r="O227" s="393">
        <v>0</v>
      </c>
      <c r="P227" s="392">
        <v>2096532.53</v>
      </c>
    </row>
    <row r="228" spans="1:16">
      <c r="A228" s="458" t="s">
        <v>414</v>
      </c>
      <c r="B228" s="458" t="s">
        <v>415</v>
      </c>
      <c r="C228" s="458" t="s">
        <v>412</v>
      </c>
      <c r="D228" s="389" t="s">
        <v>416</v>
      </c>
      <c r="E228" s="390" t="s">
        <v>225</v>
      </c>
      <c r="F228" s="390" t="s">
        <v>225</v>
      </c>
      <c r="G228" s="390" t="s">
        <v>225</v>
      </c>
      <c r="H228" s="390" t="s">
        <v>225</v>
      </c>
      <c r="I228" s="390" t="s">
        <v>225</v>
      </c>
      <c r="J228" s="390" t="s">
        <v>225</v>
      </c>
      <c r="K228" s="390" t="s">
        <v>225</v>
      </c>
      <c r="L228" s="390" t="s">
        <v>225</v>
      </c>
      <c r="M228" s="390" t="s">
        <v>225</v>
      </c>
      <c r="N228" s="390" t="s">
        <v>225</v>
      </c>
      <c r="O228" s="390" t="s">
        <v>225</v>
      </c>
      <c r="P228" s="390" t="s">
        <v>225</v>
      </c>
    </row>
    <row r="229" spans="1:16">
      <c r="A229" s="458"/>
      <c r="B229" s="458"/>
      <c r="C229" s="458"/>
      <c r="D229" s="391" t="s">
        <v>226</v>
      </c>
      <c r="E229" s="392">
        <v>460000</v>
      </c>
      <c r="F229" s="393">
        <v>460000</v>
      </c>
      <c r="G229" s="393">
        <v>0</v>
      </c>
      <c r="H229" s="393">
        <v>0</v>
      </c>
      <c r="I229" s="393">
        <v>0</v>
      </c>
      <c r="J229" s="392">
        <v>0</v>
      </c>
      <c r="K229" s="393">
        <v>0</v>
      </c>
      <c r="L229" s="393">
        <v>0</v>
      </c>
      <c r="M229" s="393">
        <v>0</v>
      </c>
      <c r="N229" s="393">
        <v>0</v>
      </c>
      <c r="O229" s="393">
        <v>0</v>
      </c>
      <c r="P229" s="392">
        <v>460000</v>
      </c>
    </row>
    <row r="230" spans="1:16" ht="26.4">
      <c r="A230" s="458"/>
      <c r="B230" s="458"/>
      <c r="C230" s="458"/>
      <c r="D230" s="391" t="s">
        <v>227</v>
      </c>
      <c r="E230" s="392">
        <v>600000</v>
      </c>
      <c r="F230" s="393">
        <v>600000</v>
      </c>
      <c r="G230" s="393">
        <v>0</v>
      </c>
      <c r="H230" s="393">
        <v>0</v>
      </c>
      <c r="I230" s="393">
        <v>0</v>
      </c>
      <c r="J230" s="392">
        <v>0</v>
      </c>
      <c r="K230" s="393">
        <v>0</v>
      </c>
      <c r="L230" s="393">
        <v>0</v>
      </c>
      <c r="M230" s="393">
        <v>0</v>
      </c>
      <c r="N230" s="393">
        <v>0</v>
      </c>
      <c r="O230" s="393">
        <v>0</v>
      </c>
      <c r="P230" s="392">
        <v>600000</v>
      </c>
    </row>
    <row r="231" spans="1:16">
      <c r="A231" s="458"/>
      <c r="B231" s="458"/>
      <c r="C231" s="458"/>
      <c r="D231" s="391" t="s">
        <v>228</v>
      </c>
      <c r="E231" s="392">
        <v>409091.2</v>
      </c>
      <c r="F231" s="393">
        <v>409091.2</v>
      </c>
      <c r="G231" s="393">
        <v>0</v>
      </c>
      <c r="H231" s="393">
        <v>0</v>
      </c>
      <c r="I231" s="393">
        <v>0</v>
      </c>
      <c r="J231" s="392">
        <v>0</v>
      </c>
      <c r="K231" s="393">
        <v>0</v>
      </c>
      <c r="L231" s="393">
        <v>0</v>
      </c>
      <c r="M231" s="393">
        <v>0</v>
      </c>
      <c r="N231" s="393">
        <v>0</v>
      </c>
      <c r="O231" s="393">
        <v>0</v>
      </c>
      <c r="P231" s="392">
        <v>409091.2</v>
      </c>
    </row>
    <row r="232" spans="1:16" ht="26.4">
      <c r="A232" s="458" t="s">
        <v>417</v>
      </c>
      <c r="B232" s="458" t="s">
        <v>418</v>
      </c>
      <c r="C232" s="458" t="s">
        <v>412</v>
      </c>
      <c r="D232" s="389" t="s">
        <v>419</v>
      </c>
      <c r="E232" s="390" t="s">
        <v>225</v>
      </c>
      <c r="F232" s="390" t="s">
        <v>225</v>
      </c>
      <c r="G232" s="390" t="s">
        <v>225</v>
      </c>
      <c r="H232" s="390" t="s">
        <v>225</v>
      </c>
      <c r="I232" s="390" t="s">
        <v>225</v>
      </c>
      <c r="J232" s="390" t="s">
        <v>225</v>
      </c>
      <c r="K232" s="390" t="s">
        <v>225</v>
      </c>
      <c r="L232" s="390" t="s">
        <v>225</v>
      </c>
      <c r="M232" s="390" t="s">
        <v>225</v>
      </c>
      <c r="N232" s="390" t="s">
        <v>225</v>
      </c>
      <c r="O232" s="390" t="s">
        <v>225</v>
      </c>
      <c r="P232" s="390" t="s">
        <v>225</v>
      </c>
    </row>
    <row r="233" spans="1:16">
      <c r="A233" s="458"/>
      <c r="B233" s="458"/>
      <c r="C233" s="458"/>
      <c r="D233" s="391" t="s">
        <v>226</v>
      </c>
      <c r="E233" s="392">
        <v>445100</v>
      </c>
      <c r="F233" s="393">
        <v>445100</v>
      </c>
      <c r="G233" s="393">
        <v>248800</v>
      </c>
      <c r="H233" s="393">
        <v>41300</v>
      </c>
      <c r="I233" s="393">
        <v>0</v>
      </c>
      <c r="J233" s="392">
        <v>1559000</v>
      </c>
      <c r="K233" s="393">
        <v>1559000</v>
      </c>
      <c r="L233" s="393">
        <v>0</v>
      </c>
      <c r="M233" s="393">
        <v>0</v>
      </c>
      <c r="N233" s="393">
        <v>0</v>
      </c>
      <c r="O233" s="393">
        <v>1559000</v>
      </c>
      <c r="P233" s="392">
        <v>2004100</v>
      </c>
    </row>
    <row r="234" spans="1:16" ht="26.4">
      <c r="A234" s="458"/>
      <c r="B234" s="458"/>
      <c r="C234" s="458"/>
      <c r="D234" s="391" t="s">
        <v>227</v>
      </c>
      <c r="E234" s="392">
        <v>445100</v>
      </c>
      <c r="F234" s="393">
        <v>445100</v>
      </c>
      <c r="G234" s="393">
        <v>248800</v>
      </c>
      <c r="H234" s="393">
        <v>41300</v>
      </c>
      <c r="I234" s="393">
        <v>0</v>
      </c>
      <c r="J234" s="392">
        <v>1559000</v>
      </c>
      <c r="K234" s="393">
        <v>1559000</v>
      </c>
      <c r="L234" s="393">
        <v>0</v>
      </c>
      <c r="M234" s="393">
        <v>0</v>
      </c>
      <c r="N234" s="393">
        <v>0</v>
      </c>
      <c r="O234" s="393">
        <v>1559000</v>
      </c>
      <c r="P234" s="392">
        <v>2004100</v>
      </c>
    </row>
    <row r="235" spans="1:16">
      <c r="A235" s="458"/>
      <c r="B235" s="458"/>
      <c r="C235" s="458"/>
      <c r="D235" s="391" t="s">
        <v>228</v>
      </c>
      <c r="E235" s="392">
        <v>183763.02</v>
      </c>
      <c r="F235" s="393">
        <v>183763.02</v>
      </c>
      <c r="G235" s="393">
        <v>121131.29</v>
      </c>
      <c r="H235" s="393">
        <v>21228.09</v>
      </c>
      <c r="I235" s="393">
        <v>0</v>
      </c>
      <c r="J235" s="392">
        <v>69000</v>
      </c>
      <c r="K235" s="393">
        <v>69000</v>
      </c>
      <c r="L235" s="393">
        <v>0</v>
      </c>
      <c r="M235" s="393">
        <v>0</v>
      </c>
      <c r="N235" s="393">
        <v>0</v>
      </c>
      <c r="O235" s="393">
        <v>69000</v>
      </c>
      <c r="P235" s="392">
        <v>252763.02</v>
      </c>
    </row>
    <row r="236" spans="1:16" ht="26.4">
      <c r="A236" s="458" t="s">
        <v>420</v>
      </c>
      <c r="B236" s="458" t="s">
        <v>421</v>
      </c>
      <c r="C236" s="458" t="s">
        <v>412</v>
      </c>
      <c r="D236" s="389" t="s">
        <v>422</v>
      </c>
      <c r="E236" s="390" t="s">
        <v>225</v>
      </c>
      <c r="F236" s="390" t="s">
        <v>225</v>
      </c>
      <c r="G236" s="390" t="s">
        <v>225</v>
      </c>
      <c r="H236" s="390" t="s">
        <v>225</v>
      </c>
      <c r="I236" s="390" t="s">
        <v>225</v>
      </c>
      <c r="J236" s="390" t="s">
        <v>225</v>
      </c>
      <c r="K236" s="390" t="s">
        <v>225</v>
      </c>
      <c r="L236" s="390" t="s">
        <v>225</v>
      </c>
      <c r="M236" s="390" t="s">
        <v>225</v>
      </c>
      <c r="N236" s="390" t="s">
        <v>225</v>
      </c>
      <c r="O236" s="390" t="s">
        <v>225</v>
      </c>
      <c r="P236" s="390" t="s">
        <v>225</v>
      </c>
    </row>
    <row r="237" spans="1:16">
      <c r="A237" s="458"/>
      <c r="B237" s="458"/>
      <c r="C237" s="458"/>
      <c r="D237" s="391" t="s">
        <v>226</v>
      </c>
      <c r="E237" s="392">
        <v>890000</v>
      </c>
      <c r="F237" s="393">
        <v>890000</v>
      </c>
      <c r="G237" s="393">
        <v>754200</v>
      </c>
      <c r="H237" s="393">
        <v>0</v>
      </c>
      <c r="I237" s="393">
        <v>0</v>
      </c>
      <c r="J237" s="392">
        <v>0</v>
      </c>
      <c r="K237" s="393">
        <v>0</v>
      </c>
      <c r="L237" s="393">
        <v>0</v>
      </c>
      <c r="M237" s="393">
        <v>0</v>
      </c>
      <c r="N237" s="393">
        <v>0</v>
      </c>
      <c r="O237" s="393">
        <v>0</v>
      </c>
      <c r="P237" s="392">
        <v>890000</v>
      </c>
    </row>
    <row r="238" spans="1:16" ht="26.4">
      <c r="A238" s="458"/>
      <c r="B238" s="458"/>
      <c r="C238" s="458"/>
      <c r="D238" s="391" t="s">
        <v>227</v>
      </c>
      <c r="E238" s="392">
        <v>890000</v>
      </c>
      <c r="F238" s="393">
        <v>890000</v>
      </c>
      <c r="G238" s="393">
        <v>754200</v>
      </c>
      <c r="H238" s="393">
        <v>0</v>
      </c>
      <c r="I238" s="393">
        <v>0</v>
      </c>
      <c r="J238" s="392">
        <v>0</v>
      </c>
      <c r="K238" s="393">
        <v>0</v>
      </c>
      <c r="L238" s="393">
        <v>0</v>
      </c>
      <c r="M238" s="393">
        <v>0</v>
      </c>
      <c r="N238" s="393">
        <v>0</v>
      </c>
      <c r="O238" s="393">
        <v>0</v>
      </c>
      <c r="P238" s="392">
        <v>890000</v>
      </c>
    </row>
    <row r="239" spans="1:16">
      <c r="A239" s="458"/>
      <c r="B239" s="458"/>
      <c r="C239" s="458"/>
      <c r="D239" s="391" t="s">
        <v>228</v>
      </c>
      <c r="E239" s="392">
        <v>733335.58</v>
      </c>
      <c r="F239" s="393">
        <v>733335.58</v>
      </c>
      <c r="G239" s="393">
        <v>614983.56000000006</v>
      </c>
      <c r="H239" s="393">
        <v>0</v>
      </c>
      <c r="I239" s="393">
        <v>0</v>
      </c>
      <c r="J239" s="392">
        <v>0</v>
      </c>
      <c r="K239" s="393">
        <v>0</v>
      </c>
      <c r="L239" s="393">
        <v>0</v>
      </c>
      <c r="M239" s="393">
        <v>0</v>
      </c>
      <c r="N239" s="393">
        <v>0</v>
      </c>
      <c r="O239" s="393">
        <v>0</v>
      </c>
      <c r="P239" s="392">
        <v>733335.58</v>
      </c>
    </row>
    <row r="240" spans="1:16" ht="66">
      <c r="A240" s="458" t="s">
        <v>423</v>
      </c>
      <c r="B240" s="458" t="s">
        <v>424</v>
      </c>
      <c r="C240" s="458" t="s">
        <v>412</v>
      </c>
      <c r="D240" s="389" t="s">
        <v>425</v>
      </c>
      <c r="E240" s="390" t="s">
        <v>225</v>
      </c>
      <c r="F240" s="390" t="s">
        <v>225</v>
      </c>
      <c r="G240" s="390" t="s">
        <v>225</v>
      </c>
      <c r="H240" s="390" t="s">
        <v>225</v>
      </c>
      <c r="I240" s="390" t="s">
        <v>225</v>
      </c>
      <c r="J240" s="390" t="s">
        <v>225</v>
      </c>
      <c r="K240" s="390" t="s">
        <v>225</v>
      </c>
      <c r="L240" s="390" t="s">
        <v>225</v>
      </c>
      <c r="M240" s="390" t="s">
        <v>225</v>
      </c>
      <c r="N240" s="390" t="s">
        <v>225</v>
      </c>
      <c r="O240" s="390" t="s">
        <v>225</v>
      </c>
      <c r="P240" s="390" t="s">
        <v>225</v>
      </c>
    </row>
    <row r="241" spans="1:16">
      <c r="A241" s="458"/>
      <c r="B241" s="458"/>
      <c r="C241" s="458"/>
      <c r="D241" s="391" t="s">
        <v>226</v>
      </c>
      <c r="E241" s="392">
        <v>0</v>
      </c>
      <c r="F241" s="393">
        <v>0</v>
      </c>
      <c r="G241" s="393">
        <v>0</v>
      </c>
      <c r="H241" s="393">
        <v>0</v>
      </c>
      <c r="I241" s="393">
        <v>0</v>
      </c>
      <c r="J241" s="392">
        <v>0</v>
      </c>
      <c r="K241" s="393">
        <v>0</v>
      </c>
      <c r="L241" s="393">
        <v>0</v>
      </c>
      <c r="M241" s="393">
        <v>0</v>
      </c>
      <c r="N241" s="393">
        <v>0</v>
      </c>
      <c r="O241" s="393">
        <v>0</v>
      </c>
      <c r="P241" s="392">
        <v>0</v>
      </c>
    </row>
    <row r="242" spans="1:16" ht="26.4">
      <c r="A242" s="458"/>
      <c r="B242" s="458"/>
      <c r="C242" s="458"/>
      <c r="D242" s="391" t="s">
        <v>227</v>
      </c>
      <c r="E242" s="392">
        <v>0</v>
      </c>
      <c r="F242" s="393">
        <v>0</v>
      </c>
      <c r="G242" s="393">
        <v>0</v>
      </c>
      <c r="H242" s="393">
        <v>0</v>
      </c>
      <c r="I242" s="393">
        <v>0</v>
      </c>
      <c r="J242" s="392">
        <v>942000</v>
      </c>
      <c r="K242" s="393">
        <v>942000</v>
      </c>
      <c r="L242" s="393">
        <v>0</v>
      </c>
      <c r="M242" s="393">
        <v>0</v>
      </c>
      <c r="N242" s="393">
        <v>0</v>
      </c>
      <c r="O242" s="393">
        <v>942000</v>
      </c>
      <c r="P242" s="392">
        <v>942000</v>
      </c>
    </row>
    <row r="243" spans="1:16">
      <c r="A243" s="458"/>
      <c r="B243" s="458"/>
      <c r="C243" s="458"/>
      <c r="D243" s="391" t="s">
        <v>228</v>
      </c>
      <c r="E243" s="392">
        <v>0</v>
      </c>
      <c r="F243" s="393">
        <v>0</v>
      </c>
      <c r="G243" s="393">
        <v>0</v>
      </c>
      <c r="H243" s="393">
        <v>0</v>
      </c>
      <c r="I243" s="393">
        <v>0</v>
      </c>
      <c r="J243" s="392">
        <v>0</v>
      </c>
      <c r="K243" s="393">
        <v>0</v>
      </c>
      <c r="L243" s="393">
        <v>0</v>
      </c>
      <c r="M243" s="393">
        <v>0</v>
      </c>
      <c r="N243" s="393">
        <v>0</v>
      </c>
      <c r="O243" s="393">
        <v>0</v>
      </c>
      <c r="P243" s="392">
        <v>0</v>
      </c>
    </row>
    <row r="244" spans="1:16" ht="52.8">
      <c r="A244" s="458" t="s">
        <v>426</v>
      </c>
      <c r="B244" s="458" t="s">
        <v>427</v>
      </c>
      <c r="C244" s="458" t="s">
        <v>412</v>
      </c>
      <c r="D244" s="389" t="s">
        <v>428</v>
      </c>
      <c r="E244" s="390" t="s">
        <v>225</v>
      </c>
      <c r="F244" s="390" t="s">
        <v>225</v>
      </c>
      <c r="G244" s="390" t="s">
        <v>225</v>
      </c>
      <c r="H244" s="390" t="s">
        <v>225</v>
      </c>
      <c r="I244" s="390" t="s">
        <v>225</v>
      </c>
      <c r="J244" s="390" t="s">
        <v>225</v>
      </c>
      <c r="K244" s="390" t="s">
        <v>225</v>
      </c>
      <c r="L244" s="390" t="s">
        <v>225</v>
      </c>
      <c r="M244" s="390" t="s">
        <v>225</v>
      </c>
      <c r="N244" s="390" t="s">
        <v>225</v>
      </c>
      <c r="O244" s="390" t="s">
        <v>225</v>
      </c>
      <c r="P244" s="390" t="s">
        <v>225</v>
      </c>
    </row>
    <row r="245" spans="1:16">
      <c r="A245" s="458"/>
      <c r="B245" s="458"/>
      <c r="C245" s="458"/>
      <c r="D245" s="391" t="s">
        <v>226</v>
      </c>
      <c r="E245" s="392">
        <v>0</v>
      </c>
      <c r="F245" s="393">
        <v>0</v>
      </c>
      <c r="G245" s="393">
        <v>0</v>
      </c>
      <c r="H245" s="393">
        <v>0</v>
      </c>
      <c r="I245" s="393">
        <v>0</v>
      </c>
      <c r="J245" s="392">
        <v>0</v>
      </c>
      <c r="K245" s="393">
        <v>0</v>
      </c>
      <c r="L245" s="393">
        <v>0</v>
      </c>
      <c r="M245" s="393">
        <v>0</v>
      </c>
      <c r="N245" s="393">
        <v>0</v>
      </c>
      <c r="O245" s="393">
        <v>0</v>
      </c>
      <c r="P245" s="392">
        <v>0</v>
      </c>
    </row>
    <row r="246" spans="1:16" ht="26.4">
      <c r="A246" s="458"/>
      <c r="B246" s="458"/>
      <c r="C246" s="458"/>
      <c r="D246" s="391" t="s">
        <v>227</v>
      </c>
      <c r="E246" s="392">
        <v>0</v>
      </c>
      <c r="F246" s="393">
        <v>0</v>
      </c>
      <c r="G246" s="393">
        <v>0</v>
      </c>
      <c r="H246" s="393">
        <v>0</v>
      </c>
      <c r="I246" s="393">
        <v>0</v>
      </c>
      <c r="J246" s="392">
        <v>2197800</v>
      </c>
      <c r="K246" s="393">
        <v>2197800</v>
      </c>
      <c r="L246" s="393">
        <v>0</v>
      </c>
      <c r="M246" s="393">
        <v>0</v>
      </c>
      <c r="N246" s="393">
        <v>0</v>
      </c>
      <c r="O246" s="393">
        <v>2197800</v>
      </c>
      <c r="P246" s="392">
        <v>2197800</v>
      </c>
    </row>
    <row r="247" spans="1:16">
      <c r="A247" s="458"/>
      <c r="B247" s="458"/>
      <c r="C247" s="458"/>
      <c r="D247" s="391" t="s">
        <v>228</v>
      </c>
      <c r="E247" s="392">
        <v>0</v>
      </c>
      <c r="F247" s="393">
        <v>0</v>
      </c>
      <c r="G247" s="393">
        <v>0</v>
      </c>
      <c r="H247" s="393">
        <v>0</v>
      </c>
      <c r="I247" s="393">
        <v>0</v>
      </c>
      <c r="J247" s="392">
        <v>0</v>
      </c>
      <c r="K247" s="393">
        <v>0</v>
      </c>
      <c r="L247" s="393">
        <v>0</v>
      </c>
      <c r="M247" s="393">
        <v>0</v>
      </c>
      <c r="N247" s="393">
        <v>0</v>
      </c>
      <c r="O247" s="393">
        <v>0</v>
      </c>
      <c r="P247" s="392">
        <v>0</v>
      </c>
    </row>
    <row r="248" spans="1:16" ht="52.8">
      <c r="A248" s="458" t="s">
        <v>429</v>
      </c>
      <c r="B248" s="458" t="s">
        <v>430</v>
      </c>
      <c r="C248" s="458" t="s">
        <v>412</v>
      </c>
      <c r="D248" s="389" t="s">
        <v>431</v>
      </c>
      <c r="E248" s="390" t="s">
        <v>225</v>
      </c>
      <c r="F248" s="390" t="s">
        <v>225</v>
      </c>
      <c r="G248" s="390" t="s">
        <v>225</v>
      </c>
      <c r="H248" s="390" t="s">
        <v>225</v>
      </c>
      <c r="I248" s="390" t="s">
        <v>225</v>
      </c>
      <c r="J248" s="390" t="s">
        <v>225</v>
      </c>
      <c r="K248" s="390" t="s">
        <v>225</v>
      </c>
      <c r="L248" s="390" t="s">
        <v>225</v>
      </c>
      <c r="M248" s="390" t="s">
        <v>225</v>
      </c>
      <c r="N248" s="390" t="s">
        <v>225</v>
      </c>
      <c r="O248" s="390" t="s">
        <v>225</v>
      </c>
      <c r="P248" s="390" t="s">
        <v>225</v>
      </c>
    </row>
    <row r="249" spans="1:16">
      <c r="A249" s="458"/>
      <c r="B249" s="458"/>
      <c r="C249" s="458"/>
      <c r="D249" s="391" t="s">
        <v>226</v>
      </c>
      <c r="E249" s="392">
        <v>0</v>
      </c>
      <c r="F249" s="393">
        <v>0</v>
      </c>
      <c r="G249" s="393">
        <v>0</v>
      </c>
      <c r="H249" s="393">
        <v>0</v>
      </c>
      <c r="I249" s="393">
        <v>0</v>
      </c>
      <c r="J249" s="392">
        <v>0</v>
      </c>
      <c r="K249" s="393">
        <v>0</v>
      </c>
      <c r="L249" s="393">
        <v>0</v>
      </c>
      <c r="M249" s="393">
        <v>0</v>
      </c>
      <c r="N249" s="393">
        <v>0</v>
      </c>
      <c r="O249" s="393">
        <v>0</v>
      </c>
      <c r="P249" s="392">
        <v>0</v>
      </c>
    </row>
    <row r="250" spans="1:16" ht="26.4">
      <c r="A250" s="458"/>
      <c r="B250" s="458"/>
      <c r="C250" s="458"/>
      <c r="D250" s="391" t="s">
        <v>227</v>
      </c>
      <c r="E250" s="392">
        <v>304100</v>
      </c>
      <c r="F250" s="393">
        <v>304100</v>
      </c>
      <c r="G250" s="393">
        <v>249200</v>
      </c>
      <c r="H250" s="393">
        <v>0</v>
      </c>
      <c r="I250" s="393">
        <v>0</v>
      </c>
      <c r="J250" s="392">
        <v>0</v>
      </c>
      <c r="K250" s="393">
        <v>0</v>
      </c>
      <c r="L250" s="393">
        <v>0</v>
      </c>
      <c r="M250" s="393">
        <v>0</v>
      </c>
      <c r="N250" s="393">
        <v>0</v>
      </c>
      <c r="O250" s="393">
        <v>0</v>
      </c>
      <c r="P250" s="392">
        <v>304100</v>
      </c>
    </row>
    <row r="251" spans="1:16">
      <c r="A251" s="458"/>
      <c r="B251" s="458"/>
      <c r="C251" s="458"/>
      <c r="D251" s="391" t="s">
        <v>228</v>
      </c>
      <c r="E251" s="392">
        <v>182160.28</v>
      </c>
      <c r="F251" s="393">
        <v>182160.28</v>
      </c>
      <c r="G251" s="393">
        <v>149310.23000000001</v>
      </c>
      <c r="H251" s="393">
        <v>0</v>
      </c>
      <c r="I251" s="393">
        <v>0</v>
      </c>
      <c r="J251" s="392">
        <v>0</v>
      </c>
      <c r="K251" s="393">
        <v>0</v>
      </c>
      <c r="L251" s="393">
        <v>0</v>
      </c>
      <c r="M251" s="393">
        <v>0</v>
      </c>
      <c r="N251" s="393">
        <v>0</v>
      </c>
      <c r="O251" s="393">
        <v>0</v>
      </c>
      <c r="P251" s="392">
        <v>182160.28</v>
      </c>
    </row>
    <row r="252" spans="1:16" ht="92.4">
      <c r="A252" s="458" t="s">
        <v>862</v>
      </c>
      <c r="B252" s="458" t="s">
        <v>863</v>
      </c>
      <c r="C252" s="458" t="s">
        <v>412</v>
      </c>
      <c r="D252" s="389" t="s">
        <v>864</v>
      </c>
      <c r="E252" s="390" t="s">
        <v>225</v>
      </c>
      <c r="F252" s="390" t="s">
        <v>225</v>
      </c>
      <c r="G252" s="390" t="s">
        <v>225</v>
      </c>
      <c r="H252" s="390" t="s">
        <v>225</v>
      </c>
      <c r="I252" s="390" t="s">
        <v>225</v>
      </c>
      <c r="J252" s="390" t="s">
        <v>225</v>
      </c>
      <c r="K252" s="390" t="s">
        <v>225</v>
      </c>
      <c r="L252" s="390" t="s">
        <v>225</v>
      </c>
      <c r="M252" s="390" t="s">
        <v>225</v>
      </c>
      <c r="N252" s="390" t="s">
        <v>225</v>
      </c>
      <c r="O252" s="390" t="s">
        <v>225</v>
      </c>
      <c r="P252" s="390" t="s">
        <v>225</v>
      </c>
    </row>
    <row r="253" spans="1:16">
      <c r="A253" s="458"/>
      <c r="B253" s="458"/>
      <c r="C253" s="458"/>
      <c r="D253" s="391" t="s">
        <v>226</v>
      </c>
      <c r="E253" s="392">
        <v>0</v>
      </c>
      <c r="F253" s="393">
        <v>0</v>
      </c>
      <c r="G253" s="393">
        <v>0</v>
      </c>
      <c r="H253" s="393">
        <v>0</v>
      </c>
      <c r="I253" s="393">
        <v>0</v>
      </c>
      <c r="J253" s="392">
        <v>0</v>
      </c>
      <c r="K253" s="393">
        <v>0</v>
      </c>
      <c r="L253" s="393">
        <v>0</v>
      </c>
      <c r="M253" s="393">
        <v>0</v>
      </c>
      <c r="N253" s="393">
        <v>0</v>
      </c>
      <c r="O253" s="393">
        <v>0</v>
      </c>
      <c r="P253" s="392">
        <v>0</v>
      </c>
    </row>
    <row r="254" spans="1:16" ht="26.4">
      <c r="A254" s="458"/>
      <c r="B254" s="458"/>
      <c r="C254" s="458"/>
      <c r="D254" s="391" t="s">
        <v>227</v>
      </c>
      <c r="E254" s="392">
        <v>0</v>
      </c>
      <c r="F254" s="393">
        <v>0</v>
      </c>
      <c r="G254" s="393">
        <v>0</v>
      </c>
      <c r="H254" s="393">
        <v>0</v>
      </c>
      <c r="I254" s="393">
        <v>0</v>
      </c>
      <c r="J254" s="392">
        <v>1000000</v>
      </c>
      <c r="K254" s="393">
        <v>1000000</v>
      </c>
      <c r="L254" s="393">
        <v>0</v>
      </c>
      <c r="M254" s="393">
        <v>0</v>
      </c>
      <c r="N254" s="393">
        <v>0</v>
      </c>
      <c r="O254" s="393">
        <v>1000000</v>
      </c>
      <c r="P254" s="392">
        <v>1000000</v>
      </c>
    </row>
    <row r="255" spans="1:16">
      <c r="A255" s="458"/>
      <c r="B255" s="458"/>
      <c r="C255" s="458"/>
      <c r="D255" s="391" t="s">
        <v>228</v>
      </c>
      <c r="E255" s="392">
        <v>0</v>
      </c>
      <c r="F255" s="393">
        <v>0</v>
      </c>
      <c r="G255" s="393">
        <v>0</v>
      </c>
      <c r="H255" s="393">
        <v>0</v>
      </c>
      <c r="I255" s="393">
        <v>0</v>
      </c>
      <c r="J255" s="392">
        <v>0</v>
      </c>
      <c r="K255" s="393">
        <v>0</v>
      </c>
      <c r="L255" s="393">
        <v>0</v>
      </c>
      <c r="M255" s="393">
        <v>0</v>
      </c>
      <c r="N255" s="393">
        <v>0</v>
      </c>
      <c r="O255" s="393">
        <v>0</v>
      </c>
      <c r="P255" s="392">
        <v>0</v>
      </c>
    </row>
    <row r="256" spans="1:16" ht="92.4">
      <c r="A256" s="458" t="s">
        <v>865</v>
      </c>
      <c r="B256" s="458" t="s">
        <v>866</v>
      </c>
      <c r="C256" s="458" t="s">
        <v>412</v>
      </c>
      <c r="D256" s="389" t="s">
        <v>867</v>
      </c>
      <c r="E256" s="390" t="s">
        <v>225</v>
      </c>
      <c r="F256" s="390" t="s">
        <v>225</v>
      </c>
      <c r="G256" s="390" t="s">
        <v>225</v>
      </c>
      <c r="H256" s="390" t="s">
        <v>225</v>
      </c>
      <c r="I256" s="390" t="s">
        <v>225</v>
      </c>
      <c r="J256" s="390" t="s">
        <v>225</v>
      </c>
      <c r="K256" s="390" t="s">
        <v>225</v>
      </c>
      <c r="L256" s="390" t="s">
        <v>225</v>
      </c>
      <c r="M256" s="390" t="s">
        <v>225</v>
      </c>
      <c r="N256" s="390" t="s">
        <v>225</v>
      </c>
      <c r="O256" s="390" t="s">
        <v>225</v>
      </c>
      <c r="P256" s="390" t="s">
        <v>225</v>
      </c>
    </row>
    <row r="257" spans="1:16">
      <c r="A257" s="458"/>
      <c r="B257" s="458"/>
      <c r="C257" s="458"/>
      <c r="D257" s="391" t="s">
        <v>226</v>
      </c>
      <c r="E257" s="392">
        <v>0</v>
      </c>
      <c r="F257" s="393">
        <v>0</v>
      </c>
      <c r="G257" s="393">
        <v>0</v>
      </c>
      <c r="H257" s="393">
        <v>0</v>
      </c>
      <c r="I257" s="393">
        <v>0</v>
      </c>
      <c r="J257" s="392">
        <v>0</v>
      </c>
      <c r="K257" s="393">
        <v>0</v>
      </c>
      <c r="L257" s="393">
        <v>0</v>
      </c>
      <c r="M257" s="393">
        <v>0</v>
      </c>
      <c r="N257" s="393">
        <v>0</v>
      </c>
      <c r="O257" s="393">
        <v>0</v>
      </c>
      <c r="P257" s="392">
        <v>0</v>
      </c>
    </row>
    <row r="258" spans="1:16" ht="26.4">
      <c r="A258" s="458"/>
      <c r="B258" s="458"/>
      <c r="C258" s="458"/>
      <c r="D258" s="391" t="s">
        <v>227</v>
      </c>
      <c r="E258" s="392">
        <v>0</v>
      </c>
      <c r="F258" s="393">
        <v>0</v>
      </c>
      <c r="G258" s="393">
        <v>0</v>
      </c>
      <c r="H258" s="393">
        <v>0</v>
      </c>
      <c r="I258" s="393">
        <v>0</v>
      </c>
      <c r="J258" s="392">
        <v>1000000</v>
      </c>
      <c r="K258" s="393">
        <v>1000000</v>
      </c>
      <c r="L258" s="393">
        <v>0</v>
      </c>
      <c r="M258" s="393">
        <v>0</v>
      </c>
      <c r="N258" s="393">
        <v>0</v>
      </c>
      <c r="O258" s="393">
        <v>1000000</v>
      </c>
      <c r="P258" s="392">
        <v>1000000</v>
      </c>
    </row>
    <row r="259" spans="1:16">
      <c r="A259" s="458"/>
      <c r="B259" s="458"/>
      <c r="C259" s="458"/>
      <c r="D259" s="391" t="s">
        <v>228</v>
      </c>
      <c r="E259" s="392">
        <v>0</v>
      </c>
      <c r="F259" s="393">
        <v>0</v>
      </c>
      <c r="G259" s="393">
        <v>0</v>
      </c>
      <c r="H259" s="393">
        <v>0</v>
      </c>
      <c r="I259" s="393">
        <v>0</v>
      </c>
      <c r="J259" s="392">
        <v>0</v>
      </c>
      <c r="K259" s="393">
        <v>0</v>
      </c>
      <c r="L259" s="393">
        <v>0</v>
      </c>
      <c r="M259" s="393">
        <v>0</v>
      </c>
      <c r="N259" s="393">
        <v>0</v>
      </c>
      <c r="O259" s="393">
        <v>0</v>
      </c>
      <c r="P259" s="392">
        <v>0</v>
      </c>
    </row>
    <row r="260" spans="1:16">
      <c r="A260" s="458" t="s">
        <v>432</v>
      </c>
      <c r="B260" s="458" t="s">
        <v>433</v>
      </c>
      <c r="C260" s="458" t="s">
        <v>412</v>
      </c>
      <c r="D260" s="389" t="s">
        <v>434</v>
      </c>
      <c r="E260" s="390" t="s">
        <v>225</v>
      </c>
      <c r="F260" s="390" t="s">
        <v>225</v>
      </c>
      <c r="G260" s="390" t="s">
        <v>225</v>
      </c>
      <c r="H260" s="390" t="s">
        <v>225</v>
      </c>
      <c r="I260" s="390" t="s">
        <v>225</v>
      </c>
      <c r="J260" s="390" t="s">
        <v>225</v>
      </c>
      <c r="K260" s="390" t="s">
        <v>225</v>
      </c>
      <c r="L260" s="390" t="s">
        <v>225</v>
      </c>
      <c r="M260" s="390" t="s">
        <v>225</v>
      </c>
      <c r="N260" s="390" t="s">
        <v>225</v>
      </c>
      <c r="O260" s="390" t="s">
        <v>225</v>
      </c>
      <c r="P260" s="390" t="s">
        <v>225</v>
      </c>
    </row>
    <row r="261" spans="1:16">
      <c r="A261" s="458"/>
      <c r="B261" s="458"/>
      <c r="C261" s="458"/>
      <c r="D261" s="391" t="s">
        <v>226</v>
      </c>
      <c r="E261" s="392">
        <v>0</v>
      </c>
      <c r="F261" s="393">
        <v>0</v>
      </c>
      <c r="G261" s="393">
        <v>0</v>
      </c>
      <c r="H261" s="393">
        <v>0</v>
      </c>
      <c r="I261" s="393">
        <v>0</v>
      </c>
      <c r="J261" s="392">
        <v>700000</v>
      </c>
      <c r="K261" s="393">
        <v>700000</v>
      </c>
      <c r="L261" s="393">
        <v>0</v>
      </c>
      <c r="M261" s="393">
        <v>0</v>
      </c>
      <c r="N261" s="393">
        <v>0</v>
      </c>
      <c r="O261" s="393">
        <v>700000</v>
      </c>
      <c r="P261" s="392">
        <v>700000</v>
      </c>
    </row>
    <row r="262" spans="1:16" ht="26.4">
      <c r="A262" s="458"/>
      <c r="B262" s="458"/>
      <c r="C262" s="458"/>
      <c r="D262" s="391" t="s">
        <v>227</v>
      </c>
      <c r="E262" s="392">
        <v>0</v>
      </c>
      <c r="F262" s="393">
        <v>0</v>
      </c>
      <c r="G262" s="393">
        <v>0</v>
      </c>
      <c r="H262" s="393">
        <v>0</v>
      </c>
      <c r="I262" s="393">
        <v>0</v>
      </c>
      <c r="J262" s="392">
        <v>1651203</v>
      </c>
      <c r="K262" s="393">
        <v>1651203</v>
      </c>
      <c r="L262" s="393">
        <v>0</v>
      </c>
      <c r="M262" s="393">
        <v>0</v>
      </c>
      <c r="N262" s="393">
        <v>0</v>
      </c>
      <c r="O262" s="393">
        <v>1651203</v>
      </c>
      <c r="P262" s="392">
        <v>1651203</v>
      </c>
    </row>
    <row r="263" spans="1:16">
      <c r="A263" s="458"/>
      <c r="B263" s="458"/>
      <c r="C263" s="458"/>
      <c r="D263" s="391" t="s">
        <v>228</v>
      </c>
      <c r="E263" s="392">
        <v>0</v>
      </c>
      <c r="F263" s="393">
        <v>0</v>
      </c>
      <c r="G263" s="393">
        <v>0</v>
      </c>
      <c r="H263" s="393">
        <v>0</v>
      </c>
      <c r="I263" s="393">
        <v>0</v>
      </c>
      <c r="J263" s="392">
        <v>14600</v>
      </c>
      <c r="K263" s="393">
        <v>14600</v>
      </c>
      <c r="L263" s="393">
        <v>0</v>
      </c>
      <c r="M263" s="393">
        <v>0</v>
      </c>
      <c r="N263" s="393">
        <v>0</v>
      </c>
      <c r="O263" s="393">
        <v>14600</v>
      </c>
      <c r="P263" s="392">
        <v>14600</v>
      </c>
    </row>
    <row r="264" spans="1:16" ht="39.6">
      <c r="A264" s="458" t="s">
        <v>435</v>
      </c>
      <c r="B264" s="458" t="s">
        <v>436</v>
      </c>
      <c r="C264" s="458" t="s">
        <v>412</v>
      </c>
      <c r="D264" s="389" t="s">
        <v>437</v>
      </c>
      <c r="E264" s="390" t="s">
        <v>225</v>
      </c>
      <c r="F264" s="390" t="s">
        <v>225</v>
      </c>
      <c r="G264" s="390" t="s">
        <v>225</v>
      </c>
      <c r="H264" s="390" t="s">
        <v>225</v>
      </c>
      <c r="I264" s="390" t="s">
        <v>225</v>
      </c>
      <c r="J264" s="390" t="s">
        <v>225</v>
      </c>
      <c r="K264" s="390" t="s">
        <v>225</v>
      </c>
      <c r="L264" s="390" t="s">
        <v>225</v>
      </c>
      <c r="M264" s="390" t="s">
        <v>225</v>
      </c>
      <c r="N264" s="390" t="s">
        <v>225</v>
      </c>
      <c r="O264" s="390" t="s">
        <v>225</v>
      </c>
      <c r="P264" s="390" t="s">
        <v>225</v>
      </c>
    </row>
    <row r="265" spans="1:16">
      <c r="A265" s="458"/>
      <c r="B265" s="458"/>
      <c r="C265" s="458"/>
      <c r="D265" s="391" t="s">
        <v>226</v>
      </c>
      <c r="E265" s="392">
        <v>0</v>
      </c>
      <c r="F265" s="393">
        <v>0</v>
      </c>
      <c r="G265" s="393">
        <v>0</v>
      </c>
      <c r="H265" s="393">
        <v>0</v>
      </c>
      <c r="I265" s="393">
        <v>0</v>
      </c>
      <c r="J265" s="392">
        <v>0</v>
      </c>
      <c r="K265" s="393">
        <v>0</v>
      </c>
      <c r="L265" s="393">
        <v>0</v>
      </c>
      <c r="M265" s="393">
        <v>0</v>
      </c>
      <c r="N265" s="393">
        <v>0</v>
      </c>
      <c r="O265" s="393">
        <v>0</v>
      </c>
      <c r="P265" s="392">
        <v>0</v>
      </c>
    </row>
    <row r="266" spans="1:16" ht="26.4">
      <c r="A266" s="458"/>
      <c r="B266" s="458"/>
      <c r="C266" s="458"/>
      <c r="D266" s="391" t="s">
        <v>227</v>
      </c>
      <c r="E266" s="392">
        <v>0</v>
      </c>
      <c r="F266" s="393">
        <v>0</v>
      </c>
      <c r="G266" s="393">
        <v>0</v>
      </c>
      <c r="H266" s="393">
        <v>0</v>
      </c>
      <c r="I266" s="393">
        <v>0</v>
      </c>
      <c r="J266" s="392">
        <v>3408400</v>
      </c>
      <c r="K266" s="393">
        <v>0</v>
      </c>
      <c r="L266" s="393">
        <v>3408400</v>
      </c>
      <c r="M266" s="393">
        <v>0</v>
      </c>
      <c r="N266" s="393">
        <v>0</v>
      </c>
      <c r="O266" s="393">
        <v>0</v>
      </c>
      <c r="P266" s="392">
        <v>3408400</v>
      </c>
    </row>
    <row r="267" spans="1:16">
      <c r="A267" s="458"/>
      <c r="B267" s="458"/>
      <c r="C267" s="458"/>
      <c r="D267" s="391" t="s">
        <v>228</v>
      </c>
      <c r="E267" s="392">
        <v>0</v>
      </c>
      <c r="F267" s="393">
        <v>0</v>
      </c>
      <c r="G267" s="393">
        <v>0</v>
      </c>
      <c r="H267" s="393">
        <v>0</v>
      </c>
      <c r="I267" s="393">
        <v>0</v>
      </c>
      <c r="J267" s="392">
        <v>3408309.86</v>
      </c>
      <c r="K267" s="393">
        <v>0</v>
      </c>
      <c r="L267" s="393">
        <v>3408309.86</v>
      </c>
      <c r="M267" s="393">
        <v>0</v>
      </c>
      <c r="N267" s="393">
        <v>0</v>
      </c>
      <c r="O267" s="393">
        <v>0</v>
      </c>
      <c r="P267" s="392">
        <v>3408309.86</v>
      </c>
    </row>
    <row r="268" spans="1:16" ht="39.6">
      <c r="A268" s="458" t="s">
        <v>438</v>
      </c>
      <c r="B268" s="458" t="s">
        <v>439</v>
      </c>
      <c r="C268" s="458" t="s">
        <v>412</v>
      </c>
      <c r="D268" s="389" t="s">
        <v>440</v>
      </c>
      <c r="E268" s="390" t="s">
        <v>225</v>
      </c>
      <c r="F268" s="390" t="s">
        <v>225</v>
      </c>
      <c r="G268" s="390" t="s">
        <v>225</v>
      </c>
      <c r="H268" s="390" t="s">
        <v>225</v>
      </c>
      <c r="I268" s="390" t="s">
        <v>225</v>
      </c>
      <c r="J268" s="390" t="s">
        <v>225</v>
      </c>
      <c r="K268" s="390" t="s">
        <v>225</v>
      </c>
      <c r="L268" s="390" t="s">
        <v>225</v>
      </c>
      <c r="M268" s="390" t="s">
        <v>225</v>
      </c>
      <c r="N268" s="390" t="s">
        <v>225</v>
      </c>
      <c r="O268" s="390" t="s">
        <v>225</v>
      </c>
      <c r="P268" s="390" t="s">
        <v>225</v>
      </c>
    </row>
    <row r="269" spans="1:16">
      <c r="A269" s="458"/>
      <c r="B269" s="458"/>
      <c r="C269" s="458"/>
      <c r="D269" s="391" t="s">
        <v>226</v>
      </c>
      <c r="E269" s="392">
        <v>0</v>
      </c>
      <c r="F269" s="393">
        <v>0</v>
      </c>
      <c r="G269" s="393">
        <v>0</v>
      </c>
      <c r="H269" s="393">
        <v>0</v>
      </c>
      <c r="I269" s="393">
        <v>0</v>
      </c>
      <c r="J269" s="392">
        <v>0</v>
      </c>
      <c r="K269" s="393">
        <v>0</v>
      </c>
      <c r="L269" s="393">
        <v>0</v>
      </c>
      <c r="M269" s="393">
        <v>0</v>
      </c>
      <c r="N269" s="393">
        <v>0</v>
      </c>
      <c r="O269" s="393">
        <v>0</v>
      </c>
      <c r="P269" s="392">
        <v>0</v>
      </c>
    </row>
    <row r="270" spans="1:16" ht="26.4">
      <c r="A270" s="458"/>
      <c r="B270" s="458"/>
      <c r="C270" s="458"/>
      <c r="D270" s="391" t="s">
        <v>227</v>
      </c>
      <c r="E270" s="392">
        <v>6207600</v>
      </c>
      <c r="F270" s="393">
        <v>6207600</v>
      </c>
      <c r="G270" s="393">
        <v>5088200</v>
      </c>
      <c r="H270" s="393">
        <v>0</v>
      </c>
      <c r="I270" s="393">
        <v>0</v>
      </c>
      <c r="J270" s="392">
        <v>0</v>
      </c>
      <c r="K270" s="393">
        <v>0</v>
      </c>
      <c r="L270" s="393">
        <v>0</v>
      </c>
      <c r="M270" s="393">
        <v>0</v>
      </c>
      <c r="N270" s="393">
        <v>0</v>
      </c>
      <c r="O270" s="393">
        <v>0</v>
      </c>
      <c r="P270" s="392">
        <v>6207600</v>
      </c>
    </row>
    <row r="271" spans="1:16">
      <c r="A271" s="458"/>
      <c r="B271" s="458"/>
      <c r="C271" s="458"/>
      <c r="D271" s="391" t="s">
        <v>228</v>
      </c>
      <c r="E271" s="392">
        <v>5488498.0300000003</v>
      </c>
      <c r="F271" s="393">
        <v>5488498.0300000003</v>
      </c>
      <c r="G271" s="393">
        <v>4546488.5199999996</v>
      </c>
      <c r="H271" s="393">
        <v>0</v>
      </c>
      <c r="I271" s="393">
        <v>0</v>
      </c>
      <c r="J271" s="392">
        <v>0</v>
      </c>
      <c r="K271" s="393">
        <v>0</v>
      </c>
      <c r="L271" s="393">
        <v>0</v>
      </c>
      <c r="M271" s="393">
        <v>0</v>
      </c>
      <c r="N271" s="393">
        <v>0</v>
      </c>
      <c r="O271" s="393">
        <v>0</v>
      </c>
      <c r="P271" s="392">
        <v>5488498.0300000003</v>
      </c>
    </row>
    <row r="272" spans="1:16" ht="39.6">
      <c r="A272" s="458" t="s">
        <v>441</v>
      </c>
      <c r="B272" s="458" t="s">
        <v>442</v>
      </c>
      <c r="C272" s="458" t="s">
        <v>412</v>
      </c>
      <c r="D272" s="389" t="s">
        <v>443</v>
      </c>
      <c r="E272" s="390" t="s">
        <v>225</v>
      </c>
      <c r="F272" s="390" t="s">
        <v>225</v>
      </c>
      <c r="G272" s="390" t="s">
        <v>225</v>
      </c>
      <c r="H272" s="390" t="s">
        <v>225</v>
      </c>
      <c r="I272" s="390" t="s">
        <v>225</v>
      </c>
      <c r="J272" s="390" t="s">
        <v>225</v>
      </c>
      <c r="K272" s="390" t="s">
        <v>225</v>
      </c>
      <c r="L272" s="390" t="s">
        <v>225</v>
      </c>
      <c r="M272" s="390" t="s">
        <v>225</v>
      </c>
      <c r="N272" s="390" t="s">
        <v>225</v>
      </c>
      <c r="O272" s="390" t="s">
        <v>225</v>
      </c>
      <c r="P272" s="390" t="s">
        <v>225</v>
      </c>
    </row>
    <row r="273" spans="1:16">
      <c r="A273" s="458"/>
      <c r="B273" s="458"/>
      <c r="C273" s="458"/>
      <c r="D273" s="391" t="s">
        <v>226</v>
      </c>
      <c r="E273" s="392">
        <v>0</v>
      </c>
      <c r="F273" s="393">
        <v>0</v>
      </c>
      <c r="G273" s="393">
        <v>0</v>
      </c>
      <c r="H273" s="393">
        <v>0</v>
      </c>
      <c r="I273" s="393">
        <v>0</v>
      </c>
      <c r="J273" s="392">
        <v>0</v>
      </c>
      <c r="K273" s="393">
        <v>0</v>
      </c>
      <c r="L273" s="393">
        <v>0</v>
      </c>
      <c r="M273" s="393">
        <v>0</v>
      </c>
      <c r="N273" s="393">
        <v>0</v>
      </c>
      <c r="O273" s="393">
        <v>0</v>
      </c>
      <c r="P273" s="392">
        <v>0</v>
      </c>
    </row>
    <row r="274" spans="1:16" ht="26.4">
      <c r="A274" s="458"/>
      <c r="B274" s="458"/>
      <c r="C274" s="458"/>
      <c r="D274" s="391" t="s">
        <v>227</v>
      </c>
      <c r="E274" s="392">
        <v>0</v>
      </c>
      <c r="F274" s="393">
        <v>0</v>
      </c>
      <c r="G274" s="393">
        <v>0</v>
      </c>
      <c r="H274" s="393">
        <v>0</v>
      </c>
      <c r="I274" s="393">
        <v>0</v>
      </c>
      <c r="J274" s="392">
        <v>136400.1</v>
      </c>
      <c r="K274" s="393">
        <v>0</v>
      </c>
      <c r="L274" s="393">
        <v>136400.1</v>
      </c>
      <c r="M274" s="393">
        <v>0</v>
      </c>
      <c r="N274" s="393">
        <v>0</v>
      </c>
      <c r="O274" s="393">
        <v>0</v>
      </c>
      <c r="P274" s="392">
        <v>136400.1</v>
      </c>
    </row>
    <row r="275" spans="1:16">
      <c r="A275" s="458"/>
      <c r="B275" s="458"/>
      <c r="C275" s="458"/>
      <c r="D275" s="391" t="s">
        <v>228</v>
      </c>
      <c r="E275" s="392">
        <v>0</v>
      </c>
      <c r="F275" s="393">
        <v>0</v>
      </c>
      <c r="G275" s="393">
        <v>0</v>
      </c>
      <c r="H275" s="393">
        <v>0</v>
      </c>
      <c r="I275" s="393">
        <v>0</v>
      </c>
      <c r="J275" s="392">
        <v>80906.2</v>
      </c>
      <c r="K275" s="393">
        <v>0</v>
      </c>
      <c r="L275" s="393">
        <v>80906.2</v>
      </c>
      <c r="M275" s="393">
        <v>0</v>
      </c>
      <c r="N275" s="393">
        <v>0</v>
      </c>
      <c r="O275" s="393">
        <v>0</v>
      </c>
      <c r="P275" s="392">
        <v>80906.2</v>
      </c>
    </row>
    <row r="276" spans="1:16" ht="26.4">
      <c r="A276" s="458" t="s">
        <v>444</v>
      </c>
      <c r="B276" s="458" t="s">
        <v>283</v>
      </c>
      <c r="C276" s="458" t="s">
        <v>251</v>
      </c>
      <c r="D276" s="389" t="s">
        <v>284</v>
      </c>
      <c r="E276" s="390" t="s">
        <v>225</v>
      </c>
      <c r="F276" s="390" t="s">
        <v>225</v>
      </c>
      <c r="G276" s="390" t="s">
        <v>225</v>
      </c>
      <c r="H276" s="390" t="s">
        <v>225</v>
      </c>
      <c r="I276" s="390" t="s">
        <v>225</v>
      </c>
      <c r="J276" s="390" t="s">
        <v>225</v>
      </c>
      <c r="K276" s="390" t="s">
        <v>225</v>
      </c>
      <c r="L276" s="390" t="s">
        <v>225</v>
      </c>
      <c r="M276" s="390" t="s">
        <v>225</v>
      </c>
      <c r="N276" s="390" t="s">
        <v>225</v>
      </c>
      <c r="O276" s="390" t="s">
        <v>225</v>
      </c>
      <c r="P276" s="390" t="s">
        <v>225</v>
      </c>
    </row>
    <row r="277" spans="1:16">
      <c r="A277" s="458"/>
      <c r="B277" s="458"/>
      <c r="C277" s="458"/>
      <c r="D277" s="391" t="s">
        <v>226</v>
      </c>
      <c r="E277" s="392">
        <v>308500</v>
      </c>
      <c r="F277" s="393">
        <v>308500</v>
      </c>
      <c r="G277" s="393">
        <v>0</v>
      </c>
      <c r="H277" s="393">
        <v>0</v>
      </c>
      <c r="I277" s="393">
        <v>0</v>
      </c>
      <c r="J277" s="392">
        <v>0</v>
      </c>
      <c r="K277" s="393">
        <v>0</v>
      </c>
      <c r="L277" s="393">
        <v>0</v>
      </c>
      <c r="M277" s="393">
        <v>0</v>
      </c>
      <c r="N277" s="393">
        <v>0</v>
      </c>
      <c r="O277" s="393">
        <v>0</v>
      </c>
      <c r="P277" s="392">
        <v>308500</v>
      </c>
    </row>
    <row r="278" spans="1:16" ht="26.4">
      <c r="A278" s="458"/>
      <c r="B278" s="458"/>
      <c r="C278" s="458"/>
      <c r="D278" s="391" t="s">
        <v>227</v>
      </c>
      <c r="E278" s="392">
        <v>308500</v>
      </c>
      <c r="F278" s="393">
        <v>308500</v>
      </c>
      <c r="G278" s="393">
        <v>0</v>
      </c>
      <c r="H278" s="393">
        <v>0</v>
      </c>
      <c r="I278" s="393">
        <v>0</v>
      </c>
      <c r="J278" s="392">
        <v>0</v>
      </c>
      <c r="K278" s="393">
        <v>0</v>
      </c>
      <c r="L278" s="393">
        <v>0</v>
      </c>
      <c r="M278" s="393">
        <v>0</v>
      </c>
      <c r="N278" s="393">
        <v>0</v>
      </c>
      <c r="O278" s="393">
        <v>0</v>
      </c>
      <c r="P278" s="392">
        <v>308500</v>
      </c>
    </row>
    <row r="279" spans="1:16">
      <c r="A279" s="458"/>
      <c r="B279" s="458"/>
      <c r="C279" s="458"/>
      <c r="D279" s="391" t="s">
        <v>228</v>
      </c>
      <c r="E279" s="392">
        <v>242193.68</v>
      </c>
      <c r="F279" s="393">
        <v>242193.68</v>
      </c>
      <c r="G279" s="393">
        <v>0</v>
      </c>
      <c r="H279" s="393">
        <v>0</v>
      </c>
      <c r="I279" s="393">
        <v>0</v>
      </c>
      <c r="J279" s="392">
        <v>0</v>
      </c>
      <c r="K279" s="393">
        <v>0</v>
      </c>
      <c r="L279" s="393">
        <v>0</v>
      </c>
      <c r="M279" s="393">
        <v>0</v>
      </c>
      <c r="N279" s="393">
        <v>0</v>
      </c>
      <c r="O279" s="393">
        <v>0</v>
      </c>
      <c r="P279" s="392">
        <v>242193.68</v>
      </c>
    </row>
    <row r="280" spans="1:16" ht="26.4">
      <c r="A280" s="458" t="s">
        <v>445</v>
      </c>
      <c r="B280" s="458" t="s">
        <v>446</v>
      </c>
      <c r="C280" s="458" t="s">
        <v>306</v>
      </c>
      <c r="D280" s="389" t="s">
        <v>447</v>
      </c>
      <c r="E280" s="390" t="s">
        <v>225</v>
      </c>
      <c r="F280" s="390" t="s">
        <v>225</v>
      </c>
      <c r="G280" s="390" t="s">
        <v>225</v>
      </c>
      <c r="H280" s="390" t="s">
        <v>225</v>
      </c>
      <c r="I280" s="390" t="s">
        <v>225</v>
      </c>
      <c r="J280" s="390" t="s">
        <v>225</v>
      </c>
      <c r="K280" s="390" t="s">
        <v>225</v>
      </c>
      <c r="L280" s="390" t="s">
        <v>225</v>
      </c>
      <c r="M280" s="390" t="s">
        <v>225</v>
      </c>
      <c r="N280" s="390" t="s">
        <v>225</v>
      </c>
      <c r="O280" s="390" t="s">
        <v>225</v>
      </c>
      <c r="P280" s="390" t="s">
        <v>225</v>
      </c>
    </row>
    <row r="281" spans="1:16">
      <c r="A281" s="458"/>
      <c r="B281" s="458"/>
      <c r="C281" s="458"/>
      <c r="D281" s="391" t="s">
        <v>226</v>
      </c>
      <c r="E281" s="392">
        <v>2674500</v>
      </c>
      <c r="F281" s="393">
        <v>2674500</v>
      </c>
      <c r="G281" s="393">
        <v>1700000</v>
      </c>
      <c r="H281" s="393">
        <v>109400</v>
      </c>
      <c r="I281" s="393">
        <v>0</v>
      </c>
      <c r="J281" s="392">
        <v>0</v>
      </c>
      <c r="K281" s="393">
        <v>0</v>
      </c>
      <c r="L281" s="393">
        <v>0</v>
      </c>
      <c r="M281" s="393">
        <v>0</v>
      </c>
      <c r="N281" s="393">
        <v>0</v>
      </c>
      <c r="O281" s="393">
        <v>0</v>
      </c>
      <c r="P281" s="392">
        <v>2674500</v>
      </c>
    </row>
    <row r="282" spans="1:16" ht="26.4">
      <c r="A282" s="458"/>
      <c r="B282" s="458"/>
      <c r="C282" s="458"/>
      <c r="D282" s="391" t="s">
        <v>227</v>
      </c>
      <c r="E282" s="392">
        <v>2674500</v>
      </c>
      <c r="F282" s="393">
        <v>2674500</v>
      </c>
      <c r="G282" s="393">
        <v>1700000</v>
      </c>
      <c r="H282" s="393">
        <v>109400</v>
      </c>
      <c r="I282" s="393">
        <v>0</v>
      </c>
      <c r="J282" s="392">
        <v>0</v>
      </c>
      <c r="K282" s="393">
        <v>0</v>
      </c>
      <c r="L282" s="393">
        <v>0</v>
      </c>
      <c r="M282" s="393">
        <v>0</v>
      </c>
      <c r="N282" s="393">
        <v>0</v>
      </c>
      <c r="O282" s="393">
        <v>0</v>
      </c>
      <c r="P282" s="392">
        <v>2674500</v>
      </c>
    </row>
    <row r="283" spans="1:16">
      <c r="A283" s="458"/>
      <c r="B283" s="458"/>
      <c r="C283" s="458"/>
      <c r="D283" s="391" t="s">
        <v>228</v>
      </c>
      <c r="E283" s="392">
        <v>1413692.19</v>
      </c>
      <c r="F283" s="393">
        <v>1413692.19</v>
      </c>
      <c r="G283" s="393">
        <v>909078.97</v>
      </c>
      <c r="H283" s="393">
        <v>64123.85</v>
      </c>
      <c r="I283" s="393">
        <v>0</v>
      </c>
      <c r="J283" s="392">
        <v>0</v>
      </c>
      <c r="K283" s="393">
        <v>0</v>
      </c>
      <c r="L283" s="393">
        <v>0</v>
      </c>
      <c r="M283" s="393">
        <v>0</v>
      </c>
      <c r="N283" s="393">
        <v>0</v>
      </c>
      <c r="O283" s="393">
        <v>0</v>
      </c>
      <c r="P283" s="392">
        <v>1413692.19</v>
      </c>
    </row>
    <row r="284" spans="1:16">
      <c r="A284" s="458" t="s">
        <v>448</v>
      </c>
      <c r="B284" s="458" t="s">
        <v>375</v>
      </c>
      <c r="C284" s="458" t="s">
        <v>372</v>
      </c>
      <c r="D284" s="389" t="s">
        <v>376</v>
      </c>
      <c r="E284" s="390" t="s">
        <v>225</v>
      </c>
      <c r="F284" s="390" t="s">
        <v>225</v>
      </c>
      <c r="G284" s="390" t="s">
        <v>225</v>
      </c>
      <c r="H284" s="390" t="s">
        <v>225</v>
      </c>
      <c r="I284" s="390" t="s">
        <v>225</v>
      </c>
      <c r="J284" s="390" t="s">
        <v>225</v>
      </c>
      <c r="K284" s="390" t="s">
        <v>225</v>
      </c>
      <c r="L284" s="390" t="s">
        <v>225</v>
      </c>
      <c r="M284" s="390" t="s">
        <v>225</v>
      </c>
      <c r="N284" s="390" t="s">
        <v>225</v>
      </c>
      <c r="O284" s="390" t="s">
        <v>225</v>
      </c>
      <c r="P284" s="390" t="s">
        <v>225</v>
      </c>
    </row>
    <row r="285" spans="1:16">
      <c r="A285" s="458"/>
      <c r="B285" s="458"/>
      <c r="C285" s="458"/>
      <c r="D285" s="391" t="s">
        <v>226</v>
      </c>
      <c r="E285" s="392">
        <v>1327000</v>
      </c>
      <c r="F285" s="393">
        <v>1327000</v>
      </c>
      <c r="G285" s="393">
        <v>0</v>
      </c>
      <c r="H285" s="393">
        <v>1220000</v>
      </c>
      <c r="I285" s="393">
        <v>0</v>
      </c>
      <c r="J285" s="392">
        <v>0</v>
      </c>
      <c r="K285" s="393">
        <v>0</v>
      </c>
      <c r="L285" s="393">
        <v>0</v>
      </c>
      <c r="M285" s="393">
        <v>0</v>
      </c>
      <c r="N285" s="393">
        <v>0</v>
      </c>
      <c r="O285" s="393">
        <v>0</v>
      </c>
      <c r="P285" s="392">
        <v>1327000</v>
      </c>
    </row>
    <row r="286" spans="1:16" ht="26.4">
      <c r="A286" s="458"/>
      <c r="B286" s="458"/>
      <c r="C286" s="458"/>
      <c r="D286" s="391" t="s">
        <v>227</v>
      </c>
      <c r="E286" s="392">
        <v>1327000</v>
      </c>
      <c r="F286" s="393">
        <v>1327000</v>
      </c>
      <c r="G286" s="393">
        <v>0</v>
      </c>
      <c r="H286" s="393">
        <v>1220000</v>
      </c>
      <c r="I286" s="393">
        <v>0</v>
      </c>
      <c r="J286" s="392">
        <v>0</v>
      </c>
      <c r="K286" s="393">
        <v>0</v>
      </c>
      <c r="L286" s="393">
        <v>0</v>
      </c>
      <c r="M286" s="393">
        <v>0</v>
      </c>
      <c r="N286" s="393">
        <v>0</v>
      </c>
      <c r="O286" s="393">
        <v>0</v>
      </c>
      <c r="P286" s="392">
        <v>1327000</v>
      </c>
    </row>
    <row r="287" spans="1:16">
      <c r="A287" s="458"/>
      <c r="B287" s="458"/>
      <c r="C287" s="458"/>
      <c r="D287" s="391" t="s">
        <v>228</v>
      </c>
      <c r="E287" s="392">
        <v>417288.49</v>
      </c>
      <c r="F287" s="393">
        <v>417288.49</v>
      </c>
      <c r="G287" s="393">
        <v>0</v>
      </c>
      <c r="H287" s="393">
        <v>414568.49</v>
      </c>
      <c r="I287" s="393">
        <v>0</v>
      </c>
      <c r="J287" s="392">
        <v>0</v>
      </c>
      <c r="K287" s="393">
        <v>0</v>
      </c>
      <c r="L287" s="393">
        <v>0</v>
      </c>
      <c r="M287" s="393">
        <v>0</v>
      </c>
      <c r="N287" s="393">
        <v>0</v>
      </c>
      <c r="O287" s="393">
        <v>0</v>
      </c>
      <c r="P287" s="392">
        <v>417288.49</v>
      </c>
    </row>
    <row r="288" spans="1:16" ht="26.4">
      <c r="A288" s="458" t="s">
        <v>449</v>
      </c>
      <c r="B288" s="458" t="s">
        <v>392</v>
      </c>
      <c r="C288" s="458" t="s">
        <v>223</v>
      </c>
      <c r="D288" s="389" t="s">
        <v>393</v>
      </c>
      <c r="E288" s="390" t="s">
        <v>225</v>
      </c>
      <c r="F288" s="390" t="s">
        <v>225</v>
      </c>
      <c r="G288" s="390" t="s">
        <v>225</v>
      </c>
      <c r="H288" s="390" t="s">
        <v>225</v>
      </c>
      <c r="I288" s="390" t="s">
        <v>225</v>
      </c>
      <c r="J288" s="390" t="s">
        <v>225</v>
      </c>
      <c r="K288" s="390" t="s">
        <v>225</v>
      </c>
      <c r="L288" s="390" t="s">
        <v>225</v>
      </c>
      <c r="M288" s="390" t="s">
        <v>225</v>
      </c>
      <c r="N288" s="390" t="s">
        <v>225</v>
      </c>
      <c r="O288" s="390" t="s">
        <v>225</v>
      </c>
      <c r="P288" s="390" t="s">
        <v>225</v>
      </c>
    </row>
    <row r="289" spans="1:16">
      <c r="A289" s="458"/>
      <c r="B289" s="458"/>
      <c r="C289" s="458"/>
      <c r="D289" s="391" t="s">
        <v>226</v>
      </c>
      <c r="E289" s="392">
        <v>2395600</v>
      </c>
      <c r="F289" s="393">
        <v>2395600</v>
      </c>
      <c r="G289" s="393">
        <v>1892900</v>
      </c>
      <c r="H289" s="393">
        <v>24100</v>
      </c>
      <c r="I289" s="393">
        <v>0</v>
      </c>
      <c r="J289" s="392">
        <v>0</v>
      </c>
      <c r="K289" s="393">
        <v>0</v>
      </c>
      <c r="L289" s="393">
        <v>0</v>
      </c>
      <c r="M289" s="393">
        <v>0</v>
      </c>
      <c r="N289" s="393">
        <v>0</v>
      </c>
      <c r="O289" s="393">
        <v>0</v>
      </c>
      <c r="P289" s="392">
        <v>2395600</v>
      </c>
    </row>
    <row r="290" spans="1:16" ht="26.4">
      <c r="A290" s="458"/>
      <c r="B290" s="458"/>
      <c r="C290" s="458"/>
      <c r="D290" s="391" t="s">
        <v>227</v>
      </c>
      <c r="E290" s="392">
        <v>2395600</v>
      </c>
      <c r="F290" s="393">
        <v>2395600</v>
      </c>
      <c r="G290" s="393">
        <v>1892900</v>
      </c>
      <c r="H290" s="393">
        <v>24100</v>
      </c>
      <c r="I290" s="393">
        <v>0</v>
      </c>
      <c r="J290" s="392">
        <v>0</v>
      </c>
      <c r="K290" s="393">
        <v>0</v>
      </c>
      <c r="L290" s="393">
        <v>0</v>
      </c>
      <c r="M290" s="393">
        <v>0</v>
      </c>
      <c r="N290" s="393">
        <v>0</v>
      </c>
      <c r="O290" s="393">
        <v>0</v>
      </c>
      <c r="P290" s="392">
        <v>2395600</v>
      </c>
    </row>
    <row r="291" spans="1:16">
      <c r="A291" s="458"/>
      <c r="B291" s="458"/>
      <c r="C291" s="458"/>
      <c r="D291" s="391" t="s">
        <v>228</v>
      </c>
      <c r="E291" s="392">
        <v>1191275.55</v>
      </c>
      <c r="F291" s="393">
        <v>1191275.55</v>
      </c>
      <c r="G291" s="393">
        <v>966083.14</v>
      </c>
      <c r="H291" s="393">
        <v>17507.939999999999</v>
      </c>
      <c r="I291" s="393">
        <v>0</v>
      </c>
      <c r="J291" s="392">
        <v>0</v>
      </c>
      <c r="K291" s="393">
        <v>0</v>
      </c>
      <c r="L291" s="393">
        <v>0</v>
      </c>
      <c r="M291" s="393">
        <v>0</v>
      </c>
      <c r="N291" s="393">
        <v>0</v>
      </c>
      <c r="O291" s="393">
        <v>0</v>
      </c>
      <c r="P291" s="392">
        <v>1191275.55</v>
      </c>
    </row>
    <row r="292" spans="1:16">
      <c r="A292" s="458" t="s">
        <v>450</v>
      </c>
      <c r="B292" s="458" t="s">
        <v>451</v>
      </c>
      <c r="C292" s="458" t="s">
        <v>231</v>
      </c>
      <c r="D292" s="389" t="s">
        <v>452</v>
      </c>
      <c r="E292" s="390" t="s">
        <v>225</v>
      </c>
      <c r="F292" s="390" t="s">
        <v>225</v>
      </c>
      <c r="G292" s="390" t="s">
        <v>225</v>
      </c>
      <c r="H292" s="390" t="s">
        <v>225</v>
      </c>
      <c r="I292" s="390" t="s">
        <v>225</v>
      </c>
      <c r="J292" s="390" t="s">
        <v>225</v>
      </c>
      <c r="K292" s="390" t="s">
        <v>225</v>
      </c>
      <c r="L292" s="390" t="s">
        <v>225</v>
      </c>
      <c r="M292" s="390" t="s">
        <v>225</v>
      </c>
      <c r="N292" s="390" t="s">
        <v>225</v>
      </c>
      <c r="O292" s="390" t="s">
        <v>225</v>
      </c>
      <c r="P292" s="390" t="s">
        <v>225</v>
      </c>
    </row>
    <row r="293" spans="1:16">
      <c r="A293" s="458"/>
      <c r="B293" s="458"/>
      <c r="C293" s="458"/>
      <c r="D293" s="391" t="s">
        <v>226</v>
      </c>
      <c r="E293" s="392">
        <v>2212800</v>
      </c>
      <c r="F293" s="393">
        <v>0</v>
      </c>
      <c r="G293" s="393">
        <v>0</v>
      </c>
      <c r="H293" s="393">
        <v>0</v>
      </c>
      <c r="I293" s="393">
        <v>0</v>
      </c>
      <c r="J293" s="392">
        <v>0</v>
      </c>
      <c r="K293" s="393">
        <v>0</v>
      </c>
      <c r="L293" s="393">
        <v>0</v>
      </c>
      <c r="M293" s="393">
        <v>0</v>
      </c>
      <c r="N293" s="393">
        <v>0</v>
      </c>
      <c r="O293" s="393">
        <v>0</v>
      </c>
      <c r="P293" s="392">
        <v>2212800</v>
      </c>
    </row>
    <row r="294" spans="1:16" ht="26.4">
      <c r="A294" s="458"/>
      <c r="B294" s="458"/>
      <c r="C294" s="458"/>
      <c r="D294" s="391" t="s">
        <v>227</v>
      </c>
      <c r="E294" s="392">
        <v>2212800</v>
      </c>
      <c r="F294" s="393">
        <v>0</v>
      </c>
      <c r="G294" s="393">
        <v>0</v>
      </c>
      <c r="H294" s="393">
        <v>0</v>
      </c>
      <c r="I294" s="393">
        <v>0</v>
      </c>
      <c r="J294" s="392">
        <v>0</v>
      </c>
      <c r="K294" s="393">
        <v>0</v>
      </c>
      <c r="L294" s="393">
        <v>0</v>
      </c>
      <c r="M294" s="393">
        <v>0</v>
      </c>
      <c r="N294" s="393">
        <v>0</v>
      </c>
      <c r="O294" s="393">
        <v>0</v>
      </c>
      <c r="P294" s="392">
        <v>2212800</v>
      </c>
    </row>
    <row r="295" spans="1:16">
      <c r="A295" s="458"/>
      <c r="B295" s="458"/>
      <c r="C295" s="458"/>
      <c r="D295" s="391" t="s">
        <v>228</v>
      </c>
      <c r="E295" s="392">
        <v>0</v>
      </c>
      <c r="F295" s="393">
        <v>0</v>
      </c>
      <c r="G295" s="393">
        <v>0</v>
      </c>
      <c r="H295" s="393">
        <v>0</v>
      </c>
      <c r="I295" s="393">
        <v>0</v>
      </c>
      <c r="J295" s="392">
        <v>0</v>
      </c>
      <c r="K295" s="393">
        <v>0</v>
      </c>
      <c r="L295" s="393">
        <v>0</v>
      </c>
      <c r="M295" s="393">
        <v>0</v>
      </c>
      <c r="N295" s="393">
        <v>0</v>
      </c>
      <c r="O295" s="393">
        <v>0</v>
      </c>
      <c r="P295" s="392">
        <v>0</v>
      </c>
    </row>
    <row r="296" spans="1:16">
      <c r="A296" s="458" t="s">
        <v>453</v>
      </c>
      <c r="B296" s="458" t="s">
        <v>454</v>
      </c>
      <c r="C296" s="458" t="s">
        <v>230</v>
      </c>
      <c r="D296" s="389" t="s">
        <v>455</v>
      </c>
      <c r="E296" s="390" t="s">
        <v>225</v>
      </c>
      <c r="F296" s="390" t="s">
        <v>225</v>
      </c>
      <c r="G296" s="390" t="s">
        <v>225</v>
      </c>
      <c r="H296" s="390" t="s">
        <v>225</v>
      </c>
      <c r="I296" s="390" t="s">
        <v>225</v>
      </c>
      <c r="J296" s="390" t="s">
        <v>225</v>
      </c>
      <c r="K296" s="390" t="s">
        <v>225</v>
      </c>
      <c r="L296" s="390" t="s">
        <v>225</v>
      </c>
      <c r="M296" s="390" t="s">
        <v>225</v>
      </c>
      <c r="N296" s="390" t="s">
        <v>225</v>
      </c>
      <c r="O296" s="390" t="s">
        <v>225</v>
      </c>
      <c r="P296" s="390" t="s">
        <v>225</v>
      </c>
    </row>
    <row r="297" spans="1:16">
      <c r="A297" s="458"/>
      <c r="B297" s="458"/>
      <c r="C297" s="458"/>
      <c r="D297" s="391" t="s">
        <v>226</v>
      </c>
      <c r="E297" s="392">
        <v>12594900</v>
      </c>
      <c r="F297" s="393">
        <v>12594900</v>
      </c>
      <c r="G297" s="393">
        <v>0</v>
      </c>
      <c r="H297" s="393">
        <v>0</v>
      </c>
      <c r="I297" s="393">
        <v>0</v>
      </c>
      <c r="J297" s="392">
        <v>0</v>
      </c>
      <c r="K297" s="393">
        <v>0</v>
      </c>
      <c r="L297" s="393">
        <v>0</v>
      </c>
      <c r="M297" s="393">
        <v>0</v>
      </c>
      <c r="N297" s="393">
        <v>0</v>
      </c>
      <c r="O297" s="393">
        <v>0</v>
      </c>
      <c r="P297" s="392">
        <v>12594900</v>
      </c>
    </row>
    <row r="298" spans="1:16" ht="26.4">
      <c r="A298" s="458"/>
      <c r="B298" s="458"/>
      <c r="C298" s="458"/>
      <c r="D298" s="391" t="s">
        <v>227</v>
      </c>
      <c r="E298" s="392">
        <v>12594900</v>
      </c>
      <c r="F298" s="393">
        <v>12594900</v>
      </c>
      <c r="G298" s="393">
        <v>0</v>
      </c>
      <c r="H298" s="393">
        <v>0</v>
      </c>
      <c r="I298" s="393">
        <v>0</v>
      </c>
      <c r="J298" s="392">
        <v>0</v>
      </c>
      <c r="K298" s="393">
        <v>0</v>
      </c>
      <c r="L298" s="393">
        <v>0</v>
      </c>
      <c r="M298" s="393">
        <v>0</v>
      </c>
      <c r="N298" s="393">
        <v>0</v>
      </c>
      <c r="O298" s="393">
        <v>0</v>
      </c>
      <c r="P298" s="392">
        <v>12594900</v>
      </c>
    </row>
    <row r="299" spans="1:16">
      <c r="A299" s="458"/>
      <c r="B299" s="458"/>
      <c r="C299" s="458"/>
      <c r="D299" s="391" t="s">
        <v>228</v>
      </c>
      <c r="E299" s="392">
        <v>6297600</v>
      </c>
      <c r="F299" s="393">
        <v>6297600</v>
      </c>
      <c r="G299" s="393">
        <v>0</v>
      </c>
      <c r="H299" s="393">
        <v>0</v>
      </c>
      <c r="I299" s="393">
        <v>0</v>
      </c>
      <c r="J299" s="392">
        <v>0</v>
      </c>
      <c r="K299" s="393">
        <v>0</v>
      </c>
      <c r="L299" s="393">
        <v>0</v>
      </c>
      <c r="M299" s="393">
        <v>0</v>
      </c>
      <c r="N299" s="393">
        <v>0</v>
      </c>
      <c r="O299" s="393">
        <v>0</v>
      </c>
      <c r="P299" s="392">
        <v>6297600</v>
      </c>
    </row>
    <row r="300" spans="1:16" ht="52.8">
      <c r="A300" s="458" t="s">
        <v>868</v>
      </c>
      <c r="B300" s="458" t="s">
        <v>869</v>
      </c>
      <c r="C300" s="458" t="s">
        <v>230</v>
      </c>
      <c r="D300" s="389" t="s">
        <v>870</v>
      </c>
      <c r="E300" s="390" t="s">
        <v>225</v>
      </c>
      <c r="F300" s="390" t="s">
        <v>225</v>
      </c>
      <c r="G300" s="390" t="s">
        <v>225</v>
      </c>
      <c r="H300" s="390" t="s">
        <v>225</v>
      </c>
      <c r="I300" s="390" t="s">
        <v>225</v>
      </c>
      <c r="J300" s="390" t="s">
        <v>225</v>
      </c>
      <c r="K300" s="390" t="s">
        <v>225</v>
      </c>
      <c r="L300" s="390" t="s">
        <v>225</v>
      </c>
      <c r="M300" s="390" t="s">
        <v>225</v>
      </c>
      <c r="N300" s="390" t="s">
        <v>225</v>
      </c>
      <c r="O300" s="390" t="s">
        <v>225</v>
      </c>
      <c r="P300" s="390" t="s">
        <v>225</v>
      </c>
    </row>
    <row r="301" spans="1:16">
      <c r="A301" s="458"/>
      <c r="B301" s="458"/>
      <c r="C301" s="458"/>
      <c r="D301" s="391" t="s">
        <v>226</v>
      </c>
      <c r="E301" s="392">
        <v>0</v>
      </c>
      <c r="F301" s="393">
        <v>0</v>
      </c>
      <c r="G301" s="393">
        <v>0</v>
      </c>
      <c r="H301" s="393">
        <v>0</v>
      </c>
      <c r="I301" s="393">
        <v>0</v>
      </c>
      <c r="J301" s="392">
        <v>0</v>
      </c>
      <c r="K301" s="393">
        <v>0</v>
      </c>
      <c r="L301" s="393">
        <v>0</v>
      </c>
      <c r="M301" s="393">
        <v>0</v>
      </c>
      <c r="N301" s="393">
        <v>0</v>
      </c>
      <c r="O301" s="393">
        <v>0</v>
      </c>
      <c r="P301" s="392">
        <v>0</v>
      </c>
    </row>
    <row r="302" spans="1:16" ht="26.4">
      <c r="A302" s="458"/>
      <c r="B302" s="458"/>
      <c r="C302" s="458"/>
      <c r="D302" s="391" t="s">
        <v>227</v>
      </c>
      <c r="E302" s="392">
        <v>13100000</v>
      </c>
      <c r="F302" s="393">
        <v>13100000</v>
      </c>
      <c r="G302" s="393">
        <v>0</v>
      </c>
      <c r="H302" s="393">
        <v>0</v>
      </c>
      <c r="I302" s="393">
        <v>0</v>
      </c>
      <c r="J302" s="392">
        <v>0</v>
      </c>
      <c r="K302" s="393">
        <v>0</v>
      </c>
      <c r="L302" s="393">
        <v>0</v>
      </c>
      <c r="M302" s="393">
        <v>0</v>
      </c>
      <c r="N302" s="393">
        <v>0</v>
      </c>
      <c r="O302" s="393">
        <v>0</v>
      </c>
      <c r="P302" s="392">
        <v>13100000</v>
      </c>
    </row>
    <row r="303" spans="1:16">
      <c r="A303" s="458"/>
      <c r="B303" s="458"/>
      <c r="C303" s="458"/>
      <c r="D303" s="391" t="s">
        <v>228</v>
      </c>
      <c r="E303" s="392">
        <v>8300000</v>
      </c>
      <c r="F303" s="393">
        <v>8300000</v>
      </c>
      <c r="G303" s="393">
        <v>0</v>
      </c>
      <c r="H303" s="393">
        <v>0</v>
      </c>
      <c r="I303" s="393">
        <v>0</v>
      </c>
      <c r="J303" s="392">
        <v>0</v>
      </c>
      <c r="K303" s="393">
        <v>0</v>
      </c>
      <c r="L303" s="393">
        <v>0</v>
      </c>
      <c r="M303" s="393">
        <v>0</v>
      </c>
      <c r="N303" s="393">
        <v>0</v>
      </c>
      <c r="O303" s="393">
        <v>0</v>
      </c>
      <c r="P303" s="392">
        <v>8300000</v>
      </c>
    </row>
    <row r="304" spans="1:16">
      <c r="A304" s="458" t="s">
        <v>456</v>
      </c>
      <c r="B304" s="458" t="s">
        <v>457</v>
      </c>
      <c r="C304" s="458" t="s">
        <v>230</v>
      </c>
      <c r="D304" s="389" t="s">
        <v>458</v>
      </c>
      <c r="E304" s="390" t="s">
        <v>225</v>
      </c>
      <c r="F304" s="390" t="s">
        <v>225</v>
      </c>
      <c r="G304" s="390" t="s">
        <v>225</v>
      </c>
      <c r="H304" s="390" t="s">
        <v>225</v>
      </c>
      <c r="I304" s="390" t="s">
        <v>225</v>
      </c>
      <c r="J304" s="390" t="s">
        <v>225</v>
      </c>
      <c r="K304" s="390" t="s">
        <v>225</v>
      </c>
      <c r="L304" s="390" t="s">
        <v>225</v>
      </c>
      <c r="M304" s="390" t="s">
        <v>225</v>
      </c>
      <c r="N304" s="390" t="s">
        <v>225</v>
      </c>
      <c r="O304" s="390" t="s">
        <v>225</v>
      </c>
      <c r="P304" s="390" t="s">
        <v>225</v>
      </c>
    </row>
    <row r="305" spans="1:16">
      <c r="A305" s="458"/>
      <c r="B305" s="458"/>
      <c r="C305" s="458"/>
      <c r="D305" s="391" t="s">
        <v>226</v>
      </c>
      <c r="E305" s="392">
        <v>0</v>
      </c>
      <c r="F305" s="393">
        <v>0</v>
      </c>
      <c r="G305" s="393">
        <v>0</v>
      </c>
      <c r="H305" s="393">
        <v>0</v>
      </c>
      <c r="I305" s="393">
        <v>0</v>
      </c>
      <c r="J305" s="392">
        <v>0</v>
      </c>
      <c r="K305" s="393">
        <v>0</v>
      </c>
      <c r="L305" s="393">
        <v>0</v>
      </c>
      <c r="M305" s="393">
        <v>0</v>
      </c>
      <c r="N305" s="393">
        <v>0</v>
      </c>
      <c r="O305" s="393">
        <v>0</v>
      </c>
      <c r="P305" s="392">
        <v>0</v>
      </c>
    </row>
    <row r="306" spans="1:16" ht="26.4">
      <c r="A306" s="458"/>
      <c r="B306" s="458"/>
      <c r="C306" s="458"/>
      <c r="D306" s="391" t="s">
        <v>227</v>
      </c>
      <c r="E306" s="392">
        <v>130000</v>
      </c>
      <c r="F306" s="393">
        <v>130000</v>
      </c>
      <c r="G306" s="393">
        <v>0</v>
      </c>
      <c r="H306" s="393">
        <v>0</v>
      </c>
      <c r="I306" s="393">
        <v>0</v>
      </c>
      <c r="J306" s="392">
        <v>0</v>
      </c>
      <c r="K306" s="393">
        <v>0</v>
      </c>
      <c r="L306" s="393">
        <v>0</v>
      </c>
      <c r="M306" s="393">
        <v>0</v>
      </c>
      <c r="N306" s="393">
        <v>0</v>
      </c>
      <c r="O306" s="393">
        <v>0</v>
      </c>
      <c r="P306" s="392">
        <v>130000</v>
      </c>
    </row>
    <row r="307" spans="1:16">
      <c r="A307" s="458"/>
      <c r="B307" s="458"/>
      <c r="C307" s="458"/>
      <c r="D307" s="391" t="s">
        <v>228</v>
      </c>
      <c r="E307" s="392">
        <v>100000</v>
      </c>
      <c r="F307" s="393">
        <v>100000</v>
      </c>
      <c r="G307" s="393">
        <v>0</v>
      </c>
      <c r="H307" s="393">
        <v>0</v>
      </c>
      <c r="I307" s="393">
        <v>0</v>
      </c>
      <c r="J307" s="392">
        <v>0</v>
      </c>
      <c r="K307" s="393">
        <v>0</v>
      </c>
      <c r="L307" s="393">
        <v>0</v>
      </c>
      <c r="M307" s="393">
        <v>0</v>
      </c>
      <c r="N307" s="393">
        <v>0</v>
      </c>
      <c r="O307" s="393">
        <v>0</v>
      </c>
      <c r="P307" s="392">
        <v>100000</v>
      </c>
    </row>
    <row r="308" spans="1:16" ht="26.4">
      <c r="A308" s="458" t="s">
        <v>459</v>
      </c>
      <c r="B308" s="458" t="s">
        <v>460</v>
      </c>
      <c r="C308" s="458" t="s">
        <v>230</v>
      </c>
      <c r="D308" s="389" t="s">
        <v>461</v>
      </c>
      <c r="E308" s="390" t="s">
        <v>225</v>
      </c>
      <c r="F308" s="390" t="s">
        <v>225</v>
      </c>
      <c r="G308" s="390" t="s">
        <v>225</v>
      </c>
      <c r="H308" s="390" t="s">
        <v>225</v>
      </c>
      <c r="I308" s="390" t="s">
        <v>225</v>
      </c>
      <c r="J308" s="390" t="s">
        <v>225</v>
      </c>
      <c r="K308" s="390" t="s">
        <v>225</v>
      </c>
      <c r="L308" s="390" t="s">
        <v>225</v>
      </c>
      <c r="M308" s="390" t="s">
        <v>225</v>
      </c>
      <c r="N308" s="390" t="s">
        <v>225</v>
      </c>
      <c r="O308" s="390" t="s">
        <v>225</v>
      </c>
      <c r="P308" s="390" t="s">
        <v>225</v>
      </c>
    </row>
    <row r="309" spans="1:16">
      <c r="A309" s="458"/>
      <c r="B309" s="458"/>
      <c r="C309" s="458"/>
      <c r="D309" s="391" t="s">
        <v>226</v>
      </c>
      <c r="E309" s="392">
        <v>0</v>
      </c>
      <c r="F309" s="393">
        <v>0</v>
      </c>
      <c r="G309" s="393">
        <v>0</v>
      </c>
      <c r="H309" s="393">
        <v>0</v>
      </c>
      <c r="I309" s="393">
        <v>0</v>
      </c>
      <c r="J309" s="392">
        <v>0</v>
      </c>
      <c r="K309" s="393">
        <v>0</v>
      </c>
      <c r="L309" s="393">
        <v>0</v>
      </c>
      <c r="M309" s="393">
        <v>0</v>
      </c>
      <c r="N309" s="393">
        <v>0</v>
      </c>
      <c r="O309" s="393">
        <v>0</v>
      </c>
      <c r="P309" s="392">
        <v>0</v>
      </c>
    </row>
    <row r="310" spans="1:16" ht="26.4">
      <c r="A310" s="458"/>
      <c r="B310" s="458"/>
      <c r="C310" s="458"/>
      <c r="D310" s="391" t="s">
        <v>227</v>
      </c>
      <c r="E310" s="392">
        <v>5125000</v>
      </c>
      <c r="F310" s="393">
        <v>5125000</v>
      </c>
      <c r="G310" s="393">
        <v>0</v>
      </c>
      <c r="H310" s="393">
        <v>0</v>
      </c>
      <c r="I310" s="393">
        <v>0</v>
      </c>
      <c r="J310" s="392">
        <v>16865300</v>
      </c>
      <c r="K310" s="393">
        <v>16865300</v>
      </c>
      <c r="L310" s="393">
        <v>0</v>
      </c>
      <c r="M310" s="393">
        <v>0</v>
      </c>
      <c r="N310" s="393">
        <v>0</v>
      </c>
      <c r="O310" s="393">
        <v>16865300</v>
      </c>
      <c r="P310" s="392">
        <v>21990300</v>
      </c>
    </row>
    <row r="311" spans="1:16">
      <c r="A311" s="458"/>
      <c r="B311" s="458"/>
      <c r="C311" s="458"/>
      <c r="D311" s="391" t="s">
        <v>228</v>
      </c>
      <c r="E311" s="392">
        <v>5125000</v>
      </c>
      <c r="F311" s="393">
        <v>5125000</v>
      </c>
      <c r="G311" s="393">
        <v>0</v>
      </c>
      <c r="H311" s="393">
        <v>0</v>
      </c>
      <c r="I311" s="393">
        <v>0</v>
      </c>
      <c r="J311" s="392">
        <v>16865300</v>
      </c>
      <c r="K311" s="393">
        <v>16865300</v>
      </c>
      <c r="L311" s="393">
        <v>0</v>
      </c>
      <c r="M311" s="393">
        <v>0</v>
      </c>
      <c r="N311" s="393">
        <v>0</v>
      </c>
      <c r="O311" s="393">
        <v>16865300</v>
      </c>
      <c r="P311" s="392">
        <v>21990300</v>
      </c>
    </row>
    <row r="312" spans="1:16">
      <c r="A312" s="478" t="s">
        <v>225</v>
      </c>
      <c r="B312" s="478" t="s">
        <v>225</v>
      </c>
      <c r="C312" s="478" t="s">
        <v>225</v>
      </c>
      <c r="D312" s="394" t="s">
        <v>462</v>
      </c>
      <c r="E312" s="395" t="s">
        <v>225</v>
      </c>
      <c r="F312" s="395" t="s">
        <v>225</v>
      </c>
      <c r="G312" s="395" t="s">
        <v>225</v>
      </c>
      <c r="H312" s="395" t="s">
        <v>225</v>
      </c>
      <c r="I312" s="395" t="s">
        <v>225</v>
      </c>
      <c r="J312" s="395" t="s">
        <v>225</v>
      </c>
      <c r="K312" s="395" t="s">
        <v>225</v>
      </c>
      <c r="L312" s="395" t="s">
        <v>225</v>
      </c>
      <c r="M312" s="395" t="s">
        <v>225</v>
      </c>
      <c r="N312" s="395" t="s">
        <v>225</v>
      </c>
      <c r="O312" s="395" t="s">
        <v>225</v>
      </c>
      <c r="P312" s="395" t="s">
        <v>225</v>
      </c>
    </row>
    <row r="313" spans="1:16">
      <c r="A313" s="478"/>
      <c r="B313" s="478"/>
      <c r="C313" s="478"/>
      <c r="D313" s="394" t="s">
        <v>463</v>
      </c>
      <c r="E313" s="396">
        <v>411408700</v>
      </c>
      <c r="F313" s="396">
        <v>384241200</v>
      </c>
      <c r="G313" s="396">
        <v>215126700</v>
      </c>
      <c r="H313" s="396">
        <v>34044000</v>
      </c>
      <c r="I313" s="396">
        <v>24954700</v>
      </c>
      <c r="J313" s="396">
        <v>30467900</v>
      </c>
      <c r="K313" s="396">
        <v>22268900</v>
      </c>
      <c r="L313" s="396">
        <v>8199000</v>
      </c>
      <c r="M313" s="396">
        <v>102900</v>
      </c>
      <c r="N313" s="396">
        <v>222600</v>
      </c>
      <c r="O313" s="396">
        <v>22268900</v>
      </c>
      <c r="P313" s="396">
        <v>441876600</v>
      </c>
    </row>
    <row r="314" spans="1:16" ht="26.4">
      <c r="A314" s="478"/>
      <c r="B314" s="478"/>
      <c r="C314" s="478"/>
      <c r="D314" s="394" t="s">
        <v>464</v>
      </c>
      <c r="E314" s="396">
        <v>450939113</v>
      </c>
      <c r="F314" s="396">
        <v>423771613</v>
      </c>
      <c r="G314" s="396">
        <v>224251900</v>
      </c>
      <c r="H314" s="396">
        <v>37898227</v>
      </c>
      <c r="I314" s="396">
        <v>24954700</v>
      </c>
      <c r="J314" s="396">
        <v>68429603.099999994</v>
      </c>
      <c r="K314" s="396">
        <v>56685803</v>
      </c>
      <c r="L314" s="396">
        <v>11743800.1</v>
      </c>
      <c r="M314" s="396">
        <v>102900</v>
      </c>
      <c r="N314" s="396">
        <v>222600</v>
      </c>
      <c r="O314" s="396">
        <v>56685803</v>
      </c>
      <c r="P314" s="396">
        <v>519368716.10000002</v>
      </c>
    </row>
    <row r="315" spans="1:16" ht="21.6" customHeight="1">
      <c r="A315" s="478"/>
      <c r="B315" s="478"/>
      <c r="C315" s="478"/>
      <c r="D315" s="394" t="s">
        <v>465</v>
      </c>
      <c r="E315" s="396">
        <v>261083210.49000007</v>
      </c>
      <c r="F315" s="396">
        <v>249364873.21000004</v>
      </c>
      <c r="G315" s="396">
        <v>142252647.52999997</v>
      </c>
      <c r="H315" s="396">
        <v>20391605.629999999</v>
      </c>
      <c r="I315" s="396">
        <v>11718337.279999999</v>
      </c>
      <c r="J315" s="396">
        <v>36999715.990000002</v>
      </c>
      <c r="K315" s="396">
        <v>29362613.210000001</v>
      </c>
      <c r="L315" s="396">
        <v>6366360.7199999997</v>
      </c>
      <c r="M315" s="396">
        <v>56672.47</v>
      </c>
      <c r="N315" s="396">
        <v>77834.58</v>
      </c>
      <c r="O315" s="396">
        <v>30633355.27</v>
      </c>
      <c r="P315" s="396">
        <v>298082926.48000008</v>
      </c>
    </row>
    <row r="318" spans="1:16" ht="15.6">
      <c r="A318" s="12" t="s">
        <v>204</v>
      </c>
      <c r="C318" s="13"/>
      <c r="D318" s="13"/>
      <c r="E318" s="13"/>
      <c r="F318" s="13"/>
      <c r="G318" s="14"/>
      <c r="H318" s="14"/>
      <c r="I318" s="14"/>
      <c r="J318" s="15" t="s">
        <v>205</v>
      </c>
    </row>
  </sheetData>
  <mergeCells count="249">
    <mergeCell ref="A5:P5"/>
    <mergeCell ref="A6:P6"/>
    <mergeCell ref="A7:B7"/>
    <mergeCell ref="A8:B8"/>
    <mergeCell ref="A40:A43"/>
    <mergeCell ref="B40:B43"/>
    <mergeCell ref="C40:C43"/>
    <mergeCell ref="A44:A47"/>
    <mergeCell ref="B44:B47"/>
    <mergeCell ref="C44:C47"/>
    <mergeCell ref="A32:A35"/>
    <mergeCell ref="B32:B35"/>
    <mergeCell ref="C32:C35"/>
    <mergeCell ref="A36:A39"/>
    <mergeCell ref="B36:B39"/>
    <mergeCell ref="C36:C39"/>
    <mergeCell ref="A11:A14"/>
    <mergeCell ref="B11:B14"/>
    <mergeCell ref="C11:C14"/>
    <mergeCell ref="D11:D14"/>
    <mergeCell ref="E11:I11"/>
    <mergeCell ref="E12:E14"/>
    <mergeCell ref="F12:F14"/>
    <mergeCell ref="G12:H12"/>
    <mergeCell ref="A56:A59"/>
    <mergeCell ref="B56:B59"/>
    <mergeCell ref="C56:C59"/>
    <mergeCell ref="A60:A63"/>
    <mergeCell ref="B60:B63"/>
    <mergeCell ref="C60:C63"/>
    <mergeCell ref="A48:A51"/>
    <mergeCell ref="B48:B51"/>
    <mergeCell ref="C48:C51"/>
    <mergeCell ref="A52:A55"/>
    <mergeCell ref="B52:B55"/>
    <mergeCell ref="C52:C55"/>
    <mergeCell ref="A72:A75"/>
    <mergeCell ref="B72:B75"/>
    <mergeCell ref="C72:C75"/>
    <mergeCell ref="A76:A79"/>
    <mergeCell ref="B76:B79"/>
    <mergeCell ref="C76:C79"/>
    <mergeCell ref="A64:A67"/>
    <mergeCell ref="B64:B67"/>
    <mergeCell ref="C64:C67"/>
    <mergeCell ref="A68:A71"/>
    <mergeCell ref="B68:B71"/>
    <mergeCell ref="C68:C71"/>
    <mergeCell ref="A88:A91"/>
    <mergeCell ref="B88:B91"/>
    <mergeCell ref="C88:C91"/>
    <mergeCell ref="A92:A95"/>
    <mergeCell ref="B92:B95"/>
    <mergeCell ref="C92:C95"/>
    <mergeCell ref="A80:A83"/>
    <mergeCell ref="B80:B83"/>
    <mergeCell ref="C80:C83"/>
    <mergeCell ref="A84:A87"/>
    <mergeCell ref="B84:B87"/>
    <mergeCell ref="C84:C87"/>
    <mergeCell ref="A104:A107"/>
    <mergeCell ref="B104:B107"/>
    <mergeCell ref="C104:C107"/>
    <mergeCell ref="A108:A111"/>
    <mergeCell ref="B108:B111"/>
    <mergeCell ref="C108:C111"/>
    <mergeCell ref="A96:A99"/>
    <mergeCell ref="B96:B99"/>
    <mergeCell ref="C96:C99"/>
    <mergeCell ref="A100:A103"/>
    <mergeCell ref="B100:B103"/>
    <mergeCell ref="C100:C103"/>
    <mergeCell ref="A120:A123"/>
    <mergeCell ref="B120:B123"/>
    <mergeCell ref="C120:C123"/>
    <mergeCell ref="A124:A127"/>
    <mergeCell ref="B124:B127"/>
    <mergeCell ref="C124:C127"/>
    <mergeCell ref="A112:A115"/>
    <mergeCell ref="B112:B115"/>
    <mergeCell ref="C112:C115"/>
    <mergeCell ref="A116:A119"/>
    <mergeCell ref="B116:B119"/>
    <mergeCell ref="C116:C119"/>
    <mergeCell ref="A136:A139"/>
    <mergeCell ref="B136:B139"/>
    <mergeCell ref="C136:C139"/>
    <mergeCell ref="A140:A143"/>
    <mergeCell ref="B140:B143"/>
    <mergeCell ref="C140:C143"/>
    <mergeCell ref="A128:A131"/>
    <mergeCell ref="B128:B131"/>
    <mergeCell ref="C128:C131"/>
    <mergeCell ref="A132:A135"/>
    <mergeCell ref="B132:B135"/>
    <mergeCell ref="C132:C135"/>
    <mergeCell ref="A152:A155"/>
    <mergeCell ref="B152:B155"/>
    <mergeCell ref="C152:C155"/>
    <mergeCell ref="A156:A159"/>
    <mergeCell ref="B156:B159"/>
    <mergeCell ref="C156:C159"/>
    <mergeCell ref="A144:A147"/>
    <mergeCell ref="B144:B147"/>
    <mergeCell ref="C144:C147"/>
    <mergeCell ref="A148:A151"/>
    <mergeCell ref="B148:B151"/>
    <mergeCell ref="C148:C151"/>
    <mergeCell ref="A168:A171"/>
    <mergeCell ref="B168:B171"/>
    <mergeCell ref="C168:C171"/>
    <mergeCell ref="A172:A175"/>
    <mergeCell ref="B172:B175"/>
    <mergeCell ref="C172:C175"/>
    <mergeCell ref="A160:A163"/>
    <mergeCell ref="B160:B163"/>
    <mergeCell ref="C160:C163"/>
    <mergeCell ref="A164:A167"/>
    <mergeCell ref="B164:B167"/>
    <mergeCell ref="C164:C167"/>
    <mergeCell ref="A184:A187"/>
    <mergeCell ref="B184:B187"/>
    <mergeCell ref="C184:C187"/>
    <mergeCell ref="A188:A191"/>
    <mergeCell ref="B188:B191"/>
    <mergeCell ref="C188:C191"/>
    <mergeCell ref="A176:A179"/>
    <mergeCell ref="B176:B179"/>
    <mergeCell ref="C176:C179"/>
    <mergeCell ref="A180:A183"/>
    <mergeCell ref="B180:B183"/>
    <mergeCell ref="C180:C183"/>
    <mergeCell ref="A200:A203"/>
    <mergeCell ref="B200:B203"/>
    <mergeCell ref="C200:C203"/>
    <mergeCell ref="A204:A207"/>
    <mergeCell ref="B204:B207"/>
    <mergeCell ref="C204:C207"/>
    <mergeCell ref="A192:A195"/>
    <mergeCell ref="B192:B195"/>
    <mergeCell ref="C192:C195"/>
    <mergeCell ref="A196:A199"/>
    <mergeCell ref="B196:B199"/>
    <mergeCell ref="C196:C199"/>
    <mergeCell ref="A216:A219"/>
    <mergeCell ref="B216:B219"/>
    <mergeCell ref="C216:C219"/>
    <mergeCell ref="A220:A223"/>
    <mergeCell ref="B220:B223"/>
    <mergeCell ref="C220:C223"/>
    <mergeCell ref="A208:A211"/>
    <mergeCell ref="B208:B211"/>
    <mergeCell ref="C208:C211"/>
    <mergeCell ref="A212:A215"/>
    <mergeCell ref="B212:B215"/>
    <mergeCell ref="C212:C215"/>
    <mergeCell ref="A232:A235"/>
    <mergeCell ref="B232:B235"/>
    <mergeCell ref="C232:C235"/>
    <mergeCell ref="A236:A239"/>
    <mergeCell ref="B236:B239"/>
    <mergeCell ref="C236:C239"/>
    <mergeCell ref="A224:A227"/>
    <mergeCell ref="B224:B227"/>
    <mergeCell ref="C224:C227"/>
    <mergeCell ref="A228:A231"/>
    <mergeCell ref="B228:B231"/>
    <mergeCell ref="C228:C231"/>
    <mergeCell ref="B248:B251"/>
    <mergeCell ref="C248:C251"/>
    <mergeCell ref="A252:A255"/>
    <mergeCell ref="B252:B255"/>
    <mergeCell ref="C252:C255"/>
    <mergeCell ref="A240:A243"/>
    <mergeCell ref="B240:B243"/>
    <mergeCell ref="C240:C243"/>
    <mergeCell ref="A244:A247"/>
    <mergeCell ref="B244:B247"/>
    <mergeCell ref="C244:C247"/>
    <mergeCell ref="A248:A251"/>
    <mergeCell ref="A296:A299"/>
    <mergeCell ref="B296:B299"/>
    <mergeCell ref="C296:C299"/>
    <mergeCell ref="A300:A303"/>
    <mergeCell ref="B300:B303"/>
    <mergeCell ref="C300:C303"/>
    <mergeCell ref="A288:A291"/>
    <mergeCell ref="B288:B291"/>
    <mergeCell ref="C288:C291"/>
    <mergeCell ref="A292:A295"/>
    <mergeCell ref="B292:B295"/>
    <mergeCell ref="C292:C295"/>
    <mergeCell ref="A312:A315"/>
    <mergeCell ref="B312:B315"/>
    <mergeCell ref="C312:C315"/>
    <mergeCell ref="A304:A307"/>
    <mergeCell ref="B304:B307"/>
    <mergeCell ref="C304:C307"/>
    <mergeCell ref="A308:A311"/>
    <mergeCell ref="B308:B311"/>
    <mergeCell ref="C308:C311"/>
    <mergeCell ref="A284:A287"/>
    <mergeCell ref="B284:B287"/>
    <mergeCell ref="C284:C287"/>
    <mergeCell ref="A272:A275"/>
    <mergeCell ref="B272:B275"/>
    <mergeCell ref="C272:C275"/>
    <mergeCell ref="A276:A279"/>
    <mergeCell ref="B276:B279"/>
    <mergeCell ref="C276:C279"/>
    <mergeCell ref="A280:A283"/>
    <mergeCell ref="B280:B283"/>
    <mergeCell ref="C280:C283"/>
    <mergeCell ref="A264:A267"/>
    <mergeCell ref="B264:B267"/>
    <mergeCell ref="C264:C267"/>
    <mergeCell ref="A268:A271"/>
    <mergeCell ref="B268:B271"/>
    <mergeCell ref="C268:C271"/>
    <mergeCell ref="A256:A259"/>
    <mergeCell ref="B256:B259"/>
    <mergeCell ref="C256:C259"/>
    <mergeCell ref="A260:A263"/>
    <mergeCell ref="B260:B263"/>
    <mergeCell ref="C260:C263"/>
    <mergeCell ref="A24:A27"/>
    <mergeCell ref="B24:B27"/>
    <mergeCell ref="C24:C27"/>
    <mergeCell ref="A28:A31"/>
    <mergeCell ref="B28:B31"/>
    <mergeCell ref="C28:C31"/>
    <mergeCell ref="O12:O14"/>
    <mergeCell ref="P11:P14"/>
    <mergeCell ref="A16:A19"/>
    <mergeCell ref="B16:B19"/>
    <mergeCell ref="C16:C19"/>
    <mergeCell ref="A20:A23"/>
    <mergeCell ref="B20:B23"/>
    <mergeCell ref="C20:C23"/>
    <mergeCell ref="G13:G14"/>
    <mergeCell ref="H13:H14"/>
    <mergeCell ref="I12:I14"/>
    <mergeCell ref="J11:O11"/>
    <mergeCell ref="J12:J14"/>
    <mergeCell ref="K12:K14"/>
    <mergeCell ref="L12:L14"/>
    <mergeCell ref="M12:N12"/>
    <mergeCell ref="M13:M14"/>
    <mergeCell ref="N13:N14"/>
  </mergeCells>
  <pageMargins left="0.19685039370078741" right="0.19685039370078741" top="0.19685039370078741" bottom="0.19685039370078741" header="0.31496062992125984" footer="0.23622047244094491"/>
  <pageSetup paperSize="9" scale="65" orientation="landscape" verticalDpi="0" r:id="rId1"/>
</worksheet>
</file>

<file path=xl/worksheets/sheet4.xml><?xml version="1.0" encoding="utf-8"?>
<worksheet xmlns="http://schemas.openxmlformats.org/spreadsheetml/2006/main" xmlns:r="http://schemas.openxmlformats.org/officeDocument/2006/relationships">
  <dimension ref="A1:M31"/>
  <sheetViews>
    <sheetView workbookViewId="0">
      <selection activeCell="I4" sqref="I4"/>
    </sheetView>
  </sheetViews>
  <sheetFormatPr defaultColWidth="8.88671875" defaultRowHeight="13.2"/>
  <cols>
    <col min="1" max="1" width="8.88671875" style="14"/>
    <col min="2" max="2" width="34.88671875" style="14" customWidth="1"/>
    <col min="3" max="3" width="15.109375" style="14" customWidth="1"/>
    <col min="4" max="4" width="15.5546875" style="14" customWidth="1"/>
    <col min="5" max="5" width="10.44140625" style="14" customWidth="1"/>
    <col min="6" max="6" width="15.88671875" style="14" customWidth="1"/>
    <col min="7" max="7" width="17.6640625" style="14" customWidth="1"/>
    <col min="8" max="8" width="10.21875" style="14" customWidth="1"/>
    <col min="9" max="9" width="17.21875" style="14" customWidth="1"/>
    <col min="10" max="10" width="16.77734375" style="14" customWidth="1"/>
    <col min="11" max="11" width="10.33203125" style="14" customWidth="1"/>
    <col min="12" max="12" width="18.21875" style="14" customWidth="1"/>
    <col min="13" max="13" width="12.109375" style="14" customWidth="1"/>
    <col min="14" max="16384" width="8.88671875" style="14"/>
  </cols>
  <sheetData>
    <row r="1" spans="1:13" ht="18">
      <c r="I1" s="10" t="s">
        <v>652</v>
      </c>
    </row>
    <row r="2" spans="1:13" ht="18">
      <c r="I2" s="10" t="s">
        <v>200</v>
      </c>
    </row>
    <row r="3" spans="1:13" ht="18">
      <c r="I3" s="10" t="s">
        <v>917</v>
      </c>
    </row>
    <row r="5" spans="1:13" ht="18.899999999999999" customHeight="1">
      <c r="A5" s="485" t="s">
        <v>635</v>
      </c>
      <c r="B5" s="485"/>
      <c r="C5" s="485"/>
      <c r="D5" s="485"/>
      <c r="E5" s="485"/>
      <c r="F5" s="485"/>
      <c r="G5" s="485"/>
      <c r="H5" s="485"/>
      <c r="I5" s="485"/>
      <c r="J5" s="485"/>
      <c r="K5" s="485"/>
      <c r="L5" s="485"/>
    </row>
    <row r="6" spans="1:13" ht="18">
      <c r="A6" s="486" t="s">
        <v>885</v>
      </c>
      <c r="B6" s="487"/>
      <c r="C6" s="487"/>
      <c r="D6" s="487"/>
      <c r="E6" s="487"/>
      <c r="F6" s="487"/>
      <c r="G6" s="487"/>
      <c r="H6" s="487"/>
      <c r="I6" s="487"/>
      <c r="J6" s="487"/>
      <c r="K6" s="487"/>
      <c r="L6" s="487"/>
    </row>
    <row r="7" spans="1:13" ht="3" customHeight="1">
      <c r="A7" s="119"/>
      <c r="B7" s="120"/>
      <c r="C7" s="120"/>
      <c r="D7" s="120"/>
      <c r="E7" s="120"/>
      <c r="F7" s="120"/>
      <c r="G7" s="120"/>
      <c r="H7" s="120"/>
      <c r="I7" s="120"/>
      <c r="J7" s="120"/>
      <c r="K7" s="120"/>
      <c r="L7" s="120"/>
    </row>
    <row r="8" spans="1:13" ht="15.6">
      <c r="A8" s="453" t="s">
        <v>202</v>
      </c>
      <c r="B8" s="453"/>
      <c r="C8" s="121"/>
      <c r="D8" s="121"/>
      <c r="E8" s="121"/>
      <c r="F8" s="121"/>
      <c r="G8" s="121"/>
      <c r="H8" s="121"/>
      <c r="I8" s="121"/>
      <c r="J8" s="121"/>
      <c r="K8" s="121"/>
      <c r="L8" s="121"/>
    </row>
    <row r="9" spans="1:13" ht="15.6">
      <c r="A9" s="454" t="s">
        <v>203</v>
      </c>
      <c r="B9" s="454"/>
      <c r="C9" s="122"/>
      <c r="D9" s="122"/>
      <c r="E9" s="122"/>
      <c r="F9" s="122"/>
      <c r="G9" s="122"/>
      <c r="H9" s="122"/>
      <c r="I9" s="122"/>
      <c r="J9" s="122"/>
      <c r="K9" s="122"/>
      <c r="L9" s="123" t="s">
        <v>636</v>
      </c>
    </row>
    <row r="10" spans="1:13" ht="27.6" customHeight="1">
      <c r="A10" s="488" t="s">
        <v>637</v>
      </c>
      <c r="B10" s="488" t="s">
        <v>638</v>
      </c>
      <c r="C10" s="489" t="s">
        <v>631</v>
      </c>
      <c r="D10" s="490"/>
      <c r="E10" s="491"/>
      <c r="F10" s="495" t="s">
        <v>3</v>
      </c>
      <c r="G10" s="496"/>
      <c r="H10" s="497"/>
      <c r="I10" s="498" t="s">
        <v>4</v>
      </c>
      <c r="J10" s="498"/>
      <c r="K10" s="498"/>
      <c r="L10" s="498"/>
    </row>
    <row r="11" spans="1:13" ht="12.9" hidden="1" customHeight="1">
      <c r="A11" s="488"/>
      <c r="B11" s="488"/>
      <c r="C11" s="492"/>
      <c r="D11" s="493"/>
      <c r="E11" s="494"/>
      <c r="F11" s="124"/>
      <c r="G11" s="125"/>
      <c r="H11" s="125"/>
      <c r="I11" s="126" t="s">
        <v>639</v>
      </c>
      <c r="J11" s="127" t="s">
        <v>640</v>
      </c>
      <c r="K11" s="127" t="s">
        <v>641</v>
      </c>
      <c r="L11" s="499" t="s">
        <v>218</v>
      </c>
    </row>
    <row r="12" spans="1:13" ht="71.55" customHeight="1">
      <c r="A12" s="488"/>
      <c r="B12" s="488"/>
      <c r="C12" s="126" t="s">
        <v>653</v>
      </c>
      <c r="D12" s="127" t="s">
        <v>886</v>
      </c>
      <c r="E12" s="127" t="s">
        <v>641</v>
      </c>
      <c r="F12" s="128" t="s">
        <v>653</v>
      </c>
      <c r="G12" s="129" t="s">
        <v>886</v>
      </c>
      <c r="H12" s="129" t="s">
        <v>641</v>
      </c>
      <c r="I12" s="128" t="s">
        <v>653</v>
      </c>
      <c r="J12" s="129" t="s">
        <v>886</v>
      </c>
      <c r="K12" s="129" t="s">
        <v>641</v>
      </c>
      <c r="L12" s="500"/>
    </row>
    <row r="13" spans="1:13" ht="16.8" customHeight="1">
      <c r="A13" s="130">
        <v>1</v>
      </c>
      <c r="B13" s="130">
        <v>2</v>
      </c>
      <c r="C13" s="131">
        <v>3</v>
      </c>
      <c r="D13" s="131"/>
      <c r="E13" s="131"/>
      <c r="F13" s="130">
        <v>4</v>
      </c>
      <c r="G13" s="130"/>
      <c r="H13" s="130"/>
      <c r="I13" s="130">
        <v>5</v>
      </c>
      <c r="J13" s="130"/>
      <c r="K13" s="130"/>
      <c r="L13" s="130">
        <v>6</v>
      </c>
    </row>
    <row r="14" spans="1:13" ht="21.6" customHeight="1">
      <c r="A14" s="482" t="s">
        <v>642</v>
      </c>
      <c r="B14" s="483"/>
      <c r="C14" s="483"/>
      <c r="D14" s="483"/>
      <c r="E14" s="483"/>
      <c r="F14" s="483"/>
      <c r="G14" s="483"/>
      <c r="H14" s="483"/>
      <c r="I14" s="483"/>
      <c r="J14" s="483"/>
      <c r="K14" s="483"/>
      <c r="L14" s="484"/>
    </row>
    <row r="15" spans="1:13" ht="25.8" customHeight="1">
      <c r="A15" s="132">
        <v>200000</v>
      </c>
      <c r="B15" s="133" t="s">
        <v>643</v>
      </c>
      <c r="C15" s="134">
        <f>C16</f>
        <v>47714042.100000001</v>
      </c>
      <c r="D15" s="134">
        <f>D16</f>
        <v>47714042.099999994</v>
      </c>
      <c r="E15" s="134">
        <f>D15/C15*100</f>
        <v>99.999999999999986</v>
      </c>
      <c r="F15" s="135">
        <f>F16</f>
        <v>-6587158</v>
      </c>
      <c r="G15" s="135">
        <f>G16</f>
        <v>14570023.16</v>
      </c>
      <c r="H15" s="136">
        <f>G15/F15*100</f>
        <v>-221.18830548773843</v>
      </c>
      <c r="I15" s="135">
        <f>I16</f>
        <v>54301200.100000001</v>
      </c>
      <c r="J15" s="135">
        <f>J16</f>
        <v>33144018.939999998</v>
      </c>
      <c r="K15" s="136">
        <f>J15/I15*100</f>
        <v>61.037359909104474</v>
      </c>
      <c r="L15" s="135">
        <f>L16</f>
        <v>29735618.84</v>
      </c>
    </row>
    <row r="16" spans="1:13" ht="43.8" customHeight="1">
      <c r="A16" s="132">
        <v>208000</v>
      </c>
      <c r="B16" s="133" t="s">
        <v>644</v>
      </c>
      <c r="C16" s="134">
        <f>F16+I16</f>
        <v>47714042.100000001</v>
      </c>
      <c r="D16" s="134">
        <f>G16+J16</f>
        <v>47714042.099999994</v>
      </c>
      <c r="E16" s="134">
        <f t="shared" ref="E16:E20" si="0">D16/C16*100</f>
        <v>99.999999999999986</v>
      </c>
      <c r="F16" s="135">
        <f>F17-F18+F19</f>
        <v>-6587158</v>
      </c>
      <c r="G16" s="135">
        <f>G17-G18+G19</f>
        <v>14570023.16</v>
      </c>
      <c r="H16" s="136">
        <f t="shared" ref="H16:H19" si="1">G16/F16*100</f>
        <v>-221.18830548773843</v>
      </c>
      <c r="I16" s="135">
        <f>I17+I19</f>
        <v>54301200.100000001</v>
      </c>
      <c r="J16" s="135">
        <f>J17+J19</f>
        <v>33144018.939999998</v>
      </c>
      <c r="K16" s="136">
        <f t="shared" ref="K16:K19" si="2">J16/I16*100</f>
        <v>61.037359909104474</v>
      </c>
      <c r="L16" s="135">
        <f>L17+L19</f>
        <v>29735618.84</v>
      </c>
      <c r="M16" s="137"/>
    </row>
    <row r="17" spans="1:12" ht="25.8" customHeight="1">
      <c r="A17" s="138">
        <v>208100</v>
      </c>
      <c r="B17" s="139" t="s">
        <v>645</v>
      </c>
      <c r="C17" s="140">
        <f>F17+I17</f>
        <v>48014042.100000001</v>
      </c>
      <c r="D17" s="140">
        <f>G17+J17</f>
        <v>48014042.100000001</v>
      </c>
      <c r="E17" s="134">
        <f t="shared" si="0"/>
        <v>100</v>
      </c>
      <c r="F17" s="147">
        <v>43236842</v>
      </c>
      <c r="G17" s="141">
        <f t="shared" ref="G17:G18" si="3">F17</f>
        <v>43236842</v>
      </c>
      <c r="H17" s="136">
        <f t="shared" si="1"/>
        <v>100</v>
      </c>
      <c r="I17" s="147">
        <v>4777200.0999999996</v>
      </c>
      <c r="J17" s="141">
        <f t="shared" ref="J17:J18" si="4">I17</f>
        <v>4777200.0999999996</v>
      </c>
      <c r="K17" s="136">
        <f t="shared" si="2"/>
        <v>100</v>
      </c>
      <c r="L17" s="147">
        <v>1368800</v>
      </c>
    </row>
    <row r="18" spans="1:12" ht="25.2" customHeight="1">
      <c r="A18" s="138">
        <v>208200</v>
      </c>
      <c r="B18" s="139" t="s">
        <v>646</v>
      </c>
      <c r="C18" s="140">
        <f t="shared" ref="C18:D19" si="5">F18+I18</f>
        <v>300000</v>
      </c>
      <c r="D18" s="140">
        <f t="shared" si="5"/>
        <v>300000</v>
      </c>
      <c r="E18" s="134">
        <f t="shared" si="0"/>
        <v>100</v>
      </c>
      <c r="F18" s="147">
        <v>300000</v>
      </c>
      <c r="G18" s="141">
        <f t="shared" si="3"/>
        <v>300000</v>
      </c>
      <c r="H18" s="136">
        <f t="shared" si="1"/>
        <v>100</v>
      </c>
      <c r="I18" s="147">
        <v>0</v>
      </c>
      <c r="J18" s="141">
        <f t="shared" si="4"/>
        <v>0</v>
      </c>
      <c r="K18" s="136">
        <v>0</v>
      </c>
      <c r="L18" s="141">
        <v>0</v>
      </c>
    </row>
    <row r="19" spans="1:12" ht="69.599999999999994" customHeight="1">
      <c r="A19" s="138">
        <v>208400</v>
      </c>
      <c r="B19" s="139" t="s">
        <v>647</v>
      </c>
      <c r="C19" s="140">
        <f t="shared" si="5"/>
        <v>0</v>
      </c>
      <c r="D19" s="140">
        <f t="shared" si="5"/>
        <v>0</v>
      </c>
      <c r="E19" s="134">
        <v>0</v>
      </c>
      <c r="F19" s="147">
        <v>-49524000</v>
      </c>
      <c r="G19" s="142">
        <v>-28366818.84</v>
      </c>
      <c r="H19" s="143">
        <f t="shared" si="1"/>
        <v>57.278933123334141</v>
      </c>
      <c r="I19" s="147">
        <v>49524000</v>
      </c>
      <c r="J19" s="142">
        <v>28366818.84</v>
      </c>
      <c r="K19" s="143">
        <f t="shared" si="2"/>
        <v>57.278933123334141</v>
      </c>
      <c r="L19" s="142">
        <v>28366818.84</v>
      </c>
    </row>
    <row r="20" spans="1:12" ht="28.8" customHeight="1">
      <c r="A20" s="144" t="s">
        <v>225</v>
      </c>
      <c r="B20" s="145" t="s">
        <v>648</v>
      </c>
      <c r="C20" s="134">
        <f>C15</f>
        <v>47714042.100000001</v>
      </c>
      <c r="D20" s="134">
        <f>D15</f>
        <v>47714042.099999994</v>
      </c>
      <c r="E20" s="134">
        <f t="shared" si="0"/>
        <v>99.999999999999986</v>
      </c>
      <c r="F20" s="134">
        <f>F15</f>
        <v>-6587158</v>
      </c>
      <c r="G20" s="134">
        <f>G15</f>
        <v>14570023.16</v>
      </c>
      <c r="H20" s="146">
        <f>G20/F20*100</f>
        <v>-221.18830548773843</v>
      </c>
      <c r="I20" s="134">
        <f>I15</f>
        <v>54301200.100000001</v>
      </c>
      <c r="J20" s="134">
        <f>J15</f>
        <v>33144018.939999998</v>
      </c>
      <c r="K20" s="146">
        <f>J20/I20*100</f>
        <v>61.037359909104474</v>
      </c>
      <c r="L20" s="134">
        <f>L15</f>
        <v>29735618.84</v>
      </c>
    </row>
    <row r="21" spans="1:12" ht="27" customHeight="1">
      <c r="A21" s="482" t="s">
        <v>649</v>
      </c>
      <c r="B21" s="483"/>
      <c r="C21" s="483"/>
      <c r="D21" s="483"/>
      <c r="E21" s="483"/>
      <c r="F21" s="483"/>
      <c r="G21" s="483"/>
      <c r="H21" s="483"/>
      <c r="I21" s="483"/>
      <c r="J21" s="483"/>
      <c r="K21" s="483"/>
      <c r="L21" s="484"/>
    </row>
    <row r="22" spans="1:12" ht="31.2">
      <c r="A22" s="132">
        <v>600000</v>
      </c>
      <c r="B22" s="133" t="s">
        <v>650</v>
      </c>
      <c r="C22" s="134">
        <f>C23</f>
        <v>47714042.100000001</v>
      </c>
      <c r="D22" s="134">
        <f>D23</f>
        <v>47714042.099999994</v>
      </c>
      <c r="E22" s="134">
        <f>D22/C22*100</f>
        <v>99.999999999999986</v>
      </c>
      <c r="F22" s="135">
        <f>F23</f>
        <v>-6587158</v>
      </c>
      <c r="G22" s="135">
        <f>G23</f>
        <v>14570023.16</v>
      </c>
      <c r="H22" s="136">
        <f>G22/F22*100</f>
        <v>-221.18830548773843</v>
      </c>
      <c r="I22" s="135">
        <f>I23</f>
        <v>54301200.100000001</v>
      </c>
      <c r="J22" s="135">
        <f>J23</f>
        <v>33144018.939999998</v>
      </c>
      <c r="K22" s="136">
        <f>J22/I22*100</f>
        <v>61.037359909104474</v>
      </c>
      <c r="L22" s="135">
        <f>L23</f>
        <v>29735618.84</v>
      </c>
    </row>
    <row r="23" spans="1:12" ht="24" customHeight="1">
      <c r="A23" s="132">
        <v>602000</v>
      </c>
      <c r="B23" s="133" t="s">
        <v>651</v>
      </c>
      <c r="C23" s="134">
        <f>F23+I23</f>
        <v>47714042.100000001</v>
      </c>
      <c r="D23" s="134">
        <f>G23+J23</f>
        <v>47714042.099999994</v>
      </c>
      <c r="E23" s="134">
        <f t="shared" ref="E23:E25" si="6">D23/C23*100</f>
        <v>99.999999999999986</v>
      </c>
      <c r="F23" s="135">
        <f>F24-F25+F26</f>
        <v>-6587158</v>
      </c>
      <c r="G23" s="135">
        <f>G24-G25+G26</f>
        <v>14570023.16</v>
      </c>
      <c r="H23" s="136">
        <f t="shared" ref="H23:H26" si="7">G23/F23*100</f>
        <v>-221.18830548773843</v>
      </c>
      <c r="I23" s="135">
        <f>I24+I26</f>
        <v>54301200.100000001</v>
      </c>
      <c r="J23" s="135">
        <f>J24+J26</f>
        <v>33144018.939999998</v>
      </c>
      <c r="K23" s="136">
        <f t="shared" ref="K23:K24" si="8">J23/I23*100</f>
        <v>61.037359909104474</v>
      </c>
      <c r="L23" s="135">
        <f>L24+L26</f>
        <v>29735618.84</v>
      </c>
    </row>
    <row r="24" spans="1:12" ht="19.2" customHeight="1">
      <c r="A24" s="138">
        <v>602100</v>
      </c>
      <c r="B24" s="139" t="s">
        <v>645</v>
      </c>
      <c r="C24" s="140">
        <f>F24+I24</f>
        <v>48014042.100000001</v>
      </c>
      <c r="D24" s="140">
        <f>G24+J24</f>
        <v>48014042.100000001</v>
      </c>
      <c r="E24" s="134">
        <f t="shared" si="6"/>
        <v>100</v>
      </c>
      <c r="F24" s="147">
        <v>43236842</v>
      </c>
      <c r="G24" s="141">
        <f t="shared" ref="G24:G25" si="9">F24</f>
        <v>43236842</v>
      </c>
      <c r="H24" s="136">
        <f t="shared" si="7"/>
        <v>100</v>
      </c>
      <c r="I24" s="147">
        <v>4777200.0999999996</v>
      </c>
      <c r="J24" s="141">
        <f t="shared" ref="J24:J25" si="10">I24</f>
        <v>4777200.0999999996</v>
      </c>
      <c r="K24" s="136">
        <f t="shared" si="8"/>
        <v>100</v>
      </c>
      <c r="L24" s="147">
        <v>1368800</v>
      </c>
    </row>
    <row r="25" spans="1:12" ht="23.4" customHeight="1">
      <c r="A25" s="138">
        <v>602200</v>
      </c>
      <c r="B25" s="139" t="s">
        <v>646</v>
      </c>
      <c r="C25" s="140">
        <f t="shared" ref="C25:D26" si="11">F25+I25</f>
        <v>300000</v>
      </c>
      <c r="D25" s="140">
        <f t="shared" si="11"/>
        <v>300000</v>
      </c>
      <c r="E25" s="134">
        <f t="shared" si="6"/>
        <v>100</v>
      </c>
      <c r="F25" s="147">
        <v>300000</v>
      </c>
      <c r="G25" s="141">
        <f t="shared" si="9"/>
        <v>300000</v>
      </c>
      <c r="H25" s="136">
        <f t="shared" si="7"/>
        <v>100</v>
      </c>
      <c r="I25" s="147">
        <v>0</v>
      </c>
      <c r="J25" s="141">
        <f t="shared" si="10"/>
        <v>0</v>
      </c>
      <c r="K25" s="136">
        <v>0</v>
      </c>
      <c r="L25" s="141">
        <v>0</v>
      </c>
    </row>
    <row r="26" spans="1:12" ht="48.6" customHeight="1">
      <c r="A26" s="138">
        <v>602400</v>
      </c>
      <c r="B26" s="139" t="s">
        <v>647</v>
      </c>
      <c r="C26" s="140">
        <f t="shared" si="11"/>
        <v>0</v>
      </c>
      <c r="D26" s="140">
        <f t="shared" si="11"/>
        <v>0</v>
      </c>
      <c r="E26" s="134">
        <v>0</v>
      </c>
      <c r="F26" s="147">
        <v>-49524000</v>
      </c>
      <c r="G26" s="142">
        <v>-28366818.84</v>
      </c>
      <c r="H26" s="143">
        <f t="shared" si="7"/>
        <v>57.278933123334141</v>
      </c>
      <c r="I26" s="147">
        <v>49524000</v>
      </c>
      <c r="J26" s="142">
        <v>28366818.84</v>
      </c>
      <c r="K26" s="143">
        <f t="shared" ref="K26" si="12">J26/I26*100</f>
        <v>57.278933123334141</v>
      </c>
      <c r="L26" s="142">
        <v>28366818.84</v>
      </c>
    </row>
    <row r="27" spans="1:12" ht="28.2" customHeight="1">
      <c r="A27" s="144" t="s">
        <v>225</v>
      </c>
      <c r="B27" s="145" t="s">
        <v>648</v>
      </c>
      <c r="C27" s="134">
        <f>C22</f>
        <v>47714042.100000001</v>
      </c>
      <c r="D27" s="134">
        <f>D22</f>
        <v>47714042.099999994</v>
      </c>
      <c r="E27" s="134">
        <f t="shared" ref="E27" si="13">D27/C27*100</f>
        <v>99.999999999999986</v>
      </c>
      <c r="F27" s="134">
        <f>F22</f>
        <v>-6587158</v>
      </c>
      <c r="G27" s="134">
        <f>G22</f>
        <v>14570023.16</v>
      </c>
      <c r="H27" s="146">
        <f>G27/F27*100</f>
        <v>-221.18830548773843</v>
      </c>
      <c r="I27" s="134">
        <f>I22</f>
        <v>54301200.100000001</v>
      </c>
      <c r="J27" s="134">
        <f>J22</f>
        <v>33144018.939999998</v>
      </c>
      <c r="K27" s="146">
        <f>J27/I27*100</f>
        <v>61.037359909104474</v>
      </c>
      <c r="L27" s="134">
        <f>L22</f>
        <v>29735618.84</v>
      </c>
    </row>
    <row r="29" spans="1:12" ht="15.6">
      <c r="A29" s="12" t="s">
        <v>204</v>
      </c>
      <c r="B29" s="13"/>
      <c r="C29" s="13"/>
      <c r="D29" s="13"/>
      <c r="E29" s="13"/>
      <c r="I29" s="15" t="s">
        <v>205</v>
      </c>
      <c r="J29" s="15"/>
    </row>
    <row r="31" spans="1:12" ht="15.6">
      <c r="K31" s="15"/>
    </row>
  </sheetData>
  <mergeCells count="12">
    <mergeCell ref="A14:L14"/>
    <mergeCell ref="A21:L21"/>
    <mergeCell ref="A5:L5"/>
    <mergeCell ref="A6:L6"/>
    <mergeCell ref="A8:B8"/>
    <mergeCell ref="A9:B9"/>
    <mergeCell ref="A10:A12"/>
    <mergeCell ref="B10:B12"/>
    <mergeCell ref="C10:E11"/>
    <mergeCell ref="F10:H10"/>
    <mergeCell ref="I10:L10"/>
    <mergeCell ref="L11:L12"/>
  </mergeCells>
  <pageMargins left="0.48" right="0.2" top="0.37" bottom="0.22" header="0.31496062992125984" footer="0.25"/>
  <pageSetup paperSize="9" scale="80" orientation="landscape" verticalDpi="0" r:id="rId1"/>
</worksheet>
</file>

<file path=xl/worksheets/sheet5.xml><?xml version="1.0" encoding="utf-8"?>
<worksheet xmlns="http://schemas.openxmlformats.org/spreadsheetml/2006/main" xmlns:r="http://schemas.openxmlformats.org/officeDocument/2006/relationships">
  <dimension ref="A1:J113"/>
  <sheetViews>
    <sheetView workbookViewId="0">
      <selection activeCell="C4" sqref="C4"/>
    </sheetView>
  </sheetViews>
  <sheetFormatPr defaultRowHeight="13.8"/>
  <cols>
    <col min="1" max="1" width="18.33203125" customWidth="1"/>
    <col min="2" max="2" width="22.44140625" customWidth="1"/>
    <col min="3" max="3" width="53.6640625" customWidth="1"/>
    <col min="4" max="4" width="19.88671875" customWidth="1"/>
    <col min="5" max="5" width="19.77734375" customWidth="1"/>
    <col min="6" max="6" width="10.77734375" customWidth="1"/>
  </cols>
  <sheetData>
    <row r="1" spans="1:10" ht="18">
      <c r="A1" s="148"/>
      <c r="B1" s="148"/>
      <c r="C1" s="13" t="s">
        <v>701</v>
      </c>
    </row>
    <row r="2" spans="1:10" ht="18">
      <c r="A2" s="148"/>
      <c r="B2" s="148"/>
      <c r="C2" s="13" t="s">
        <v>655</v>
      </c>
    </row>
    <row r="3" spans="1:10" ht="18">
      <c r="A3" s="148"/>
      <c r="B3" s="148"/>
      <c r="C3" s="13" t="s">
        <v>919</v>
      </c>
    </row>
    <row r="4" spans="1:10" ht="7.2" customHeight="1">
      <c r="A4" s="149"/>
      <c r="B4" s="149"/>
      <c r="C4" s="148"/>
      <c r="D4" s="148"/>
    </row>
    <row r="5" spans="1:10" ht="18.600000000000001" customHeight="1">
      <c r="A5" s="530" t="s">
        <v>635</v>
      </c>
      <c r="B5" s="530"/>
      <c r="C5" s="530"/>
      <c r="D5" s="530"/>
      <c r="E5" s="530"/>
      <c r="F5" s="530"/>
      <c r="G5" s="150"/>
      <c r="H5" s="150"/>
      <c r="I5" s="150"/>
      <c r="J5" s="150"/>
    </row>
    <row r="6" spans="1:10" ht="18.75" customHeight="1">
      <c r="A6" s="531" t="s">
        <v>897</v>
      </c>
      <c r="B6" s="531"/>
      <c r="C6" s="531"/>
      <c r="D6" s="531"/>
      <c r="E6" s="531"/>
      <c r="F6" s="531"/>
    </row>
    <row r="7" spans="1:10" ht="6.6" customHeight="1">
      <c r="A7" s="13"/>
      <c r="B7" s="13"/>
      <c r="C7" s="13"/>
      <c r="D7" s="13"/>
      <c r="E7" s="13"/>
      <c r="F7" s="13"/>
    </row>
    <row r="8" spans="1:10" ht="15.6">
      <c r="A8" s="536">
        <v>1354000000</v>
      </c>
      <c r="B8" s="536"/>
      <c r="C8" s="536"/>
      <c r="D8" s="536"/>
      <c r="E8" s="536"/>
      <c r="F8" s="536"/>
    </row>
    <row r="9" spans="1:10" ht="15.6">
      <c r="A9" s="537" t="s">
        <v>203</v>
      </c>
      <c r="B9" s="537"/>
      <c r="C9" s="537"/>
      <c r="D9" s="537"/>
      <c r="E9" s="537"/>
      <c r="F9" s="537"/>
    </row>
    <row r="10" spans="1:10" ht="17.399999999999999">
      <c r="A10" s="520" t="s">
        <v>656</v>
      </c>
      <c r="B10" s="520"/>
      <c r="C10" s="520"/>
      <c r="D10" s="520"/>
    </row>
    <row r="11" spans="1:10" ht="18.600000000000001" thickBot="1">
      <c r="A11" s="148"/>
      <c r="B11" s="148"/>
      <c r="C11" s="148"/>
      <c r="F11" s="151" t="s">
        <v>636</v>
      </c>
    </row>
    <row r="12" spans="1:10" ht="72.599999999999994" customHeight="1">
      <c r="A12" s="449" t="s">
        <v>657</v>
      </c>
      <c r="B12" s="532" t="s">
        <v>658</v>
      </c>
      <c r="C12" s="533"/>
      <c r="D12" s="160" t="s">
        <v>653</v>
      </c>
      <c r="E12" s="180" t="s">
        <v>898</v>
      </c>
      <c r="F12" s="180" t="s">
        <v>641</v>
      </c>
    </row>
    <row r="13" spans="1:10" ht="18">
      <c r="A13" s="153">
        <v>1</v>
      </c>
      <c r="B13" s="522">
        <v>2</v>
      </c>
      <c r="C13" s="523"/>
      <c r="D13" s="161">
        <v>3</v>
      </c>
      <c r="E13" s="186"/>
      <c r="F13" s="186"/>
    </row>
    <row r="14" spans="1:10" ht="18" customHeight="1">
      <c r="A14" s="514" t="s">
        <v>659</v>
      </c>
      <c r="B14" s="515"/>
      <c r="C14" s="534"/>
      <c r="D14" s="181"/>
      <c r="E14" s="186"/>
      <c r="F14" s="186"/>
    </row>
    <row r="15" spans="1:10" ht="36" customHeight="1">
      <c r="A15" s="153">
        <v>41033900</v>
      </c>
      <c r="B15" s="522" t="s">
        <v>660</v>
      </c>
      <c r="C15" s="535"/>
      <c r="D15" s="182">
        <v>86288600</v>
      </c>
      <c r="E15" s="187">
        <v>77245600</v>
      </c>
      <c r="F15" s="200">
        <f>E15/D15*100</f>
        <v>89.520052475066237</v>
      </c>
    </row>
    <row r="16" spans="1:10" ht="19.2" customHeight="1">
      <c r="A16" s="154">
        <v>9900000000</v>
      </c>
      <c r="B16" s="501" t="s">
        <v>661</v>
      </c>
      <c r="C16" s="501"/>
      <c r="D16" s="183">
        <f>D15</f>
        <v>86288600</v>
      </c>
      <c r="E16" s="189">
        <f>E15</f>
        <v>77245600</v>
      </c>
      <c r="F16" s="201">
        <f>F15</f>
        <v>89.520052475066237</v>
      </c>
    </row>
    <row r="17" spans="1:6" ht="63.6" customHeight="1">
      <c r="A17" s="153">
        <v>41035400</v>
      </c>
      <c r="B17" s="522" t="s">
        <v>181</v>
      </c>
      <c r="C17" s="523"/>
      <c r="D17" s="182">
        <v>304100</v>
      </c>
      <c r="E17" s="187">
        <v>182400</v>
      </c>
      <c r="F17" s="200">
        <f>E17/D17*100</f>
        <v>59.980269648142063</v>
      </c>
    </row>
    <row r="18" spans="1:6" ht="17.399999999999999">
      <c r="A18" s="154">
        <v>9900000000</v>
      </c>
      <c r="B18" s="501" t="s">
        <v>661</v>
      </c>
      <c r="C18" s="501"/>
      <c r="D18" s="183">
        <f>D17</f>
        <v>304100</v>
      </c>
      <c r="E18" s="189">
        <f>E17</f>
        <v>182400</v>
      </c>
      <c r="F18" s="189">
        <f>F17</f>
        <v>59.980269648142063</v>
      </c>
    </row>
    <row r="19" spans="1:6" ht="80.400000000000006" customHeight="1">
      <c r="A19" s="153">
        <v>41036000</v>
      </c>
      <c r="B19" s="522" t="s">
        <v>183</v>
      </c>
      <c r="C19" s="523"/>
      <c r="D19" s="182">
        <v>2197800</v>
      </c>
      <c r="E19" s="187">
        <v>1241600</v>
      </c>
      <c r="F19" s="187">
        <v>0</v>
      </c>
    </row>
    <row r="20" spans="1:6" ht="17.399999999999999">
      <c r="A20" s="154">
        <v>9900000000</v>
      </c>
      <c r="B20" s="501" t="s">
        <v>661</v>
      </c>
      <c r="C20" s="501"/>
      <c r="D20" s="183">
        <f>D19</f>
        <v>2197800</v>
      </c>
      <c r="E20" s="189">
        <f>E19</f>
        <v>1241600</v>
      </c>
      <c r="F20" s="189">
        <f>F19</f>
        <v>0</v>
      </c>
    </row>
    <row r="21" spans="1:6" ht="63" customHeight="1">
      <c r="A21" s="153">
        <v>41036300</v>
      </c>
      <c r="B21" s="522" t="s">
        <v>185</v>
      </c>
      <c r="C21" s="523"/>
      <c r="D21" s="182">
        <v>6207600</v>
      </c>
      <c r="E21" s="182">
        <v>6207600</v>
      </c>
      <c r="F21" s="200">
        <f>E21/D21*100</f>
        <v>100</v>
      </c>
    </row>
    <row r="22" spans="1:6" ht="17.399999999999999">
      <c r="A22" s="154">
        <v>9900000000</v>
      </c>
      <c r="B22" s="501" t="s">
        <v>661</v>
      </c>
      <c r="C22" s="501"/>
      <c r="D22" s="183">
        <f>D21</f>
        <v>6207600</v>
      </c>
      <c r="E22" s="183">
        <f>E21</f>
        <v>6207600</v>
      </c>
      <c r="F22" s="201">
        <f>F18</f>
        <v>59.980269648142063</v>
      </c>
    </row>
    <row r="23" spans="1:6" ht="22.8" customHeight="1">
      <c r="A23" s="155">
        <v>41040400</v>
      </c>
      <c r="B23" s="524" t="s">
        <v>191</v>
      </c>
      <c r="C23" s="525"/>
      <c r="D23" s="182">
        <v>837827</v>
      </c>
      <c r="E23" s="182">
        <v>837827</v>
      </c>
      <c r="F23" s="200">
        <f>E23/D23*100</f>
        <v>100</v>
      </c>
    </row>
    <row r="24" spans="1:6" ht="27.6" customHeight="1">
      <c r="A24" s="154">
        <v>1310000000</v>
      </c>
      <c r="B24" s="508" t="s">
        <v>662</v>
      </c>
      <c r="C24" s="509"/>
      <c r="D24" s="183">
        <f>D23</f>
        <v>837827</v>
      </c>
      <c r="E24" s="189">
        <f>E23</f>
        <v>837827</v>
      </c>
      <c r="F24" s="201">
        <f>F23</f>
        <v>100</v>
      </c>
    </row>
    <row r="25" spans="1:6" ht="48" customHeight="1">
      <c r="A25" s="153">
        <v>41051000</v>
      </c>
      <c r="B25" s="522" t="s">
        <v>195</v>
      </c>
      <c r="C25" s="523"/>
      <c r="D25" s="182">
        <v>890000</v>
      </c>
      <c r="E25" s="187">
        <v>774114</v>
      </c>
      <c r="F25" s="200">
        <f>E25/D25*100</f>
        <v>86.979101123595498</v>
      </c>
    </row>
    <row r="26" spans="1:6" ht="17.399999999999999">
      <c r="A26" s="154">
        <v>1310000000</v>
      </c>
      <c r="B26" s="508" t="s">
        <v>662</v>
      </c>
      <c r="C26" s="509"/>
      <c r="D26" s="183">
        <f>D25</f>
        <v>890000</v>
      </c>
      <c r="E26" s="189">
        <f>E25</f>
        <v>774114</v>
      </c>
      <c r="F26" s="414">
        <f t="shared" ref="F26:F28" si="0">E26/D26*100</f>
        <v>86.979101123595498</v>
      </c>
    </row>
    <row r="27" spans="1:6" ht="63" customHeight="1">
      <c r="A27" s="411">
        <v>41053900</v>
      </c>
      <c r="B27" s="528" t="s">
        <v>899</v>
      </c>
      <c r="C27" s="529"/>
      <c r="D27" s="412">
        <v>44400</v>
      </c>
      <c r="E27" s="412">
        <v>44400</v>
      </c>
      <c r="F27" s="200">
        <f t="shared" si="0"/>
        <v>100</v>
      </c>
    </row>
    <row r="28" spans="1:6" ht="22.8" customHeight="1">
      <c r="A28" s="154">
        <v>1310000000</v>
      </c>
      <c r="B28" s="508" t="s">
        <v>662</v>
      </c>
      <c r="C28" s="509"/>
      <c r="D28" s="413">
        <f>D27</f>
        <v>44400</v>
      </c>
      <c r="E28" s="413">
        <f>E27</f>
        <v>44400</v>
      </c>
      <c r="F28" s="414">
        <f t="shared" si="0"/>
        <v>100</v>
      </c>
    </row>
    <row r="29" spans="1:6" ht="70.2" customHeight="1">
      <c r="A29" s="155">
        <v>41057700</v>
      </c>
      <c r="B29" s="524" t="s">
        <v>858</v>
      </c>
      <c r="C29" s="525"/>
      <c r="D29" s="182">
        <v>140544</v>
      </c>
      <c r="E29" s="182">
        <v>17568</v>
      </c>
      <c r="F29" s="200">
        <f>E29/D29*100</f>
        <v>12.5</v>
      </c>
    </row>
    <row r="30" spans="1:6" ht="17.399999999999999">
      <c r="A30" s="154">
        <v>1310000000</v>
      </c>
      <c r="B30" s="508" t="s">
        <v>662</v>
      </c>
      <c r="C30" s="509"/>
      <c r="D30" s="183">
        <f>D29</f>
        <v>140544</v>
      </c>
      <c r="E30" s="189">
        <f>E29</f>
        <v>17568</v>
      </c>
      <c r="F30" s="201">
        <f>F29</f>
        <v>12.5</v>
      </c>
    </row>
    <row r="31" spans="1:6" ht="99.6" customHeight="1">
      <c r="A31" s="155">
        <v>41057900</v>
      </c>
      <c r="B31" s="524" t="s">
        <v>860</v>
      </c>
      <c r="C31" s="525"/>
      <c r="D31" s="182">
        <v>1000000</v>
      </c>
      <c r="E31" s="182">
        <v>0</v>
      </c>
      <c r="F31" s="200">
        <f>E31/D31*100</f>
        <v>0</v>
      </c>
    </row>
    <row r="32" spans="1:6" ht="17.399999999999999">
      <c r="A32" s="154">
        <v>1310000000</v>
      </c>
      <c r="B32" s="508" t="s">
        <v>662</v>
      </c>
      <c r="C32" s="509"/>
      <c r="D32" s="183">
        <f>D31</f>
        <v>1000000</v>
      </c>
      <c r="E32" s="189">
        <f>E31</f>
        <v>0</v>
      </c>
      <c r="F32" s="201">
        <f>F31</f>
        <v>0</v>
      </c>
    </row>
    <row r="33" spans="1:6" ht="18">
      <c r="A33" s="526" t="s">
        <v>663</v>
      </c>
      <c r="B33" s="527"/>
      <c r="C33" s="527"/>
      <c r="D33" s="184"/>
      <c r="E33" s="187"/>
      <c r="F33" s="187"/>
    </row>
    <row r="34" spans="1:6" ht="61.2" customHeight="1">
      <c r="A34" s="153">
        <v>41037400</v>
      </c>
      <c r="B34" s="522" t="s">
        <v>187</v>
      </c>
      <c r="C34" s="523"/>
      <c r="D34" s="182">
        <v>136400</v>
      </c>
      <c r="E34" s="182">
        <v>136400</v>
      </c>
      <c r="F34" s="200">
        <f>E34/D34*100</f>
        <v>100</v>
      </c>
    </row>
    <row r="35" spans="1:6" ht="17.399999999999999">
      <c r="A35" s="154">
        <v>9900000000</v>
      </c>
      <c r="B35" s="508" t="s">
        <v>661</v>
      </c>
      <c r="C35" s="509"/>
      <c r="D35" s="183">
        <f>D34</f>
        <v>136400</v>
      </c>
      <c r="E35" s="189">
        <f>E34</f>
        <v>136400</v>
      </c>
      <c r="F35" s="189">
        <f>F34</f>
        <v>100</v>
      </c>
    </row>
    <row r="36" spans="1:6" ht="17.399999999999999">
      <c r="A36" s="517" t="s">
        <v>664</v>
      </c>
      <c r="B36" s="518"/>
      <c r="C36" s="156" t="s">
        <v>665</v>
      </c>
      <c r="D36" s="185">
        <f>SUM(D37:D38)</f>
        <v>98047271</v>
      </c>
      <c r="E36" s="185">
        <f>SUM(E37:E38)</f>
        <v>86687509</v>
      </c>
      <c r="F36" s="189">
        <f t="shared" ref="F36:F38" si="1">F35</f>
        <v>100</v>
      </c>
    </row>
    <row r="37" spans="1:6" ht="17.399999999999999">
      <c r="A37" s="517" t="s">
        <v>664</v>
      </c>
      <c r="B37" s="518"/>
      <c r="C37" s="156" t="s">
        <v>666</v>
      </c>
      <c r="D37" s="185">
        <f>D15+D17+D19+D21+D23+D25+D27+D29+D31</f>
        <v>97910871</v>
      </c>
      <c r="E37" s="185">
        <f>E15+E17+E19+E21+E23+E25+E27+E29+E31</f>
        <v>86551109</v>
      </c>
      <c r="F37" s="189">
        <f t="shared" si="1"/>
        <v>100</v>
      </c>
    </row>
    <row r="38" spans="1:6" ht="17.399999999999999">
      <c r="A38" s="519" t="s">
        <v>664</v>
      </c>
      <c r="B38" s="519"/>
      <c r="C38" s="156" t="s">
        <v>667</v>
      </c>
      <c r="D38" s="199">
        <f>D35</f>
        <v>136400</v>
      </c>
      <c r="E38" s="199">
        <f>E35</f>
        <v>136400</v>
      </c>
      <c r="F38" s="189">
        <f t="shared" si="1"/>
        <v>100</v>
      </c>
    </row>
    <row r="39" spans="1:6" ht="18">
      <c r="A39" s="157"/>
      <c r="B39" s="157"/>
      <c r="C39" s="158"/>
      <c r="D39" s="190"/>
      <c r="E39" s="191"/>
      <c r="F39" s="188"/>
    </row>
    <row r="40" spans="1:6" ht="18">
      <c r="A40" s="520" t="s">
        <v>668</v>
      </c>
      <c r="B40" s="520"/>
      <c r="C40" s="520"/>
      <c r="D40" s="520"/>
      <c r="E40" s="191"/>
      <c r="F40" s="188"/>
    </row>
    <row r="41" spans="1:6" ht="18.600000000000001" thickBot="1">
      <c r="A41" s="159"/>
      <c r="B41" s="159"/>
      <c r="C41" s="159"/>
      <c r="E41" s="191"/>
      <c r="F41" s="192" t="s">
        <v>636</v>
      </c>
    </row>
    <row r="42" spans="1:6" ht="144">
      <c r="A42" s="152" t="s">
        <v>669</v>
      </c>
      <c r="B42" s="203" t="s">
        <v>670</v>
      </c>
      <c r="C42" s="203" t="s">
        <v>671</v>
      </c>
      <c r="D42" s="204" t="s">
        <v>653</v>
      </c>
      <c r="E42" s="205" t="s">
        <v>654</v>
      </c>
      <c r="F42" s="206" t="s">
        <v>641</v>
      </c>
    </row>
    <row r="43" spans="1:6" ht="18">
      <c r="A43" s="153">
        <v>1</v>
      </c>
      <c r="B43" s="161">
        <v>2</v>
      </c>
      <c r="C43" s="161">
        <v>3</v>
      </c>
      <c r="D43" s="161">
        <v>4</v>
      </c>
      <c r="E43" s="187"/>
      <c r="F43" s="207"/>
    </row>
    <row r="44" spans="1:6" ht="18" customHeight="1">
      <c r="A44" s="514" t="s">
        <v>672</v>
      </c>
      <c r="B44" s="515"/>
      <c r="C44" s="515"/>
      <c r="D44" s="515"/>
      <c r="E44" s="515"/>
      <c r="F44" s="516"/>
    </row>
    <row r="45" spans="1:6" ht="18">
      <c r="A45" s="162">
        <v>3719110</v>
      </c>
      <c r="B45" s="163" t="s">
        <v>454</v>
      </c>
      <c r="C45" s="164" t="s">
        <v>624</v>
      </c>
      <c r="D45" s="193">
        <v>12594900</v>
      </c>
      <c r="E45" s="187">
        <v>6297600</v>
      </c>
      <c r="F45" s="208">
        <f>E45/D45*100</f>
        <v>50.001190958245004</v>
      </c>
    </row>
    <row r="46" spans="1:6" ht="17.399999999999999">
      <c r="A46" s="154">
        <v>9900000000</v>
      </c>
      <c r="B46" s="508" t="s">
        <v>661</v>
      </c>
      <c r="C46" s="509"/>
      <c r="D46" s="183">
        <f>D45</f>
        <v>12594900</v>
      </c>
      <c r="E46" s="202">
        <f>E45</f>
        <v>6297600</v>
      </c>
      <c r="F46" s="209">
        <f t="shared" ref="F46:F110" si="2">E46/D46*100</f>
        <v>50.001190958245004</v>
      </c>
    </row>
    <row r="47" spans="1:6" ht="121.8">
      <c r="A47" s="521" t="s">
        <v>868</v>
      </c>
      <c r="B47" s="521" t="s">
        <v>869</v>
      </c>
      <c r="C47" s="380" t="s">
        <v>872</v>
      </c>
      <c r="D47" s="382">
        <f>SUM(D49:D57)</f>
        <v>13100000</v>
      </c>
      <c r="E47" s="382">
        <f>SUM(E49:E57)</f>
        <v>8300000</v>
      </c>
      <c r="F47" s="209">
        <f t="shared" si="2"/>
        <v>63.358778625954194</v>
      </c>
    </row>
    <row r="48" spans="1:6" ht="18">
      <c r="A48" s="521"/>
      <c r="B48" s="521"/>
      <c r="C48" s="381" t="s">
        <v>873</v>
      </c>
      <c r="D48" s="381"/>
      <c r="E48" s="202"/>
      <c r="F48" s="209"/>
    </row>
    <row r="49" spans="1:6" ht="18">
      <c r="A49" s="521"/>
      <c r="B49" s="521"/>
      <c r="C49" s="383" t="s">
        <v>874</v>
      </c>
      <c r="D49" s="384">
        <v>400000</v>
      </c>
      <c r="E49" s="384">
        <v>400000</v>
      </c>
      <c r="F49" s="209">
        <f t="shared" si="2"/>
        <v>100</v>
      </c>
    </row>
    <row r="50" spans="1:6" ht="18">
      <c r="A50" s="521"/>
      <c r="B50" s="521"/>
      <c r="C50" s="383" t="s">
        <v>875</v>
      </c>
      <c r="D50" s="384">
        <v>750000</v>
      </c>
      <c r="E50" s="384">
        <v>750000</v>
      </c>
      <c r="F50" s="209">
        <f t="shared" si="2"/>
        <v>100</v>
      </c>
    </row>
    <row r="51" spans="1:6" ht="18">
      <c r="A51" s="521"/>
      <c r="B51" s="521"/>
      <c r="C51" s="383" t="s">
        <v>876</v>
      </c>
      <c r="D51" s="384">
        <v>2000000</v>
      </c>
      <c r="E51" s="384">
        <v>2000000</v>
      </c>
      <c r="F51" s="209">
        <f t="shared" si="2"/>
        <v>100</v>
      </c>
    </row>
    <row r="52" spans="1:6" ht="18">
      <c r="A52" s="521"/>
      <c r="B52" s="521"/>
      <c r="C52" s="383" t="s">
        <v>877</v>
      </c>
      <c r="D52" s="384">
        <v>350000</v>
      </c>
      <c r="E52" s="384">
        <v>350000</v>
      </c>
      <c r="F52" s="209">
        <f t="shared" si="2"/>
        <v>100</v>
      </c>
    </row>
    <row r="53" spans="1:6" ht="18">
      <c r="A53" s="521"/>
      <c r="B53" s="521"/>
      <c r="C53" s="383" t="s">
        <v>878</v>
      </c>
      <c r="D53" s="384">
        <v>4000000</v>
      </c>
      <c r="E53" s="384">
        <v>4000000</v>
      </c>
      <c r="F53" s="209">
        <f t="shared" si="2"/>
        <v>100</v>
      </c>
    </row>
    <row r="54" spans="1:6" ht="18">
      <c r="A54" s="521"/>
      <c r="B54" s="521"/>
      <c r="C54" s="383" t="s">
        <v>879</v>
      </c>
      <c r="D54" s="384">
        <v>200000</v>
      </c>
      <c r="E54" s="384">
        <v>200000</v>
      </c>
      <c r="F54" s="209">
        <f t="shared" si="2"/>
        <v>100</v>
      </c>
    </row>
    <row r="55" spans="1:6" ht="18">
      <c r="A55" s="521"/>
      <c r="B55" s="521"/>
      <c r="C55" s="383" t="s">
        <v>880</v>
      </c>
      <c r="D55" s="384">
        <v>600000</v>
      </c>
      <c r="E55" s="384">
        <v>600000</v>
      </c>
      <c r="F55" s="209">
        <f t="shared" si="2"/>
        <v>100</v>
      </c>
    </row>
    <row r="56" spans="1:6" ht="18">
      <c r="A56" s="521"/>
      <c r="B56" s="521"/>
      <c r="C56" s="383" t="s">
        <v>881</v>
      </c>
      <c r="D56" s="384">
        <v>1500000</v>
      </c>
      <c r="E56" s="202"/>
      <c r="F56" s="209">
        <f t="shared" si="2"/>
        <v>0</v>
      </c>
    </row>
    <row r="57" spans="1:6" ht="18">
      <c r="A57" s="521"/>
      <c r="B57" s="521"/>
      <c r="C57" s="383" t="s">
        <v>882</v>
      </c>
      <c r="D57" s="384">
        <v>3300000</v>
      </c>
      <c r="E57" s="202"/>
      <c r="F57" s="209">
        <f t="shared" si="2"/>
        <v>0</v>
      </c>
    </row>
    <row r="58" spans="1:6" ht="18" customHeight="1">
      <c r="A58" s="380">
        <v>1310000000</v>
      </c>
      <c r="B58" s="508" t="s">
        <v>662</v>
      </c>
      <c r="C58" s="509"/>
      <c r="D58" s="385">
        <f>D47</f>
        <v>13100000</v>
      </c>
      <c r="E58" s="385">
        <f>E47</f>
        <v>8300000</v>
      </c>
      <c r="F58" s="209">
        <f t="shared" si="2"/>
        <v>63.358778625954194</v>
      </c>
    </row>
    <row r="59" spans="1:6" ht="29.4" customHeight="1">
      <c r="A59" s="502">
        <v>3719770</v>
      </c>
      <c r="B59" s="503">
        <v>9770</v>
      </c>
      <c r="C59" s="433" t="s">
        <v>909</v>
      </c>
      <c r="D59" s="189">
        <f>D61+D62</f>
        <v>130000</v>
      </c>
      <c r="E59" s="202">
        <v>100000</v>
      </c>
      <c r="F59" s="208">
        <f t="shared" si="2"/>
        <v>76.923076923076934</v>
      </c>
    </row>
    <row r="60" spans="1:6" ht="17.399999999999999" customHeight="1">
      <c r="A60" s="502"/>
      <c r="B60" s="503"/>
      <c r="C60" s="434" t="s">
        <v>674</v>
      </c>
      <c r="D60" s="435"/>
      <c r="E60" s="432"/>
      <c r="F60" s="208"/>
    </row>
    <row r="61" spans="1:6" ht="96" customHeight="1">
      <c r="A61" s="502"/>
      <c r="B61" s="503"/>
      <c r="C61" s="436" t="s">
        <v>910</v>
      </c>
      <c r="D61" s="435">
        <v>100000</v>
      </c>
      <c r="E61" s="435">
        <v>100000</v>
      </c>
      <c r="F61" s="208">
        <f t="shared" si="2"/>
        <v>100</v>
      </c>
    </row>
    <row r="62" spans="1:6" ht="66.599999999999994" customHeight="1">
      <c r="A62" s="502"/>
      <c r="B62" s="503"/>
      <c r="C62" s="436" t="s">
        <v>911</v>
      </c>
      <c r="D62" s="435">
        <v>30000</v>
      </c>
      <c r="E62" s="183"/>
      <c r="F62" s="209">
        <f t="shared" si="2"/>
        <v>0</v>
      </c>
    </row>
    <row r="63" spans="1:6" ht="54">
      <c r="A63" s="504" t="s">
        <v>459</v>
      </c>
      <c r="B63" s="506" t="s">
        <v>460</v>
      </c>
      <c r="C63" s="165" t="s">
        <v>673</v>
      </c>
      <c r="D63" s="182">
        <f>D65+D76+D78+D77</f>
        <v>5125000</v>
      </c>
      <c r="E63" s="182">
        <f>E65+E76+E78+E77</f>
        <v>5125000</v>
      </c>
      <c r="F63" s="208">
        <f t="shared" si="2"/>
        <v>100</v>
      </c>
    </row>
    <row r="64" spans="1:6" ht="18">
      <c r="A64" s="505"/>
      <c r="B64" s="507"/>
      <c r="C64" s="166" t="s">
        <v>674</v>
      </c>
      <c r="D64" s="182"/>
      <c r="E64" s="187"/>
      <c r="F64" s="208"/>
    </row>
    <row r="65" spans="1:6" ht="107.4" customHeight="1">
      <c r="A65" s="505"/>
      <c r="B65" s="507"/>
      <c r="C65" s="167" t="s">
        <v>675</v>
      </c>
      <c r="D65" s="183">
        <f>SUM(D67:D75)</f>
        <v>3750000</v>
      </c>
      <c r="E65" s="183">
        <f>SUM(E67:E75)</f>
        <v>3750000</v>
      </c>
      <c r="F65" s="208">
        <f t="shared" si="2"/>
        <v>100</v>
      </c>
    </row>
    <row r="66" spans="1:6" ht="18">
      <c r="A66" s="505"/>
      <c r="B66" s="507"/>
      <c r="C66" s="168" t="s">
        <v>674</v>
      </c>
      <c r="D66" s="183"/>
      <c r="E66" s="187"/>
      <c r="F66" s="208"/>
    </row>
    <row r="67" spans="1:6" ht="18">
      <c r="A67" s="505"/>
      <c r="B67" s="507"/>
      <c r="C67" s="169" t="s">
        <v>676</v>
      </c>
      <c r="D67" s="182">
        <v>350000</v>
      </c>
      <c r="E67" s="187">
        <f>D67</f>
        <v>350000</v>
      </c>
      <c r="F67" s="208">
        <f t="shared" si="2"/>
        <v>100</v>
      </c>
    </row>
    <row r="68" spans="1:6" ht="18">
      <c r="A68" s="505"/>
      <c r="B68" s="507"/>
      <c r="C68" s="169" t="s">
        <v>677</v>
      </c>
      <c r="D68" s="182">
        <v>700000</v>
      </c>
      <c r="E68" s="187">
        <f t="shared" ref="E68:E78" si="3">D68</f>
        <v>700000</v>
      </c>
      <c r="F68" s="208">
        <f t="shared" si="2"/>
        <v>100</v>
      </c>
    </row>
    <row r="69" spans="1:6" ht="18">
      <c r="A69" s="505"/>
      <c r="B69" s="507"/>
      <c r="C69" s="169" t="s">
        <v>678</v>
      </c>
      <c r="D69" s="182">
        <v>250000</v>
      </c>
      <c r="E69" s="187">
        <f t="shared" si="3"/>
        <v>250000</v>
      </c>
      <c r="F69" s="208">
        <f t="shared" si="2"/>
        <v>100</v>
      </c>
    </row>
    <row r="70" spans="1:6" ht="18">
      <c r="A70" s="505"/>
      <c r="B70" s="507"/>
      <c r="C70" s="169" t="s">
        <v>679</v>
      </c>
      <c r="D70" s="182">
        <v>250000</v>
      </c>
      <c r="E70" s="187">
        <f t="shared" si="3"/>
        <v>250000</v>
      </c>
      <c r="F70" s="208">
        <f t="shared" si="2"/>
        <v>100</v>
      </c>
    </row>
    <row r="71" spans="1:6" ht="18">
      <c r="A71" s="505"/>
      <c r="B71" s="507"/>
      <c r="C71" s="169" t="s">
        <v>680</v>
      </c>
      <c r="D71" s="182">
        <v>500000</v>
      </c>
      <c r="E71" s="187">
        <f t="shared" si="3"/>
        <v>500000</v>
      </c>
      <c r="F71" s="208">
        <f t="shared" si="2"/>
        <v>100</v>
      </c>
    </row>
    <row r="72" spans="1:6" ht="18">
      <c r="A72" s="505"/>
      <c r="B72" s="507"/>
      <c r="C72" s="169" t="s">
        <v>681</v>
      </c>
      <c r="D72" s="182">
        <v>500000</v>
      </c>
      <c r="E72" s="182">
        <v>500000</v>
      </c>
      <c r="F72" s="208">
        <f t="shared" si="2"/>
        <v>100</v>
      </c>
    </row>
    <row r="73" spans="1:6" ht="18">
      <c r="A73" s="505"/>
      <c r="B73" s="507"/>
      <c r="C73" s="169" t="s">
        <v>682</v>
      </c>
      <c r="D73" s="182">
        <v>500000</v>
      </c>
      <c r="E73" s="182">
        <v>500000</v>
      </c>
      <c r="F73" s="208">
        <f t="shared" si="2"/>
        <v>100</v>
      </c>
    </row>
    <row r="74" spans="1:6" ht="18">
      <c r="A74" s="505"/>
      <c r="B74" s="507"/>
      <c r="C74" s="169" t="s">
        <v>900</v>
      </c>
      <c r="D74" s="182">
        <v>200000</v>
      </c>
      <c r="E74" s="182">
        <v>200000</v>
      </c>
      <c r="F74" s="208">
        <f t="shared" si="2"/>
        <v>100</v>
      </c>
    </row>
    <row r="75" spans="1:6" ht="18">
      <c r="A75" s="505"/>
      <c r="B75" s="507"/>
      <c r="C75" s="169" t="s">
        <v>901</v>
      </c>
      <c r="D75" s="182">
        <v>500000</v>
      </c>
      <c r="E75" s="187">
        <f t="shared" si="3"/>
        <v>500000</v>
      </c>
      <c r="F75" s="208">
        <f t="shared" si="2"/>
        <v>100</v>
      </c>
    </row>
    <row r="76" spans="1:6" ht="108">
      <c r="A76" s="505"/>
      <c r="B76" s="507"/>
      <c r="C76" s="167" t="s">
        <v>683</v>
      </c>
      <c r="D76" s="182">
        <v>800000</v>
      </c>
      <c r="E76" s="187">
        <f t="shared" si="3"/>
        <v>800000</v>
      </c>
      <c r="F76" s="208">
        <f t="shared" si="2"/>
        <v>100</v>
      </c>
    </row>
    <row r="77" spans="1:6" ht="104.4" customHeight="1">
      <c r="A77" s="505"/>
      <c r="B77" s="507"/>
      <c r="C77" s="170" t="s">
        <v>684</v>
      </c>
      <c r="D77" s="194">
        <v>500000</v>
      </c>
      <c r="E77" s="187">
        <f t="shared" si="3"/>
        <v>500000</v>
      </c>
      <c r="F77" s="208">
        <f t="shared" si="2"/>
        <v>100</v>
      </c>
    </row>
    <row r="78" spans="1:6" ht="118.2" customHeight="1">
      <c r="A78" s="505"/>
      <c r="B78" s="507"/>
      <c r="C78" s="167" t="s">
        <v>685</v>
      </c>
      <c r="D78" s="182">
        <v>75000</v>
      </c>
      <c r="E78" s="187">
        <f t="shared" si="3"/>
        <v>75000</v>
      </c>
      <c r="F78" s="208">
        <f t="shared" si="2"/>
        <v>100</v>
      </c>
    </row>
    <row r="79" spans="1:6" ht="17.399999999999999">
      <c r="A79" s="154">
        <v>9900000000</v>
      </c>
      <c r="B79" s="508" t="s">
        <v>661</v>
      </c>
      <c r="C79" s="509"/>
      <c r="D79" s="183">
        <f>D63</f>
        <v>5125000</v>
      </c>
      <c r="E79" s="202">
        <f>D79</f>
        <v>5125000</v>
      </c>
      <c r="F79" s="209">
        <f t="shared" si="2"/>
        <v>100</v>
      </c>
    </row>
    <row r="80" spans="1:6" ht="18" customHeight="1">
      <c r="A80" s="514" t="s">
        <v>686</v>
      </c>
      <c r="B80" s="515"/>
      <c r="C80" s="515"/>
      <c r="D80" s="515"/>
      <c r="E80" s="515"/>
      <c r="F80" s="516"/>
    </row>
    <row r="81" spans="1:6" ht="89.4" customHeight="1">
      <c r="A81" s="510">
        <v>3719800</v>
      </c>
      <c r="B81" s="512">
        <v>9800</v>
      </c>
      <c r="C81" s="171" t="s">
        <v>673</v>
      </c>
      <c r="D81" s="195">
        <f>D83+D107</f>
        <v>16865300</v>
      </c>
      <c r="E81" s="195">
        <f>E83+E107</f>
        <v>16865300</v>
      </c>
      <c r="F81" s="208">
        <f t="shared" si="2"/>
        <v>100</v>
      </c>
    </row>
    <row r="82" spans="1:6" ht="18">
      <c r="A82" s="511"/>
      <c r="B82" s="513"/>
      <c r="C82" s="166" t="s">
        <v>674</v>
      </c>
      <c r="D82" s="196"/>
      <c r="E82" s="187"/>
      <c r="F82" s="208"/>
    </row>
    <row r="83" spans="1:6" ht="102.6" customHeight="1">
      <c r="A83" s="511"/>
      <c r="B83" s="513"/>
      <c r="C83" s="167" t="s">
        <v>675</v>
      </c>
      <c r="D83" s="197">
        <f>SUM(D85:D106)</f>
        <v>15840300</v>
      </c>
      <c r="E83" s="197">
        <f>SUM(E85:E106)</f>
        <v>15840300</v>
      </c>
      <c r="F83" s="208">
        <f t="shared" si="2"/>
        <v>100</v>
      </c>
    </row>
    <row r="84" spans="1:6" ht="18">
      <c r="A84" s="511"/>
      <c r="B84" s="513"/>
      <c r="C84" s="168" t="s">
        <v>674</v>
      </c>
      <c r="D84" s="196"/>
      <c r="E84" s="187"/>
      <c r="F84" s="208"/>
    </row>
    <row r="85" spans="1:6" ht="18">
      <c r="A85" s="511"/>
      <c r="B85" s="513"/>
      <c r="C85" s="169" t="s">
        <v>687</v>
      </c>
      <c r="D85" s="182">
        <v>1500000</v>
      </c>
      <c r="E85" s="187">
        <f>D85</f>
        <v>1500000</v>
      </c>
      <c r="F85" s="208">
        <f t="shared" si="2"/>
        <v>100</v>
      </c>
    </row>
    <row r="86" spans="1:6" ht="18">
      <c r="A86" s="511"/>
      <c r="B86" s="513"/>
      <c r="C86" s="169" t="s">
        <v>688</v>
      </c>
      <c r="D86" s="182">
        <v>1500000</v>
      </c>
      <c r="E86" s="187">
        <f t="shared" ref="E86:E99" si="4">D86</f>
        <v>1500000</v>
      </c>
      <c r="F86" s="208">
        <f t="shared" si="2"/>
        <v>100</v>
      </c>
    </row>
    <row r="87" spans="1:6" ht="18">
      <c r="A87" s="511"/>
      <c r="B87" s="513"/>
      <c r="C87" s="169" t="s">
        <v>689</v>
      </c>
      <c r="D87" s="182">
        <v>500000</v>
      </c>
      <c r="E87" s="187">
        <f t="shared" si="4"/>
        <v>500000</v>
      </c>
      <c r="F87" s="208">
        <f t="shared" si="2"/>
        <v>100</v>
      </c>
    </row>
    <row r="88" spans="1:6" ht="18">
      <c r="A88" s="511"/>
      <c r="B88" s="513"/>
      <c r="C88" s="169" t="s">
        <v>690</v>
      </c>
      <c r="D88" s="182">
        <v>1000000</v>
      </c>
      <c r="E88" s="187">
        <f t="shared" si="4"/>
        <v>1000000</v>
      </c>
      <c r="F88" s="208">
        <f t="shared" si="2"/>
        <v>100</v>
      </c>
    </row>
    <row r="89" spans="1:6" ht="18">
      <c r="A89" s="511"/>
      <c r="B89" s="513"/>
      <c r="C89" s="169" t="s">
        <v>691</v>
      </c>
      <c r="D89" s="182">
        <v>1000000</v>
      </c>
      <c r="E89" s="187">
        <f t="shared" si="4"/>
        <v>1000000</v>
      </c>
      <c r="F89" s="208">
        <f t="shared" si="2"/>
        <v>100</v>
      </c>
    </row>
    <row r="90" spans="1:6" ht="18">
      <c r="A90" s="511"/>
      <c r="B90" s="513"/>
      <c r="C90" s="169" t="s">
        <v>676</v>
      </c>
      <c r="D90" s="182">
        <v>235000</v>
      </c>
      <c r="E90" s="187">
        <f t="shared" si="4"/>
        <v>235000</v>
      </c>
      <c r="F90" s="208">
        <f t="shared" si="2"/>
        <v>100</v>
      </c>
    </row>
    <row r="91" spans="1:6" ht="18">
      <c r="A91" s="511"/>
      <c r="B91" s="513"/>
      <c r="C91" s="169" t="s">
        <v>692</v>
      </c>
      <c r="D91" s="182">
        <v>1000000</v>
      </c>
      <c r="E91" s="187">
        <f t="shared" si="4"/>
        <v>1000000</v>
      </c>
      <c r="F91" s="208">
        <f t="shared" si="2"/>
        <v>100</v>
      </c>
    </row>
    <row r="92" spans="1:6" ht="18">
      <c r="A92" s="511"/>
      <c r="B92" s="513"/>
      <c r="C92" s="169" t="s">
        <v>678</v>
      </c>
      <c r="D92" s="182">
        <v>600000</v>
      </c>
      <c r="E92" s="187">
        <f t="shared" si="4"/>
        <v>600000</v>
      </c>
      <c r="F92" s="208">
        <f t="shared" si="2"/>
        <v>100</v>
      </c>
    </row>
    <row r="93" spans="1:6" ht="18">
      <c r="A93" s="511"/>
      <c r="B93" s="513"/>
      <c r="C93" s="169" t="s">
        <v>679</v>
      </c>
      <c r="D93" s="182">
        <v>250000</v>
      </c>
      <c r="E93" s="187">
        <f t="shared" si="4"/>
        <v>250000</v>
      </c>
      <c r="F93" s="208">
        <f t="shared" si="2"/>
        <v>100</v>
      </c>
    </row>
    <row r="94" spans="1:6" ht="18">
      <c r="A94" s="511"/>
      <c r="B94" s="513"/>
      <c r="C94" s="169" t="s">
        <v>693</v>
      </c>
      <c r="D94" s="182">
        <v>500000</v>
      </c>
      <c r="E94" s="182">
        <v>500000</v>
      </c>
      <c r="F94" s="208">
        <f t="shared" si="2"/>
        <v>100</v>
      </c>
    </row>
    <row r="95" spans="1:6" ht="18">
      <c r="A95" s="511"/>
      <c r="B95" s="513"/>
      <c r="C95" s="169" t="s">
        <v>694</v>
      </c>
      <c r="D95" s="182">
        <v>410600</v>
      </c>
      <c r="E95" s="187">
        <f t="shared" si="4"/>
        <v>410600</v>
      </c>
      <c r="F95" s="208">
        <f t="shared" si="2"/>
        <v>100</v>
      </c>
    </row>
    <row r="96" spans="1:6" ht="18">
      <c r="A96" s="511"/>
      <c r="B96" s="513"/>
      <c r="C96" s="169" t="s">
        <v>695</v>
      </c>
      <c r="D96" s="182">
        <v>500000</v>
      </c>
      <c r="E96" s="187">
        <f t="shared" si="4"/>
        <v>500000</v>
      </c>
      <c r="F96" s="208">
        <f t="shared" si="2"/>
        <v>100</v>
      </c>
    </row>
    <row r="97" spans="1:6" ht="18">
      <c r="A97" s="511"/>
      <c r="B97" s="513"/>
      <c r="C97" s="169" t="s">
        <v>696</v>
      </c>
      <c r="D97" s="182">
        <v>1000000</v>
      </c>
      <c r="E97" s="187">
        <f t="shared" si="4"/>
        <v>1000000</v>
      </c>
      <c r="F97" s="208">
        <f t="shared" si="2"/>
        <v>100</v>
      </c>
    </row>
    <row r="98" spans="1:6" ht="18">
      <c r="A98" s="511"/>
      <c r="B98" s="513"/>
      <c r="C98" s="169" t="s">
        <v>697</v>
      </c>
      <c r="D98" s="182">
        <v>500000</v>
      </c>
      <c r="E98" s="187">
        <f t="shared" si="4"/>
        <v>500000</v>
      </c>
      <c r="F98" s="208">
        <f t="shared" si="2"/>
        <v>100</v>
      </c>
    </row>
    <row r="99" spans="1:6" ht="18">
      <c r="A99" s="511"/>
      <c r="B99" s="513"/>
      <c r="C99" s="169" t="s">
        <v>698</v>
      </c>
      <c r="D99" s="182">
        <v>500000</v>
      </c>
      <c r="E99" s="187">
        <f t="shared" si="4"/>
        <v>500000</v>
      </c>
      <c r="F99" s="208">
        <f t="shared" si="2"/>
        <v>100</v>
      </c>
    </row>
    <row r="100" spans="1:6" ht="18">
      <c r="A100" s="511"/>
      <c r="B100" s="513"/>
      <c r="C100" s="169" t="s">
        <v>902</v>
      </c>
      <c r="D100" s="412">
        <v>796000</v>
      </c>
      <c r="E100" s="412">
        <v>796000</v>
      </c>
      <c r="F100" s="208">
        <f t="shared" si="2"/>
        <v>100</v>
      </c>
    </row>
    <row r="101" spans="1:6" ht="18">
      <c r="A101" s="511"/>
      <c r="B101" s="513"/>
      <c r="C101" s="169" t="s">
        <v>903</v>
      </c>
      <c r="D101" s="412">
        <v>500000</v>
      </c>
      <c r="E101" s="412">
        <v>500000</v>
      </c>
      <c r="F101" s="208">
        <f t="shared" si="2"/>
        <v>100</v>
      </c>
    </row>
    <row r="102" spans="1:6" ht="18">
      <c r="A102" s="511"/>
      <c r="B102" s="513"/>
      <c r="C102" s="169" t="s">
        <v>904</v>
      </c>
      <c r="D102" s="412">
        <v>500000</v>
      </c>
      <c r="E102" s="412">
        <v>500000</v>
      </c>
      <c r="F102" s="208">
        <f t="shared" si="2"/>
        <v>100</v>
      </c>
    </row>
    <row r="103" spans="1:6" ht="36">
      <c r="A103" s="511"/>
      <c r="B103" s="513"/>
      <c r="C103" s="169" t="s">
        <v>905</v>
      </c>
      <c r="D103" s="412">
        <v>300000</v>
      </c>
      <c r="E103" s="412">
        <v>300000</v>
      </c>
      <c r="F103" s="208">
        <f t="shared" si="2"/>
        <v>100</v>
      </c>
    </row>
    <row r="104" spans="1:6" ht="18">
      <c r="A104" s="511"/>
      <c r="B104" s="513"/>
      <c r="C104" s="169" t="s">
        <v>906</v>
      </c>
      <c r="D104" s="412">
        <v>1248700</v>
      </c>
      <c r="E104" s="412">
        <v>1248700</v>
      </c>
      <c r="F104" s="208">
        <f t="shared" si="2"/>
        <v>100</v>
      </c>
    </row>
    <row r="105" spans="1:6" ht="18">
      <c r="A105" s="511"/>
      <c r="B105" s="513"/>
      <c r="C105" s="169" t="s">
        <v>907</v>
      </c>
      <c r="D105" s="412">
        <v>1000000</v>
      </c>
      <c r="E105" s="412">
        <v>1000000</v>
      </c>
      <c r="F105" s="208">
        <f t="shared" si="2"/>
        <v>100</v>
      </c>
    </row>
    <row r="106" spans="1:6" ht="18">
      <c r="A106" s="511"/>
      <c r="B106" s="513"/>
      <c r="C106" s="169" t="s">
        <v>908</v>
      </c>
      <c r="D106" s="412">
        <v>500000</v>
      </c>
      <c r="E106" s="412">
        <v>500000</v>
      </c>
      <c r="F106" s="208">
        <f t="shared" si="2"/>
        <v>100</v>
      </c>
    </row>
    <row r="107" spans="1:6" ht="123" customHeight="1">
      <c r="A107" s="511"/>
      <c r="B107" s="513"/>
      <c r="C107" s="167" t="s">
        <v>685</v>
      </c>
      <c r="D107" s="182">
        <v>1025000</v>
      </c>
      <c r="E107" s="182">
        <v>1025000</v>
      </c>
      <c r="F107" s="208">
        <f t="shared" si="2"/>
        <v>100</v>
      </c>
    </row>
    <row r="108" spans="1:6" ht="17.399999999999999">
      <c r="A108" s="172" t="s">
        <v>699</v>
      </c>
      <c r="B108" s="173"/>
      <c r="C108" s="156" t="s">
        <v>665</v>
      </c>
      <c r="D108" s="183">
        <f>D109+D110</f>
        <v>47815200</v>
      </c>
      <c r="E108" s="183">
        <f>E109+E110</f>
        <v>36687900</v>
      </c>
      <c r="F108" s="209">
        <f t="shared" si="2"/>
        <v>76.728529839883549</v>
      </c>
    </row>
    <row r="109" spans="1:6" ht="17.399999999999999">
      <c r="A109" s="172" t="s">
        <v>699</v>
      </c>
      <c r="B109" s="173"/>
      <c r="C109" s="156" t="s">
        <v>666</v>
      </c>
      <c r="D109" s="183">
        <f>D45+D63+D59+D47</f>
        <v>30949900</v>
      </c>
      <c r="E109" s="183">
        <f>E45+E63+E59+E47</f>
        <v>19822600</v>
      </c>
      <c r="F109" s="209">
        <f t="shared" si="2"/>
        <v>64.047379797673017</v>
      </c>
    </row>
    <row r="110" spans="1:6" ht="18" thickBot="1">
      <c r="A110" s="174" t="s">
        <v>699</v>
      </c>
      <c r="B110" s="175"/>
      <c r="C110" s="176" t="s">
        <v>667</v>
      </c>
      <c r="D110" s="198">
        <f>D83+D107</f>
        <v>16865300</v>
      </c>
      <c r="E110" s="198">
        <f>E83+E107</f>
        <v>16865300</v>
      </c>
      <c r="F110" s="210">
        <f t="shared" si="2"/>
        <v>100</v>
      </c>
    </row>
    <row r="112" spans="1:6">
      <c r="E112" s="437"/>
    </row>
    <row r="113" spans="1:3" ht="17.399999999999999">
      <c r="A113" s="177" t="s">
        <v>700</v>
      </c>
      <c r="B113" s="177"/>
      <c r="C113" s="178" t="s">
        <v>205</v>
      </c>
    </row>
  </sheetData>
  <mergeCells count="46">
    <mergeCell ref="A5:F5"/>
    <mergeCell ref="A6:F6"/>
    <mergeCell ref="B18:C18"/>
    <mergeCell ref="A10:D10"/>
    <mergeCell ref="B12:C12"/>
    <mergeCell ref="B13:C13"/>
    <mergeCell ref="A14:C14"/>
    <mergeCell ref="B15:C15"/>
    <mergeCell ref="B16:C16"/>
    <mergeCell ref="B17:C17"/>
    <mergeCell ref="A8:F8"/>
    <mergeCell ref="A9:F9"/>
    <mergeCell ref="B19:C19"/>
    <mergeCell ref="B20:C20"/>
    <mergeCell ref="B21:C21"/>
    <mergeCell ref="B25:C25"/>
    <mergeCell ref="B26:C26"/>
    <mergeCell ref="B23:C23"/>
    <mergeCell ref="B24:C24"/>
    <mergeCell ref="B79:C79"/>
    <mergeCell ref="A81:A107"/>
    <mergeCell ref="B81:B107"/>
    <mergeCell ref="A80:F80"/>
    <mergeCell ref="A37:B37"/>
    <mergeCell ref="A38:B38"/>
    <mergeCell ref="A40:D40"/>
    <mergeCell ref="B46:C46"/>
    <mergeCell ref="A44:F44"/>
    <mergeCell ref="A47:A57"/>
    <mergeCell ref="B47:B57"/>
    <mergeCell ref="B58:C58"/>
    <mergeCell ref="B22:C22"/>
    <mergeCell ref="A59:A62"/>
    <mergeCell ref="B59:B62"/>
    <mergeCell ref="A63:A78"/>
    <mergeCell ref="B63:B78"/>
    <mergeCell ref="A36:B36"/>
    <mergeCell ref="B29:C29"/>
    <mergeCell ref="B30:C30"/>
    <mergeCell ref="A33:C33"/>
    <mergeCell ref="B34:C34"/>
    <mergeCell ref="B35:C35"/>
    <mergeCell ref="B27:C27"/>
    <mergeCell ref="B28:C28"/>
    <mergeCell ref="B31:C31"/>
    <mergeCell ref="B32:C32"/>
  </mergeCells>
  <pageMargins left="0.70866141732283472" right="0.19685039370078741" top="0.2" bottom="0.21" header="0.31496062992125984" footer="0.2"/>
  <pageSetup paperSize="9" scale="70" orientation="portrait" verticalDpi="0" r:id="rId1"/>
</worksheet>
</file>

<file path=xl/worksheets/sheet6.xml><?xml version="1.0" encoding="utf-8"?>
<worksheet xmlns="http://schemas.openxmlformats.org/spreadsheetml/2006/main" xmlns:r="http://schemas.openxmlformats.org/officeDocument/2006/relationships">
  <dimension ref="A1:O92"/>
  <sheetViews>
    <sheetView view="pageBreakPreview" topLeftCell="A3" zoomScale="70" zoomScaleNormal="80" zoomScaleSheetLayoutView="70" workbookViewId="0">
      <pane xSplit="3" ySplit="9" topLeftCell="D12" activePane="bottomRight" state="frozen"/>
      <selection activeCell="A3" sqref="A3"/>
      <selection pane="topRight" activeCell="D3" sqref="D3"/>
      <selection pane="bottomLeft" activeCell="A12" sqref="A12"/>
      <selection pane="bottomRight" activeCell="I4" sqref="I4"/>
    </sheetView>
  </sheetViews>
  <sheetFormatPr defaultColWidth="9.109375" defaultRowHeight="13.8"/>
  <cols>
    <col min="1" max="1" width="12.44140625" style="97" customWidth="1"/>
    <col min="2" max="2" width="25.44140625" style="97" customWidth="1"/>
    <col min="3" max="3" width="52.88671875" style="97" customWidth="1"/>
    <col min="4" max="4" width="17.5546875" style="97" customWidth="1"/>
    <col min="5" max="7" width="16.44140625" style="97" customWidth="1"/>
    <col min="8" max="9" width="16.5546875" style="97" customWidth="1"/>
    <col min="10" max="10" width="17.44140625" style="97" customWidth="1"/>
    <col min="11" max="11" width="16" style="97" customWidth="1"/>
    <col min="12" max="13" width="17.5546875" style="97" customWidth="1"/>
    <col min="14" max="14" width="14" style="97" customWidth="1"/>
    <col min="15" max="15" width="12.44140625" style="97" customWidth="1"/>
    <col min="16" max="16384" width="9.109375" style="97"/>
  </cols>
  <sheetData>
    <row r="1" spans="1:13" ht="18">
      <c r="I1" s="10" t="s">
        <v>835</v>
      </c>
    </row>
    <row r="2" spans="1:13" ht="18">
      <c r="I2" s="10" t="s">
        <v>200</v>
      </c>
    </row>
    <row r="3" spans="1:13" ht="18">
      <c r="A3" s="560"/>
      <c r="B3" s="560"/>
      <c r="I3" s="10" t="s">
        <v>918</v>
      </c>
    </row>
    <row r="4" spans="1:13" ht="15.6">
      <c r="A4" s="464"/>
      <c r="B4" s="464"/>
    </row>
    <row r="5" spans="1:13" ht="20.399999999999999">
      <c r="A5" s="561" t="s">
        <v>915</v>
      </c>
      <c r="B5" s="561"/>
      <c r="C5" s="561"/>
      <c r="D5" s="561"/>
      <c r="E5" s="561"/>
      <c r="F5" s="561"/>
      <c r="G5" s="561"/>
      <c r="H5" s="561"/>
      <c r="I5" s="561"/>
      <c r="J5" s="561"/>
      <c r="K5" s="561"/>
      <c r="L5" s="561"/>
      <c r="M5" s="561"/>
    </row>
    <row r="6" spans="1:13" ht="20.399999999999999">
      <c r="A6" s="560" t="s">
        <v>202</v>
      </c>
      <c r="B6" s="560"/>
      <c r="C6" s="560"/>
      <c r="D6" s="316"/>
      <c r="E6" s="316"/>
      <c r="F6" s="316"/>
      <c r="G6" s="316"/>
      <c r="H6" s="316"/>
      <c r="I6" s="316"/>
      <c r="J6" s="316"/>
      <c r="K6" s="316"/>
      <c r="L6" s="316"/>
      <c r="M6" s="316"/>
    </row>
    <row r="7" spans="1:13" ht="15.6">
      <c r="A7" s="544" t="s">
        <v>203</v>
      </c>
      <c r="B7" s="544"/>
      <c r="C7" s="544"/>
    </row>
    <row r="8" spans="1:13" ht="21" thickBot="1">
      <c r="A8" s="317"/>
      <c r="B8" s="317"/>
      <c r="C8" s="317"/>
      <c r="D8" s="317"/>
      <c r="E8" s="317"/>
      <c r="F8" s="317"/>
      <c r="G8" s="317"/>
      <c r="H8" s="317"/>
      <c r="I8" s="317"/>
      <c r="J8" s="317"/>
      <c r="K8" s="317"/>
      <c r="L8" s="211"/>
      <c r="M8" s="212" t="s">
        <v>0</v>
      </c>
    </row>
    <row r="9" spans="1:13" ht="16.2" customHeight="1">
      <c r="A9" s="541" t="s">
        <v>702</v>
      </c>
      <c r="B9" s="538" t="s">
        <v>703</v>
      </c>
      <c r="C9" s="558" t="s">
        <v>704</v>
      </c>
      <c r="D9" s="558" t="s">
        <v>705</v>
      </c>
      <c r="E9" s="556" t="s">
        <v>631</v>
      </c>
      <c r="F9" s="556"/>
      <c r="G9" s="545" t="s">
        <v>641</v>
      </c>
      <c r="H9" s="554" t="s">
        <v>3</v>
      </c>
      <c r="I9" s="554"/>
      <c r="J9" s="552" t="s">
        <v>4</v>
      </c>
      <c r="K9" s="552"/>
      <c r="L9" s="552"/>
      <c r="M9" s="553"/>
    </row>
    <row r="10" spans="1:13" ht="30.6" customHeight="1">
      <c r="A10" s="542"/>
      <c r="B10" s="539"/>
      <c r="C10" s="548"/>
      <c r="D10" s="548"/>
      <c r="E10" s="557"/>
      <c r="F10" s="557"/>
      <c r="G10" s="546"/>
      <c r="H10" s="555"/>
      <c r="I10" s="555"/>
      <c r="J10" s="550" t="s">
        <v>631</v>
      </c>
      <c r="K10" s="551"/>
      <c r="L10" s="548" t="s">
        <v>218</v>
      </c>
      <c r="M10" s="549"/>
    </row>
    <row r="11" spans="1:13" ht="81" customHeight="1" thickBot="1">
      <c r="A11" s="543"/>
      <c r="B11" s="540"/>
      <c r="C11" s="559"/>
      <c r="D11" s="559"/>
      <c r="E11" s="213" t="s">
        <v>706</v>
      </c>
      <c r="F11" s="213" t="s">
        <v>707</v>
      </c>
      <c r="G11" s="547"/>
      <c r="H11" s="214" t="s">
        <v>706</v>
      </c>
      <c r="I11" s="214" t="s">
        <v>707</v>
      </c>
      <c r="J11" s="214" t="s">
        <v>706</v>
      </c>
      <c r="K11" s="214" t="s">
        <v>707</v>
      </c>
      <c r="L11" s="214" t="s">
        <v>706</v>
      </c>
      <c r="M11" s="215" t="s">
        <v>707</v>
      </c>
    </row>
    <row r="12" spans="1:13" ht="21.6" customHeight="1">
      <c r="A12" s="216" t="s">
        <v>708</v>
      </c>
      <c r="B12" s="217" t="s">
        <v>709</v>
      </c>
      <c r="C12" s="218"/>
      <c r="D12" s="219"/>
      <c r="E12" s="220">
        <f t="shared" ref="E12:F81" si="0">H12+J12</f>
        <v>87227181</v>
      </c>
      <c r="F12" s="220">
        <f t="shared" si="0"/>
        <v>42263229.770000003</v>
      </c>
      <c r="G12" s="334">
        <f>F12/E12*100</f>
        <v>48.451903736290646</v>
      </c>
      <c r="H12" s="221">
        <f t="shared" ref="H12:M12" si="1">SUM(H13:H72)-H24-H29</f>
        <v>68079081</v>
      </c>
      <c r="I12" s="221">
        <f t="shared" si="1"/>
        <v>31056933.580000002</v>
      </c>
      <c r="J12" s="221">
        <f t="shared" si="1"/>
        <v>19148100</v>
      </c>
      <c r="K12" s="221">
        <f t="shared" si="1"/>
        <v>11206296.189999999</v>
      </c>
      <c r="L12" s="221">
        <f t="shared" si="1"/>
        <v>18310100</v>
      </c>
      <c r="M12" s="221">
        <f t="shared" si="1"/>
        <v>10804706.370000001</v>
      </c>
    </row>
    <row r="13" spans="1:13" ht="62.4">
      <c r="A13" s="223" t="s">
        <v>229</v>
      </c>
      <c r="B13" s="224" t="s">
        <v>479</v>
      </c>
      <c r="C13" s="225" t="s">
        <v>710</v>
      </c>
      <c r="D13" s="226" t="s">
        <v>711</v>
      </c>
      <c r="E13" s="227">
        <f t="shared" si="0"/>
        <v>250000</v>
      </c>
      <c r="F13" s="220">
        <f t="shared" si="0"/>
        <v>83849.5</v>
      </c>
      <c r="G13" s="334">
        <f t="shared" ref="G13:G77" si="2">F13/E13*100</f>
        <v>33.5398</v>
      </c>
      <c r="H13" s="228">
        <v>250000</v>
      </c>
      <c r="I13" s="228">
        <v>83849.5</v>
      </c>
      <c r="J13" s="228">
        <v>0</v>
      </c>
      <c r="K13" s="228"/>
      <c r="L13" s="319">
        <v>0</v>
      </c>
      <c r="M13" s="328"/>
    </row>
    <row r="14" spans="1:13" s="234" customFormat="1" ht="41.4" customHeight="1">
      <c r="A14" s="229" t="s">
        <v>245</v>
      </c>
      <c r="B14" s="230" t="s">
        <v>712</v>
      </c>
      <c r="C14" s="231" t="s">
        <v>713</v>
      </c>
      <c r="D14" s="226" t="s">
        <v>714</v>
      </c>
      <c r="E14" s="227">
        <f t="shared" si="0"/>
        <v>12054300</v>
      </c>
      <c r="F14" s="220">
        <f t="shared" si="0"/>
        <v>6286220.2300000004</v>
      </c>
      <c r="G14" s="334">
        <f t="shared" si="2"/>
        <v>52.149193482823563</v>
      </c>
      <c r="H14" s="232">
        <v>5454800</v>
      </c>
      <c r="I14" s="232">
        <v>2632650.23</v>
      </c>
      <c r="J14" s="233">
        <v>6599500</v>
      </c>
      <c r="K14" s="233">
        <v>3653570</v>
      </c>
      <c r="L14" s="233">
        <v>6599500</v>
      </c>
      <c r="M14" s="233">
        <v>3653570</v>
      </c>
    </row>
    <row r="15" spans="1:13" s="234" customFormat="1" ht="84" customHeight="1">
      <c r="A15" s="229" t="s">
        <v>253</v>
      </c>
      <c r="B15" s="235" t="s">
        <v>524</v>
      </c>
      <c r="C15" s="236" t="s">
        <v>715</v>
      </c>
      <c r="D15" s="226" t="s">
        <v>716</v>
      </c>
      <c r="E15" s="227">
        <f t="shared" si="0"/>
        <v>1416400</v>
      </c>
      <c r="F15" s="220">
        <f t="shared" si="0"/>
        <v>294266.09999999998</v>
      </c>
      <c r="G15" s="334">
        <f t="shared" si="2"/>
        <v>20.775635413724935</v>
      </c>
      <c r="H15" s="233">
        <v>1416400</v>
      </c>
      <c r="I15" s="233">
        <v>294266.09999999998</v>
      </c>
      <c r="J15" s="233">
        <v>0</v>
      </c>
      <c r="K15" s="233"/>
      <c r="L15" s="320">
        <v>0</v>
      </c>
      <c r="M15" s="329"/>
    </row>
    <row r="16" spans="1:13" s="234" customFormat="1" ht="78">
      <c r="A16" s="229" t="s">
        <v>256</v>
      </c>
      <c r="B16" s="235" t="s">
        <v>525</v>
      </c>
      <c r="C16" s="236" t="s">
        <v>717</v>
      </c>
      <c r="D16" s="226" t="s">
        <v>718</v>
      </c>
      <c r="E16" s="227">
        <f t="shared" si="0"/>
        <v>50000</v>
      </c>
      <c r="F16" s="220">
        <f t="shared" si="0"/>
        <v>23839.22</v>
      </c>
      <c r="G16" s="334">
        <f t="shared" si="2"/>
        <v>47.678440000000002</v>
      </c>
      <c r="H16" s="233">
        <v>50000</v>
      </c>
      <c r="I16" s="233">
        <v>23839.22</v>
      </c>
      <c r="J16" s="233">
        <v>0</v>
      </c>
      <c r="K16" s="233"/>
      <c r="L16" s="320">
        <v>0</v>
      </c>
      <c r="M16" s="329"/>
    </row>
    <row r="17" spans="1:15" s="234" customFormat="1" ht="46.8">
      <c r="A17" s="229" t="s">
        <v>249</v>
      </c>
      <c r="B17" s="235" t="s">
        <v>719</v>
      </c>
      <c r="C17" s="231" t="s">
        <v>720</v>
      </c>
      <c r="D17" s="237" t="s">
        <v>721</v>
      </c>
      <c r="E17" s="227">
        <f t="shared" si="0"/>
        <v>3500</v>
      </c>
      <c r="F17" s="220">
        <f t="shared" si="0"/>
        <v>1470</v>
      </c>
      <c r="G17" s="334">
        <f t="shared" si="2"/>
        <v>42</v>
      </c>
      <c r="H17" s="233">
        <v>3500</v>
      </c>
      <c r="I17" s="233">
        <v>1470</v>
      </c>
      <c r="J17" s="233">
        <v>0</v>
      </c>
      <c r="K17" s="233"/>
      <c r="L17" s="320">
        <v>0</v>
      </c>
      <c r="M17" s="329"/>
    </row>
    <row r="18" spans="1:15" s="234" customFormat="1" ht="109.2">
      <c r="A18" s="238" t="s">
        <v>263</v>
      </c>
      <c r="B18" s="239" t="s">
        <v>531</v>
      </c>
      <c r="C18" s="231" t="s">
        <v>722</v>
      </c>
      <c r="D18" s="237" t="s">
        <v>723</v>
      </c>
      <c r="E18" s="227">
        <f t="shared" si="0"/>
        <v>200000</v>
      </c>
      <c r="F18" s="220">
        <f t="shared" si="0"/>
        <v>91994</v>
      </c>
      <c r="G18" s="334">
        <f t="shared" si="2"/>
        <v>45.997</v>
      </c>
      <c r="H18" s="233">
        <v>200000</v>
      </c>
      <c r="I18" s="233">
        <v>91994</v>
      </c>
      <c r="J18" s="233">
        <v>0</v>
      </c>
      <c r="K18" s="233"/>
      <c r="L18" s="320">
        <v>0</v>
      </c>
      <c r="M18" s="329"/>
    </row>
    <row r="19" spans="1:15" s="234" customFormat="1" ht="153" customHeight="1">
      <c r="A19" s="238" t="s">
        <v>267</v>
      </c>
      <c r="B19" s="240" t="s">
        <v>724</v>
      </c>
      <c r="C19" s="231" t="s">
        <v>725</v>
      </c>
      <c r="D19" s="241" t="s">
        <v>726</v>
      </c>
      <c r="E19" s="227">
        <f t="shared" si="0"/>
        <v>15000</v>
      </c>
      <c r="F19" s="220">
        <f t="shared" si="0"/>
        <v>12000</v>
      </c>
      <c r="G19" s="334">
        <f t="shared" si="2"/>
        <v>80</v>
      </c>
      <c r="H19" s="233">
        <v>15000</v>
      </c>
      <c r="I19" s="233">
        <v>12000</v>
      </c>
      <c r="J19" s="233"/>
      <c r="K19" s="233"/>
      <c r="L19" s="320">
        <v>0</v>
      </c>
      <c r="M19" s="329"/>
    </row>
    <row r="20" spans="1:15" s="234" customFormat="1" ht="187.2">
      <c r="A20" s="229" t="s">
        <v>270</v>
      </c>
      <c r="B20" s="235" t="s">
        <v>535</v>
      </c>
      <c r="C20" s="242" t="s">
        <v>720</v>
      </c>
      <c r="D20" s="243" t="s">
        <v>721</v>
      </c>
      <c r="E20" s="227">
        <f t="shared" si="0"/>
        <v>1800000</v>
      </c>
      <c r="F20" s="220">
        <f t="shared" si="0"/>
        <v>451364.37</v>
      </c>
      <c r="G20" s="334">
        <f t="shared" si="2"/>
        <v>25.075798333333331</v>
      </c>
      <c r="H20" s="233">
        <v>1800000</v>
      </c>
      <c r="I20" s="233">
        <v>451364.37</v>
      </c>
      <c r="J20" s="233">
        <v>0</v>
      </c>
      <c r="K20" s="233"/>
      <c r="L20" s="320">
        <v>0</v>
      </c>
      <c r="M20" s="329"/>
    </row>
    <row r="21" spans="1:15" s="234" customFormat="1" ht="171.6">
      <c r="A21" s="229" t="s">
        <v>274</v>
      </c>
      <c r="B21" s="235" t="s">
        <v>536</v>
      </c>
      <c r="C21" s="244" t="s">
        <v>720</v>
      </c>
      <c r="D21" s="245" t="s">
        <v>721</v>
      </c>
      <c r="E21" s="227">
        <f t="shared" si="0"/>
        <v>550000</v>
      </c>
      <c r="F21" s="220">
        <f t="shared" si="0"/>
        <v>343342.41</v>
      </c>
      <c r="G21" s="334">
        <f t="shared" si="2"/>
        <v>62.425892727272725</v>
      </c>
      <c r="H21" s="233">
        <v>550000</v>
      </c>
      <c r="I21" s="233">
        <v>343342.41</v>
      </c>
      <c r="J21" s="233">
        <v>0</v>
      </c>
      <c r="K21" s="233"/>
      <c r="L21" s="320">
        <v>0</v>
      </c>
      <c r="M21" s="329"/>
    </row>
    <row r="22" spans="1:15" s="249" customFormat="1" ht="46.8">
      <c r="A22" s="246" t="s">
        <v>278</v>
      </c>
      <c r="B22" s="247" t="s">
        <v>537</v>
      </c>
      <c r="C22" s="248" t="s">
        <v>727</v>
      </c>
      <c r="D22" s="226" t="s">
        <v>728</v>
      </c>
      <c r="E22" s="227">
        <f t="shared" si="0"/>
        <v>200000</v>
      </c>
      <c r="F22" s="220">
        <f t="shared" si="0"/>
        <v>117817.06</v>
      </c>
      <c r="G22" s="334">
        <f t="shared" si="2"/>
        <v>58.908530000000006</v>
      </c>
      <c r="H22" s="233">
        <v>200000</v>
      </c>
      <c r="I22" s="233">
        <v>117817.06</v>
      </c>
      <c r="J22" s="233">
        <v>0</v>
      </c>
      <c r="K22" s="233"/>
      <c r="L22" s="320">
        <v>0</v>
      </c>
      <c r="M22" s="329"/>
    </row>
    <row r="23" spans="1:15" s="234" customFormat="1" ht="109.2">
      <c r="A23" s="250" t="s">
        <v>282</v>
      </c>
      <c r="B23" s="251" t="s">
        <v>729</v>
      </c>
      <c r="C23" s="252" t="s">
        <v>730</v>
      </c>
      <c r="D23" s="226" t="s">
        <v>731</v>
      </c>
      <c r="E23" s="227">
        <f t="shared" si="0"/>
        <v>1664681</v>
      </c>
      <c r="F23" s="220">
        <f t="shared" si="0"/>
        <v>432341.8</v>
      </c>
      <c r="G23" s="334">
        <f t="shared" si="2"/>
        <v>25.971450385989868</v>
      </c>
      <c r="H23" s="253">
        <v>1664681</v>
      </c>
      <c r="I23" s="253">
        <v>432341.8</v>
      </c>
      <c r="J23" s="254">
        <v>0</v>
      </c>
      <c r="K23" s="254"/>
      <c r="L23" s="321">
        <v>0</v>
      </c>
      <c r="M23" s="329"/>
    </row>
    <row r="24" spans="1:15" s="234" customFormat="1" ht="46.8">
      <c r="A24" s="600" t="s">
        <v>285</v>
      </c>
      <c r="B24" s="605" t="s">
        <v>541</v>
      </c>
      <c r="C24" s="255" t="s">
        <v>720</v>
      </c>
      <c r="D24" s="226" t="s">
        <v>732</v>
      </c>
      <c r="E24" s="227">
        <f t="shared" si="0"/>
        <v>4551000</v>
      </c>
      <c r="F24" s="220">
        <f t="shared" si="0"/>
        <v>1545000</v>
      </c>
      <c r="G24" s="334">
        <f t="shared" si="2"/>
        <v>33.948582729070537</v>
      </c>
      <c r="H24" s="256">
        <f>SUM(H26:H28)</f>
        <v>4551000</v>
      </c>
      <c r="I24" s="256">
        <f>SUM(I26:I28)</f>
        <v>1545000</v>
      </c>
      <c r="J24" s="256">
        <v>0</v>
      </c>
      <c r="K24" s="256"/>
      <c r="L24" s="322">
        <v>0</v>
      </c>
      <c r="M24" s="329"/>
      <c r="N24" s="363">
        <f>H24+H29+H40+H41</f>
        <v>14688000</v>
      </c>
      <c r="O24" s="363">
        <f>I24+I29+I40+I41</f>
        <v>8893004.5199999996</v>
      </c>
    </row>
    <row r="25" spans="1:15" s="234" customFormat="1" ht="15.6">
      <c r="A25" s="604"/>
      <c r="B25" s="606"/>
      <c r="C25" s="257" t="s">
        <v>733</v>
      </c>
      <c r="D25" s="245"/>
      <c r="E25" s="227"/>
      <c r="F25" s="220">
        <f t="shared" si="0"/>
        <v>0</v>
      </c>
      <c r="G25" s="334" t="e">
        <f t="shared" si="2"/>
        <v>#DIV/0!</v>
      </c>
      <c r="H25" s="233"/>
      <c r="I25" s="233"/>
      <c r="J25" s="233"/>
      <c r="K25" s="233"/>
      <c r="L25" s="323"/>
      <c r="M25" s="329"/>
    </row>
    <row r="26" spans="1:15" s="234" customFormat="1" ht="31.2">
      <c r="A26" s="604"/>
      <c r="B26" s="606"/>
      <c r="C26" s="258" t="s">
        <v>734</v>
      </c>
      <c r="D26" s="245"/>
      <c r="E26" s="227">
        <f t="shared" si="0"/>
        <v>4097000</v>
      </c>
      <c r="F26" s="220">
        <f t="shared" si="0"/>
        <v>1254000</v>
      </c>
      <c r="G26" s="334">
        <f t="shared" si="2"/>
        <v>30.607761776909935</v>
      </c>
      <c r="H26" s="233">
        <v>4097000</v>
      </c>
      <c r="I26" s="233">
        <v>1254000</v>
      </c>
      <c r="J26" s="233">
        <v>0</v>
      </c>
      <c r="K26" s="233"/>
      <c r="L26" s="323">
        <v>0</v>
      </c>
      <c r="M26" s="329"/>
    </row>
    <row r="27" spans="1:15" s="234" customFormat="1" ht="31.2">
      <c r="A27" s="604"/>
      <c r="B27" s="606"/>
      <c r="C27" s="252" t="s">
        <v>735</v>
      </c>
      <c r="D27" s="245"/>
      <c r="E27" s="227">
        <f t="shared" si="0"/>
        <v>104000</v>
      </c>
      <c r="F27" s="220">
        <f t="shared" si="0"/>
        <v>100000</v>
      </c>
      <c r="G27" s="334">
        <f t="shared" si="2"/>
        <v>96.15384615384616</v>
      </c>
      <c r="H27" s="233">
        <v>104000</v>
      </c>
      <c r="I27" s="233">
        <v>100000</v>
      </c>
      <c r="J27" s="233">
        <v>0</v>
      </c>
      <c r="K27" s="233"/>
      <c r="L27" s="320">
        <v>0</v>
      </c>
      <c r="M27" s="329"/>
    </row>
    <row r="28" spans="1:15" s="234" customFormat="1" ht="31.2">
      <c r="A28" s="601"/>
      <c r="B28" s="607"/>
      <c r="C28" s="259" t="s">
        <v>736</v>
      </c>
      <c r="D28" s="245"/>
      <c r="E28" s="227">
        <f t="shared" si="0"/>
        <v>350000</v>
      </c>
      <c r="F28" s="220">
        <f t="shared" si="0"/>
        <v>191000</v>
      </c>
      <c r="G28" s="334">
        <f t="shared" si="2"/>
        <v>54.571428571428569</v>
      </c>
      <c r="H28" s="233">
        <v>350000</v>
      </c>
      <c r="I28" s="233">
        <v>191000</v>
      </c>
      <c r="J28" s="233">
        <v>0</v>
      </c>
      <c r="K28" s="233"/>
      <c r="L28" s="320">
        <v>0</v>
      </c>
      <c r="M28" s="329"/>
    </row>
    <row r="29" spans="1:15" s="234" customFormat="1" ht="78">
      <c r="A29" s="600" t="s">
        <v>285</v>
      </c>
      <c r="B29" s="605" t="s">
        <v>541</v>
      </c>
      <c r="C29" s="260" t="s">
        <v>737</v>
      </c>
      <c r="D29" s="226" t="s">
        <v>738</v>
      </c>
      <c r="E29" s="227">
        <f t="shared" si="0"/>
        <v>8087000</v>
      </c>
      <c r="F29" s="220">
        <f t="shared" si="0"/>
        <v>5798004.5199999996</v>
      </c>
      <c r="G29" s="334">
        <f t="shared" si="2"/>
        <v>71.695369358229257</v>
      </c>
      <c r="H29" s="256">
        <f>SUM(H31:H39)</f>
        <v>8087000</v>
      </c>
      <c r="I29" s="256">
        <f>SUM(I31:I39)</f>
        <v>5798004.5199999996</v>
      </c>
      <c r="J29" s="256">
        <f t="shared" ref="J29:K29" si="3">SUM(J31:J37)</f>
        <v>0</v>
      </c>
      <c r="K29" s="256">
        <f t="shared" si="3"/>
        <v>0</v>
      </c>
      <c r="L29" s="324">
        <f>SUM(L34:L36)</f>
        <v>0</v>
      </c>
      <c r="M29" s="330"/>
    </row>
    <row r="30" spans="1:15" s="234" customFormat="1" ht="15.6">
      <c r="A30" s="604"/>
      <c r="B30" s="606"/>
      <c r="C30" s="261" t="s">
        <v>733</v>
      </c>
      <c r="D30" s="245"/>
      <c r="E30" s="227"/>
      <c r="F30" s="220">
        <f t="shared" si="0"/>
        <v>0</v>
      </c>
      <c r="G30" s="334" t="e">
        <f t="shared" si="2"/>
        <v>#DIV/0!</v>
      </c>
      <c r="H30" s="233"/>
      <c r="I30" s="233"/>
      <c r="J30" s="233"/>
      <c r="K30" s="233"/>
      <c r="L30" s="320"/>
      <c r="M30" s="329"/>
    </row>
    <row r="31" spans="1:15" s="234" customFormat="1" ht="22.8" customHeight="1">
      <c r="A31" s="601"/>
      <c r="B31" s="607"/>
      <c r="C31" s="252" t="s">
        <v>739</v>
      </c>
      <c r="D31" s="245"/>
      <c r="E31" s="227">
        <f t="shared" si="0"/>
        <v>1000000</v>
      </c>
      <c r="F31" s="220">
        <f>I31+K31</f>
        <v>682000</v>
      </c>
      <c r="G31" s="334">
        <f t="shared" si="2"/>
        <v>68.2</v>
      </c>
      <c r="H31" s="233">
        <v>1000000</v>
      </c>
      <c r="I31" s="233">
        <v>682000</v>
      </c>
      <c r="J31" s="233"/>
      <c r="K31" s="233"/>
      <c r="L31" s="320"/>
      <c r="M31" s="331">
        <f>M30-M29</f>
        <v>0</v>
      </c>
    </row>
    <row r="32" spans="1:15" s="234" customFormat="1" ht="93.6">
      <c r="A32" s="600" t="s">
        <v>285</v>
      </c>
      <c r="B32" s="605" t="s">
        <v>541</v>
      </c>
      <c r="C32" s="252" t="s">
        <v>740</v>
      </c>
      <c r="D32" s="245"/>
      <c r="E32" s="227">
        <f t="shared" si="0"/>
        <v>2188000</v>
      </c>
      <c r="F32" s="220">
        <f>I32+K32</f>
        <v>2178000</v>
      </c>
      <c r="G32" s="334">
        <f t="shared" si="2"/>
        <v>99.542961608775144</v>
      </c>
      <c r="H32" s="233">
        <v>2188000</v>
      </c>
      <c r="I32" s="233">
        <v>2178000</v>
      </c>
      <c r="J32" s="233">
        <v>0</v>
      </c>
      <c r="K32" s="233"/>
      <c r="L32" s="320">
        <v>0</v>
      </c>
      <c r="M32" s="329"/>
    </row>
    <row r="33" spans="1:13" s="234" customFormat="1" ht="115.8" customHeight="1">
      <c r="A33" s="604"/>
      <c r="B33" s="606"/>
      <c r="C33" s="252" t="s">
        <v>741</v>
      </c>
      <c r="D33" s="245"/>
      <c r="E33" s="227">
        <f t="shared" si="0"/>
        <v>1300000</v>
      </c>
      <c r="F33" s="220">
        <f t="shared" si="0"/>
        <v>1068187</v>
      </c>
      <c r="G33" s="334">
        <f t="shared" si="2"/>
        <v>82.16823076923076</v>
      </c>
      <c r="H33" s="233">
        <v>1300000</v>
      </c>
      <c r="I33" s="233">
        <v>1068187</v>
      </c>
      <c r="J33" s="233">
        <v>0</v>
      </c>
      <c r="K33" s="233"/>
      <c r="L33" s="320">
        <v>0</v>
      </c>
      <c r="M33" s="329"/>
    </row>
    <row r="34" spans="1:13" s="234" customFormat="1" ht="206.4" customHeight="1">
      <c r="A34" s="604"/>
      <c r="B34" s="606"/>
      <c r="C34" s="259" t="s">
        <v>742</v>
      </c>
      <c r="D34" s="245"/>
      <c r="E34" s="227">
        <f t="shared" si="0"/>
        <v>1500000</v>
      </c>
      <c r="F34" s="220">
        <f t="shared" si="0"/>
        <v>781062.52</v>
      </c>
      <c r="G34" s="334">
        <f t="shared" si="2"/>
        <v>52.070834666666663</v>
      </c>
      <c r="H34" s="233">
        <v>1500000</v>
      </c>
      <c r="I34" s="233">
        <v>781062.52</v>
      </c>
      <c r="J34" s="233">
        <v>0</v>
      </c>
      <c r="K34" s="233"/>
      <c r="L34" s="320">
        <v>0</v>
      </c>
      <c r="M34" s="329"/>
    </row>
    <row r="35" spans="1:13" s="234" customFormat="1" ht="150" customHeight="1">
      <c r="A35" s="604"/>
      <c r="B35" s="606"/>
      <c r="C35" s="259" t="s">
        <v>743</v>
      </c>
      <c r="D35" s="245"/>
      <c r="E35" s="227">
        <f t="shared" si="0"/>
        <v>600000</v>
      </c>
      <c r="F35" s="220">
        <f t="shared" si="0"/>
        <v>378000</v>
      </c>
      <c r="G35" s="334">
        <f t="shared" si="2"/>
        <v>63</v>
      </c>
      <c r="H35" s="233">
        <v>600000</v>
      </c>
      <c r="I35" s="233">
        <v>378000</v>
      </c>
      <c r="J35" s="233">
        <v>0</v>
      </c>
      <c r="K35" s="233"/>
      <c r="L35" s="320">
        <v>0</v>
      </c>
      <c r="M35" s="329"/>
    </row>
    <row r="36" spans="1:13" s="234" customFormat="1" ht="84.6" customHeight="1">
      <c r="A36" s="601"/>
      <c r="B36" s="606"/>
      <c r="C36" s="259" t="s">
        <v>744</v>
      </c>
      <c r="D36" s="262"/>
      <c r="E36" s="227">
        <f t="shared" si="0"/>
        <v>99000</v>
      </c>
      <c r="F36" s="220">
        <f t="shared" si="0"/>
        <v>57300</v>
      </c>
      <c r="G36" s="334">
        <f t="shared" si="2"/>
        <v>57.878787878787875</v>
      </c>
      <c r="H36" s="254">
        <v>99000</v>
      </c>
      <c r="I36" s="254">
        <v>57300</v>
      </c>
      <c r="J36" s="254">
        <v>0</v>
      </c>
      <c r="K36" s="254"/>
      <c r="L36" s="321">
        <v>0</v>
      </c>
      <c r="M36" s="329"/>
    </row>
    <row r="37" spans="1:13" s="234" customFormat="1" ht="109.2">
      <c r="A37" s="578" t="s">
        <v>285</v>
      </c>
      <c r="B37" s="263" t="s">
        <v>541</v>
      </c>
      <c r="C37" s="259" t="s">
        <v>745</v>
      </c>
      <c r="D37" s="262"/>
      <c r="E37" s="227">
        <f t="shared" si="0"/>
        <v>1000000</v>
      </c>
      <c r="F37" s="220">
        <f t="shared" si="0"/>
        <v>640000</v>
      </c>
      <c r="G37" s="334">
        <f t="shared" si="2"/>
        <v>64</v>
      </c>
      <c r="H37" s="254">
        <v>1000000</v>
      </c>
      <c r="I37" s="254">
        <v>640000</v>
      </c>
      <c r="J37" s="254">
        <v>0</v>
      </c>
      <c r="K37" s="254"/>
      <c r="L37" s="321">
        <v>0</v>
      </c>
      <c r="M37" s="329"/>
    </row>
    <row r="38" spans="1:13" s="234" customFormat="1" ht="93.6">
      <c r="A38" s="579"/>
      <c r="B38" s="263"/>
      <c r="C38" s="259" t="s">
        <v>912</v>
      </c>
      <c r="D38" s="262"/>
      <c r="E38" s="227">
        <f t="shared" si="0"/>
        <v>300000</v>
      </c>
      <c r="F38" s="220">
        <f t="shared" si="0"/>
        <v>9000</v>
      </c>
      <c r="G38" s="334">
        <f t="shared" si="2"/>
        <v>3</v>
      </c>
      <c r="H38" s="254">
        <v>300000</v>
      </c>
      <c r="I38" s="254">
        <v>9000</v>
      </c>
      <c r="J38" s="254"/>
      <c r="K38" s="254"/>
      <c r="L38" s="321"/>
      <c r="M38" s="329"/>
    </row>
    <row r="39" spans="1:13" s="234" customFormat="1" ht="156">
      <c r="A39" s="580"/>
      <c r="B39" s="263"/>
      <c r="C39" s="259" t="s">
        <v>746</v>
      </c>
      <c r="D39" s="262"/>
      <c r="E39" s="227">
        <f t="shared" si="0"/>
        <v>100000</v>
      </c>
      <c r="F39" s="220">
        <f t="shared" si="0"/>
        <v>4455</v>
      </c>
      <c r="G39" s="334">
        <f t="shared" si="2"/>
        <v>4.4550000000000001</v>
      </c>
      <c r="H39" s="254">
        <v>100000</v>
      </c>
      <c r="I39" s="254">
        <v>4455</v>
      </c>
      <c r="J39" s="254"/>
      <c r="K39" s="254"/>
      <c r="L39" s="321">
        <v>0</v>
      </c>
      <c r="M39" s="329"/>
    </row>
    <row r="40" spans="1:13" s="234" customFormat="1" ht="62.4">
      <c r="A40" s="250" t="s">
        <v>285</v>
      </c>
      <c r="B40" s="264" t="s">
        <v>541</v>
      </c>
      <c r="C40" s="265" t="s">
        <v>747</v>
      </c>
      <c r="D40" s="226" t="s">
        <v>748</v>
      </c>
      <c r="E40" s="227">
        <f t="shared" si="0"/>
        <v>300000</v>
      </c>
      <c r="F40" s="220">
        <f t="shared" si="0"/>
        <v>200000</v>
      </c>
      <c r="G40" s="334">
        <f t="shared" si="2"/>
        <v>66.666666666666657</v>
      </c>
      <c r="H40" s="233">
        <v>300000</v>
      </c>
      <c r="I40" s="233">
        <v>200000</v>
      </c>
      <c r="J40" s="233">
        <v>0</v>
      </c>
      <c r="K40" s="233"/>
      <c r="L40" s="320">
        <v>0</v>
      </c>
      <c r="M40" s="329"/>
    </row>
    <row r="41" spans="1:13" s="234" customFormat="1" ht="62.4">
      <c r="A41" s="266" t="s">
        <v>285</v>
      </c>
      <c r="B41" s="267" t="s">
        <v>541</v>
      </c>
      <c r="C41" s="259" t="s">
        <v>749</v>
      </c>
      <c r="D41" s="226" t="s">
        <v>750</v>
      </c>
      <c r="E41" s="227">
        <f t="shared" si="0"/>
        <v>1750000</v>
      </c>
      <c r="F41" s="220">
        <f t="shared" si="0"/>
        <v>1350000</v>
      </c>
      <c r="G41" s="334">
        <f t="shared" si="2"/>
        <v>77.142857142857153</v>
      </c>
      <c r="H41" s="233">
        <v>1750000</v>
      </c>
      <c r="I41" s="233">
        <v>1350000</v>
      </c>
      <c r="J41" s="233">
        <v>0</v>
      </c>
      <c r="K41" s="233"/>
      <c r="L41" s="320">
        <v>0</v>
      </c>
      <c r="M41" s="329"/>
    </row>
    <row r="42" spans="1:13" s="234" customFormat="1" ht="39.6" customHeight="1">
      <c r="A42" s="229" t="s">
        <v>300</v>
      </c>
      <c r="B42" s="235" t="s">
        <v>549</v>
      </c>
      <c r="C42" s="231" t="s">
        <v>751</v>
      </c>
      <c r="D42" s="226" t="s">
        <v>752</v>
      </c>
      <c r="E42" s="227">
        <f t="shared" si="0"/>
        <v>455000</v>
      </c>
      <c r="F42" s="220">
        <f t="shared" si="0"/>
        <v>146802.20000000001</v>
      </c>
      <c r="G42" s="334">
        <f t="shared" si="2"/>
        <v>32.264219780219783</v>
      </c>
      <c r="H42" s="233">
        <v>455000</v>
      </c>
      <c r="I42" s="233">
        <v>146802.20000000001</v>
      </c>
      <c r="J42" s="233">
        <v>0</v>
      </c>
      <c r="K42" s="233"/>
      <c r="L42" s="320">
        <v>0</v>
      </c>
      <c r="M42" s="329"/>
    </row>
    <row r="43" spans="1:13" s="234" customFormat="1" ht="62.4">
      <c r="A43" s="268" t="s">
        <v>304</v>
      </c>
      <c r="B43" s="269" t="s">
        <v>554</v>
      </c>
      <c r="C43" s="581" t="s">
        <v>753</v>
      </c>
      <c r="D43" s="572" t="s">
        <v>754</v>
      </c>
      <c r="E43" s="227">
        <f t="shared" si="0"/>
        <v>310000</v>
      </c>
      <c r="F43" s="220">
        <f t="shared" si="0"/>
        <v>133200</v>
      </c>
      <c r="G43" s="334">
        <f t="shared" si="2"/>
        <v>42.967741935483872</v>
      </c>
      <c r="H43" s="233">
        <v>310000</v>
      </c>
      <c r="I43" s="233">
        <v>133200</v>
      </c>
      <c r="J43" s="233">
        <v>0</v>
      </c>
      <c r="K43" s="233"/>
      <c r="L43" s="320">
        <v>0</v>
      </c>
      <c r="M43" s="329"/>
    </row>
    <row r="44" spans="1:13" s="234" customFormat="1" ht="46.8">
      <c r="A44" s="229" t="s">
        <v>308</v>
      </c>
      <c r="B44" s="270" t="s">
        <v>560</v>
      </c>
      <c r="C44" s="582"/>
      <c r="D44" s="584"/>
      <c r="E44" s="227">
        <f t="shared" si="0"/>
        <v>333800</v>
      </c>
      <c r="F44" s="220">
        <f t="shared" si="0"/>
        <v>86365.24</v>
      </c>
      <c r="G44" s="334">
        <f t="shared" si="2"/>
        <v>25.873349310964649</v>
      </c>
      <c r="H44" s="233">
        <v>333800</v>
      </c>
      <c r="I44" s="233">
        <v>86365.24</v>
      </c>
      <c r="J44" s="233">
        <v>0</v>
      </c>
      <c r="K44" s="233"/>
      <c r="L44" s="320">
        <v>0</v>
      </c>
      <c r="M44" s="329"/>
    </row>
    <row r="45" spans="1:13" s="234" customFormat="1" ht="78">
      <c r="A45" s="271" t="s">
        <v>311</v>
      </c>
      <c r="B45" s="272" t="s">
        <v>755</v>
      </c>
      <c r="C45" s="582"/>
      <c r="D45" s="584"/>
      <c r="E45" s="227">
        <f t="shared" si="0"/>
        <v>46900</v>
      </c>
      <c r="F45" s="220">
        <f t="shared" si="0"/>
        <v>5856</v>
      </c>
      <c r="G45" s="334">
        <f t="shared" si="2"/>
        <v>12.486140724946695</v>
      </c>
      <c r="H45" s="233">
        <v>46900</v>
      </c>
      <c r="I45" s="233">
        <v>5856</v>
      </c>
      <c r="J45" s="233">
        <v>0</v>
      </c>
      <c r="K45" s="233"/>
      <c r="L45" s="320">
        <v>0</v>
      </c>
      <c r="M45" s="329"/>
    </row>
    <row r="46" spans="1:13" s="234" customFormat="1" ht="124.8">
      <c r="A46" s="229" t="s">
        <v>314</v>
      </c>
      <c r="B46" s="269" t="s">
        <v>756</v>
      </c>
      <c r="C46" s="583"/>
      <c r="D46" s="573"/>
      <c r="E46" s="227">
        <f t="shared" si="0"/>
        <v>1947300</v>
      </c>
      <c r="F46" s="220">
        <f t="shared" si="0"/>
        <v>883915.39</v>
      </c>
      <c r="G46" s="334">
        <f t="shared" si="2"/>
        <v>45.391844605351004</v>
      </c>
      <c r="H46" s="233">
        <v>1947300</v>
      </c>
      <c r="I46" s="233">
        <v>883915.39</v>
      </c>
      <c r="J46" s="233">
        <v>0</v>
      </c>
      <c r="K46" s="233"/>
      <c r="L46" s="320">
        <v>0</v>
      </c>
      <c r="M46" s="329"/>
    </row>
    <row r="47" spans="1:13" s="234" customFormat="1" ht="93.6">
      <c r="A47" s="229" t="s">
        <v>317</v>
      </c>
      <c r="B47" s="235" t="s">
        <v>565</v>
      </c>
      <c r="C47" s="231" t="s">
        <v>753</v>
      </c>
      <c r="D47" s="273" t="s">
        <v>754</v>
      </c>
      <c r="E47" s="227">
        <f t="shared" si="0"/>
        <v>208000</v>
      </c>
      <c r="F47" s="220">
        <f t="shared" si="0"/>
        <v>135800</v>
      </c>
      <c r="G47" s="334">
        <f t="shared" si="2"/>
        <v>65.288461538461533</v>
      </c>
      <c r="H47" s="233">
        <v>208000</v>
      </c>
      <c r="I47" s="233">
        <v>135800</v>
      </c>
      <c r="J47" s="233">
        <v>0</v>
      </c>
      <c r="K47" s="233"/>
      <c r="L47" s="320">
        <v>0</v>
      </c>
      <c r="M47" s="329"/>
    </row>
    <row r="48" spans="1:13" s="234" customFormat="1" ht="62.4">
      <c r="A48" s="229" t="s">
        <v>320</v>
      </c>
      <c r="B48" s="235" t="s">
        <v>570</v>
      </c>
      <c r="C48" s="242" t="s">
        <v>757</v>
      </c>
      <c r="D48" s="226" t="s">
        <v>758</v>
      </c>
      <c r="E48" s="227">
        <f t="shared" si="0"/>
        <v>2123300</v>
      </c>
      <c r="F48" s="220">
        <f t="shared" si="0"/>
        <v>986835.03</v>
      </c>
      <c r="G48" s="334">
        <f t="shared" si="2"/>
        <v>46.476476710780389</v>
      </c>
      <c r="H48" s="233">
        <v>1059000</v>
      </c>
      <c r="I48" s="233">
        <v>333886.84000000003</v>
      </c>
      <c r="J48" s="233">
        <v>1064300</v>
      </c>
      <c r="K48" s="233">
        <v>652948.18999999994</v>
      </c>
      <c r="L48" s="320">
        <v>964300</v>
      </c>
      <c r="M48" s="438">
        <v>600958.37</v>
      </c>
    </row>
    <row r="49" spans="1:13" s="234" customFormat="1" ht="46.8">
      <c r="A49" s="229" t="s">
        <v>327</v>
      </c>
      <c r="B49" s="235" t="s">
        <v>572</v>
      </c>
      <c r="C49" s="231" t="s">
        <v>759</v>
      </c>
      <c r="D49" s="273" t="s">
        <v>760</v>
      </c>
      <c r="E49" s="227">
        <f t="shared" si="0"/>
        <v>22574700</v>
      </c>
      <c r="F49" s="220">
        <f t="shared" si="0"/>
        <v>11021073.279999999</v>
      </c>
      <c r="G49" s="334">
        <f t="shared" si="2"/>
        <v>48.820463970728291</v>
      </c>
      <c r="H49" s="233">
        <v>22574700</v>
      </c>
      <c r="I49" s="233">
        <v>11021073.279999999</v>
      </c>
      <c r="J49" s="233">
        <v>0</v>
      </c>
      <c r="K49" s="233"/>
      <c r="L49" s="320">
        <v>0</v>
      </c>
      <c r="M49" s="329"/>
    </row>
    <row r="50" spans="1:13" s="234" customFormat="1" ht="140.4">
      <c r="A50" s="229" t="s">
        <v>327</v>
      </c>
      <c r="B50" s="235" t="s">
        <v>572</v>
      </c>
      <c r="C50" s="231" t="s">
        <v>761</v>
      </c>
      <c r="D50" s="226" t="s">
        <v>762</v>
      </c>
      <c r="E50" s="227">
        <f t="shared" si="0"/>
        <v>100000</v>
      </c>
      <c r="F50" s="220">
        <f t="shared" si="0"/>
        <v>0</v>
      </c>
      <c r="G50" s="334">
        <f t="shared" si="2"/>
        <v>0</v>
      </c>
      <c r="H50" s="233">
        <v>100000</v>
      </c>
      <c r="I50" s="233"/>
      <c r="J50" s="233">
        <v>0</v>
      </c>
      <c r="K50" s="233"/>
      <c r="L50" s="320">
        <v>0</v>
      </c>
      <c r="M50" s="329"/>
    </row>
    <row r="51" spans="1:13" s="234" customFormat="1" ht="109.2">
      <c r="A51" s="274" t="s">
        <v>324</v>
      </c>
      <c r="B51" s="275" t="s">
        <v>571</v>
      </c>
      <c r="C51" s="242" t="s">
        <v>763</v>
      </c>
      <c r="D51" s="226" t="s">
        <v>764</v>
      </c>
      <c r="E51" s="227">
        <f t="shared" si="0"/>
        <v>800000</v>
      </c>
      <c r="F51" s="220">
        <f t="shared" si="0"/>
        <v>50000</v>
      </c>
      <c r="G51" s="334">
        <f t="shared" si="2"/>
        <v>6.25</v>
      </c>
      <c r="H51" s="233">
        <v>800000</v>
      </c>
      <c r="I51" s="233">
        <v>50000</v>
      </c>
      <c r="J51" s="233">
        <v>0</v>
      </c>
      <c r="K51" s="233"/>
      <c r="L51" s="320">
        <v>0</v>
      </c>
      <c r="M51" s="329"/>
    </row>
    <row r="52" spans="1:13" s="234" customFormat="1" ht="280.8">
      <c r="A52" s="276" t="s">
        <v>330</v>
      </c>
      <c r="B52" s="277" t="s">
        <v>765</v>
      </c>
      <c r="C52" s="242" t="s">
        <v>766</v>
      </c>
      <c r="D52" s="226" t="s">
        <v>764</v>
      </c>
      <c r="E52" s="227">
        <f t="shared" si="0"/>
        <v>1700000</v>
      </c>
      <c r="F52" s="220">
        <f t="shared" si="0"/>
        <v>828566</v>
      </c>
      <c r="G52" s="334">
        <f t="shared" si="2"/>
        <v>48.739176470588234</v>
      </c>
      <c r="H52" s="233">
        <v>1700000</v>
      </c>
      <c r="I52" s="233">
        <v>828566</v>
      </c>
      <c r="J52" s="233">
        <v>0</v>
      </c>
      <c r="K52" s="233"/>
      <c r="L52" s="320">
        <v>0</v>
      </c>
      <c r="M52" s="329"/>
    </row>
    <row r="53" spans="1:13" s="234" customFormat="1" ht="62.4">
      <c r="A53" s="585" t="s">
        <v>334</v>
      </c>
      <c r="B53" s="597" t="s">
        <v>767</v>
      </c>
      <c r="C53" s="259" t="s">
        <v>768</v>
      </c>
      <c r="D53" s="226" t="s">
        <v>769</v>
      </c>
      <c r="E53" s="227">
        <f t="shared" si="0"/>
        <v>100000</v>
      </c>
      <c r="F53" s="220">
        <f t="shared" si="0"/>
        <v>0</v>
      </c>
      <c r="G53" s="334">
        <f t="shared" si="2"/>
        <v>0</v>
      </c>
      <c r="H53" s="233">
        <v>100000</v>
      </c>
      <c r="I53" s="233"/>
      <c r="J53" s="233">
        <v>0</v>
      </c>
      <c r="K53" s="233"/>
      <c r="L53" s="320">
        <v>0</v>
      </c>
      <c r="M53" s="329"/>
    </row>
    <row r="54" spans="1:13" s="234" customFormat="1" ht="46.8">
      <c r="A54" s="586"/>
      <c r="B54" s="598"/>
      <c r="C54" s="259" t="s">
        <v>770</v>
      </c>
      <c r="D54" s="226" t="s">
        <v>771</v>
      </c>
      <c r="E54" s="227">
        <f t="shared" si="0"/>
        <v>100000</v>
      </c>
      <c r="F54" s="220">
        <f t="shared" si="0"/>
        <v>0</v>
      </c>
      <c r="G54" s="334">
        <f t="shared" si="2"/>
        <v>0</v>
      </c>
      <c r="H54" s="233">
        <v>100000</v>
      </c>
      <c r="I54" s="233"/>
      <c r="J54" s="233">
        <v>0</v>
      </c>
      <c r="K54" s="233"/>
      <c r="L54" s="320">
        <v>0</v>
      </c>
      <c r="M54" s="329"/>
    </row>
    <row r="55" spans="1:13" s="234" customFormat="1" ht="62.4">
      <c r="A55" s="587"/>
      <c r="B55" s="599"/>
      <c r="C55" s="259" t="s">
        <v>772</v>
      </c>
      <c r="D55" s="226" t="s">
        <v>773</v>
      </c>
      <c r="E55" s="227">
        <f t="shared" si="0"/>
        <v>100000</v>
      </c>
      <c r="F55" s="220">
        <f t="shared" si="0"/>
        <v>9200</v>
      </c>
      <c r="G55" s="334">
        <f t="shared" si="2"/>
        <v>9.1999999999999993</v>
      </c>
      <c r="H55" s="233">
        <v>100000</v>
      </c>
      <c r="I55" s="233">
        <v>9200</v>
      </c>
      <c r="J55" s="233">
        <v>0</v>
      </c>
      <c r="K55" s="233"/>
      <c r="L55" s="320">
        <v>0</v>
      </c>
      <c r="M55" s="329"/>
    </row>
    <row r="56" spans="1:13" s="281" customFormat="1" ht="62.4">
      <c r="A56" s="278" t="s">
        <v>338</v>
      </c>
      <c r="B56" s="279" t="s">
        <v>584</v>
      </c>
      <c r="C56" s="259" t="s">
        <v>774</v>
      </c>
      <c r="D56" s="280" t="s">
        <v>775</v>
      </c>
      <c r="E56" s="227">
        <f t="shared" si="0"/>
        <v>100000</v>
      </c>
      <c r="F56" s="220">
        <f t="shared" si="0"/>
        <v>0</v>
      </c>
      <c r="G56" s="334">
        <f t="shared" si="2"/>
        <v>0</v>
      </c>
      <c r="H56" s="254">
        <v>0</v>
      </c>
      <c r="I56" s="254"/>
      <c r="J56" s="254">
        <v>100000</v>
      </c>
      <c r="K56" s="254"/>
      <c r="L56" s="321">
        <v>100000</v>
      </c>
      <c r="M56" s="332"/>
    </row>
    <row r="57" spans="1:13" s="281" customFormat="1" ht="93.6">
      <c r="A57" s="282" t="s">
        <v>342</v>
      </c>
      <c r="B57" s="283" t="s">
        <v>589</v>
      </c>
      <c r="C57" s="265" t="s">
        <v>776</v>
      </c>
      <c r="D57" s="280" t="s">
        <v>777</v>
      </c>
      <c r="E57" s="227">
        <f t="shared" si="0"/>
        <v>5982000</v>
      </c>
      <c r="F57" s="220">
        <f t="shared" si="0"/>
        <v>1739692.8</v>
      </c>
      <c r="G57" s="334">
        <f t="shared" si="2"/>
        <v>29.082126379137414</v>
      </c>
      <c r="H57" s="254">
        <v>5982000</v>
      </c>
      <c r="I57" s="254">
        <v>1739692.8</v>
      </c>
      <c r="J57" s="254">
        <v>0</v>
      </c>
      <c r="K57" s="254"/>
      <c r="L57" s="321">
        <v>0</v>
      </c>
      <c r="M57" s="332"/>
    </row>
    <row r="58" spans="1:13" s="281" customFormat="1" ht="46.8">
      <c r="A58" s="284" t="s">
        <v>346</v>
      </c>
      <c r="B58" s="285" t="s">
        <v>778</v>
      </c>
      <c r="C58" s="286" t="s">
        <v>779</v>
      </c>
      <c r="D58" s="280" t="s">
        <v>780</v>
      </c>
      <c r="E58" s="227">
        <f t="shared" si="0"/>
        <v>39400</v>
      </c>
      <c r="F58" s="220">
        <f t="shared" si="0"/>
        <v>39360</v>
      </c>
      <c r="G58" s="334">
        <f t="shared" si="2"/>
        <v>99.898477157360404</v>
      </c>
      <c r="H58" s="254">
        <v>39400</v>
      </c>
      <c r="I58" s="254">
        <v>39360</v>
      </c>
      <c r="J58" s="254">
        <v>0</v>
      </c>
      <c r="K58" s="254"/>
      <c r="L58" s="325">
        <v>0</v>
      </c>
      <c r="M58" s="332"/>
    </row>
    <row r="59" spans="1:13" s="281" customFormat="1" ht="124.8">
      <c r="A59" s="278" t="s">
        <v>350</v>
      </c>
      <c r="B59" s="279" t="s">
        <v>781</v>
      </c>
      <c r="C59" s="252" t="s">
        <v>782</v>
      </c>
      <c r="D59" s="280" t="s">
        <v>783</v>
      </c>
      <c r="E59" s="227">
        <f t="shared" si="0"/>
        <v>100000</v>
      </c>
      <c r="F59" s="220">
        <f t="shared" si="0"/>
        <v>8000</v>
      </c>
      <c r="G59" s="334">
        <f t="shared" si="2"/>
        <v>8</v>
      </c>
      <c r="H59" s="254">
        <v>0</v>
      </c>
      <c r="I59" s="254"/>
      <c r="J59" s="254">
        <v>100000</v>
      </c>
      <c r="K59" s="254">
        <v>8000</v>
      </c>
      <c r="L59" s="321">
        <v>100000</v>
      </c>
      <c r="M59" s="321">
        <v>8000</v>
      </c>
    </row>
    <row r="60" spans="1:13" s="281" customFormat="1" ht="62.4">
      <c r="A60" s="287" t="s">
        <v>354</v>
      </c>
      <c r="B60" s="288" t="s">
        <v>784</v>
      </c>
      <c r="C60" s="242" t="s">
        <v>785</v>
      </c>
      <c r="D60" s="226" t="s">
        <v>786</v>
      </c>
      <c r="E60" s="227">
        <f t="shared" si="0"/>
        <v>699900</v>
      </c>
      <c r="F60" s="220">
        <f t="shared" si="0"/>
        <v>699900</v>
      </c>
      <c r="G60" s="334">
        <f t="shared" si="2"/>
        <v>100</v>
      </c>
      <c r="H60" s="254"/>
      <c r="I60" s="254"/>
      <c r="J60" s="254">
        <v>699900</v>
      </c>
      <c r="K60" s="254">
        <v>699900</v>
      </c>
      <c r="L60" s="254">
        <v>699900</v>
      </c>
      <c r="M60" s="254">
        <v>699900</v>
      </c>
    </row>
    <row r="61" spans="1:13" s="234" customFormat="1" ht="46.8">
      <c r="A61" s="600" t="s">
        <v>360</v>
      </c>
      <c r="B61" s="602" t="s">
        <v>787</v>
      </c>
      <c r="C61" s="242" t="s">
        <v>788</v>
      </c>
      <c r="D61" s="226" t="s">
        <v>789</v>
      </c>
      <c r="E61" s="227">
        <f t="shared" si="0"/>
        <v>200000</v>
      </c>
      <c r="F61" s="220">
        <f t="shared" si="0"/>
        <v>62146.77</v>
      </c>
      <c r="G61" s="334">
        <f t="shared" si="2"/>
        <v>31.073384999999998</v>
      </c>
      <c r="H61" s="233">
        <v>200000</v>
      </c>
      <c r="I61" s="233">
        <v>62146.77</v>
      </c>
      <c r="J61" s="233">
        <v>0</v>
      </c>
      <c r="K61" s="233"/>
      <c r="L61" s="320">
        <v>0</v>
      </c>
      <c r="M61" s="329"/>
    </row>
    <row r="62" spans="1:13" s="234" customFormat="1" ht="62.4">
      <c r="A62" s="601"/>
      <c r="B62" s="603"/>
      <c r="C62" s="289" t="s">
        <v>790</v>
      </c>
      <c r="D62" s="280" t="s">
        <v>791</v>
      </c>
      <c r="E62" s="227">
        <f t="shared" si="0"/>
        <v>300000</v>
      </c>
      <c r="F62" s="220">
        <f t="shared" si="0"/>
        <v>0</v>
      </c>
      <c r="G62" s="334">
        <f t="shared" si="2"/>
        <v>0</v>
      </c>
      <c r="H62" s="233">
        <v>300000</v>
      </c>
      <c r="I62" s="233"/>
      <c r="J62" s="233">
        <v>0</v>
      </c>
      <c r="K62" s="233"/>
      <c r="L62" s="320">
        <v>0</v>
      </c>
      <c r="M62" s="329"/>
    </row>
    <row r="63" spans="1:13" s="234" customFormat="1" ht="62.4">
      <c r="A63" s="290" t="s">
        <v>363</v>
      </c>
      <c r="B63" s="291" t="s">
        <v>605</v>
      </c>
      <c r="C63" s="289" t="s">
        <v>792</v>
      </c>
      <c r="D63" s="226" t="s">
        <v>793</v>
      </c>
      <c r="E63" s="227">
        <f t="shared" si="0"/>
        <v>600000</v>
      </c>
      <c r="F63" s="220">
        <f t="shared" si="0"/>
        <v>55000</v>
      </c>
      <c r="G63" s="334">
        <f t="shared" si="2"/>
        <v>9.1666666666666661</v>
      </c>
      <c r="H63" s="233">
        <v>600000</v>
      </c>
      <c r="I63" s="233">
        <v>55000</v>
      </c>
      <c r="J63" s="233">
        <v>0</v>
      </c>
      <c r="K63" s="233"/>
      <c r="L63" s="320">
        <v>0</v>
      </c>
      <c r="M63" s="329"/>
    </row>
    <row r="64" spans="1:13" s="234" customFormat="1" ht="62.4">
      <c r="A64" s="290" t="s">
        <v>363</v>
      </c>
      <c r="B64" s="291" t="s">
        <v>605</v>
      </c>
      <c r="C64" s="289" t="s">
        <v>794</v>
      </c>
      <c r="D64" s="226" t="s">
        <v>795</v>
      </c>
      <c r="E64" s="227">
        <f t="shared" si="0"/>
        <v>494400</v>
      </c>
      <c r="F64" s="220">
        <f t="shared" si="0"/>
        <v>37200</v>
      </c>
      <c r="G64" s="334">
        <f t="shared" si="2"/>
        <v>7.5242718446601939</v>
      </c>
      <c r="H64" s="233">
        <v>200000</v>
      </c>
      <c r="I64" s="233">
        <v>37200</v>
      </c>
      <c r="J64" s="233">
        <v>294400</v>
      </c>
      <c r="K64" s="233"/>
      <c r="L64" s="233">
        <v>294400</v>
      </c>
      <c r="M64" s="329"/>
    </row>
    <row r="65" spans="1:13" s="234" customFormat="1" ht="46.8">
      <c r="A65" s="292" t="s">
        <v>370</v>
      </c>
      <c r="B65" s="235" t="s">
        <v>609</v>
      </c>
      <c r="C65" s="242" t="s">
        <v>796</v>
      </c>
      <c r="D65" s="226" t="s">
        <v>797</v>
      </c>
      <c r="E65" s="227">
        <f>H65+J65</f>
        <v>302400</v>
      </c>
      <c r="F65" s="220">
        <f t="shared" si="0"/>
        <v>47578.39</v>
      </c>
      <c r="G65" s="334">
        <f t="shared" si="2"/>
        <v>15.733594576719575</v>
      </c>
      <c r="H65" s="233">
        <v>302400</v>
      </c>
      <c r="I65" s="233">
        <v>47578.39</v>
      </c>
      <c r="J65" s="233">
        <v>0</v>
      </c>
      <c r="K65" s="233"/>
      <c r="L65" s="320">
        <v>0</v>
      </c>
      <c r="M65" s="329"/>
    </row>
    <row r="66" spans="1:13" s="234" customFormat="1" ht="46.8">
      <c r="A66" s="292" t="s">
        <v>370</v>
      </c>
      <c r="B66" s="235" t="s">
        <v>609</v>
      </c>
      <c r="C66" s="242" t="s">
        <v>798</v>
      </c>
      <c r="D66" s="226" t="s">
        <v>799</v>
      </c>
      <c r="E66" s="227">
        <f>H66+J66</f>
        <v>400000</v>
      </c>
      <c r="F66" s="220">
        <f t="shared" si="0"/>
        <v>73150</v>
      </c>
      <c r="G66" s="334">
        <f t="shared" si="2"/>
        <v>18.287500000000001</v>
      </c>
      <c r="H66" s="233">
        <v>400000</v>
      </c>
      <c r="I66" s="233">
        <v>73150</v>
      </c>
      <c r="J66" s="233">
        <v>0</v>
      </c>
      <c r="K66" s="233"/>
      <c r="L66" s="320">
        <v>0</v>
      </c>
      <c r="M66" s="329"/>
    </row>
    <row r="67" spans="1:13" s="234" customFormat="1" ht="109.2">
      <c r="A67" s="568" t="s">
        <v>374</v>
      </c>
      <c r="B67" s="570" t="s">
        <v>610</v>
      </c>
      <c r="C67" s="293" t="s">
        <v>800</v>
      </c>
      <c r="D67" s="572" t="s">
        <v>801</v>
      </c>
      <c r="E67" s="227">
        <f>H67+J67</f>
        <v>100000</v>
      </c>
      <c r="F67" s="220">
        <f t="shared" si="0"/>
        <v>24710</v>
      </c>
      <c r="G67" s="334">
        <f t="shared" si="2"/>
        <v>24.709999999999997</v>
      </c>
      <c r="H67" s="233">
        <v>100000</v>
      </c>
      <c r="I67" s="233">
        <f>11300+2110+11300</f>
        <v>24710</v>
      </c>
      <c r="J67" s="233">
        <v>0</v>
      </c>
      <c r="K67" s="233"/>
      <c r="L67" s="320">
        <v>0</v>
      </c>
      <c r="M67" s="329"/>
    </row>
    <row r="68" spans="1:13" s="234" customFormat="1" ht="78">
      <c r="A68" s="569"/>
      <c r="B68" s="571"/>
      <c r="C68" s="293" t="s">
        <v>802</v>
      </c>
      <c r="D68" s="573"/>
      <c r="E68" s="227">
        <f>H68+J68</f>
        <v>10757000</v>
      </c>
      <c r="F68" s="220">
        <f t="shared" si="0"/>
        <v>6756193.25</v>
      </c>
      <c r="G68" s="334">
        <f t="shared" si="2"/>
        <v>62.807411453007347</v>
      </c>
      <c r="H68" s="233">
        <v>1205000</v>
      </c>
      <c r="I68" s="233">
        <v>913915.25</v>
      </c>
      <c r="J68" s="233">
        <v>9552000</v>
      </c>
      <c r="K68" s="233">
        <v>5842278</v>
      </c>
      <c r="L68" s="233">
        <v>9552000</v>
      </c>
      <c r="M68" s="233">
        <v>5842278</v>
      </c>
    </row>
    <row r="69" spans="1:13" s="234" customFormat="1" ht="46.8">
      <c r="A69" s="294" t="s">
        <v>377</v>
      </c>
      <c r="B69" s="295" t="s">
        <v>613</v>
      </c>
      <c r="C69" s="574" t="s">
        <v>803</v>
      </c>
      <c r="D69" s="572" t="s">
        <v>804</v>
      </c>
      <c r="E69" s="227">
        <f>H69+J69</f>
        <v>400000</v>
      </c>
      <c r="F69" s="220">
        <f t="shared" si="0"/>
        <v>0</v>
      </c>
      <c r="G69" s="334">
        <f t="shared" si="2"/>
        <v>0</v>
      </c>
      <c r="H69" s="233">
        <v>400000</v>
      </c>
      <c r="I69" s="233"/>
      <c r="J69" s="233">
        <v>0</v>
      </c>
      <c r="K69" s="233"/>
      <c r="L69" s="320">
        <v>0</v>
      </c>
      <c r="M69" s="329"/>
    </row>
    <row r="70" spans="1:13" s="234" customFormat="1" ht="46.8">
      <c r="A70" s="229" t="s">
        <v>381</v>
      </c>
      <c r="B70" s="235" t="s">
        <v>614</v>
      </c>
      <c r="C70" s="575"/>
      <c r="D70" s="573"/>
      <c r="E70" s="227">
        <f t="shared" si="0"/>
        <v>738000</v>
      </c>
      <c r="F70" s="220">
        <f t="shared" si="0"/>
        <v>349600</v>
      </c>
      <c r="G70" s="334">
        <f t="shared" si="2"/>
        <v>47.371273712737128</v>
      </c>
      <c r="H70" s="233">
        <v>0</v>
      </c>
      <c r="I70" s="233"/>
      <c r="J70" s="233">
        <v>738000</v>
      </c>
      <c r="K70" s="233">
        <v>349600</v>
      </c>
      <c r="L70" s="320">
        <v>0</v>
      </c>
      <c r="M70" s="329"/>
    </row>
    <row r="71" spans="1:13" s="234" customFormat="1" ht="46.8">
      <c r="A71" s="296" t="s">
        <v>384</v>
      </c>
      <c r="B71" s="297" t="s">
        <v>805</v>
      </c>
      <c r="C71" s="293" t="s">
        <v>806</v>
      </c>
      <c r="D71" s="226" t="s">
        <v>807</v>
      </c>
      <c r="E71" s="227">
        <f t="shared" si="0"/>
        <v>1473200</v>
      </c>
      <c r="F71" s="220">
        <f t="shared" si="0"/>
        <v>683281</v>
      </c>
      <c r="G71" s="334">
        <f t="shared" si="2"/>
        <v>46.38073581319577</v>
      </c>
      <c r="H71" s="233">
        <v>1473200</v>
      </c>
      <c r="I71" s="233">
        <v>683281</v>
      </c>
      <c r="J71" s="233">
        <v>0</v>
      </c>
      <c r="K71" s="233"/>
      <c r="L71" s="326">
        <v>0</v>
      </c>
      <c r="M71" s="329"/>
    </row>
    <row r="72" spans="1:13" s="234" customFormat="1" ht="78">
      <c r="A72" s="296" t="s">
        <v>388</v>
      </c>
      <c r="B72" s="297" t="s">
        <v>808</v>
      </c>
      <c r="C72" s="293" t="s">
        <v>809</v>
      </c>
      <c r="D72" s="226" t="s">
        <v>810</v>
      </c>
      <c r="E72" s="227">
        <f t="shared" si="0"/>
        <v>750000</v>
      </c>
      <c r="F72" s="220">
        <f t="shared" si="0"/>
        <v>368295.21</v>
      </c>
      <c r="G72" s="334">
        <f t="shared" si="2"/>
        <v>49.106028000000002</v>
      </c>
      <c r="H72" s="233">
        <v>750000</v>
      </c>
      <c r="I72" s="233">
        <v>368295.21</v>
      </c>
      <c r="J72" s="233">
        <v>0</v>
      </c>
      <c r="K72" s="233"/>
      <c r="L72" s="326">
        <v>0</v>
      </c>
      <c r="M72" s="329"/>
    </row>
    <row r="73" spans="1:13" s="234" customFormat="1" ht="31.2" customHeight="1">
      <c r="A73" s="298" t="s">
        <v>811</v>
      </c>
      <c r="B73" s="576" t="s">
        <v>812</v>
      </c>
      <c r="C73" s="577"/>
      <c r="D73" s="226"/>
      <c r="E73" s="227">
        <f t="shared" si="0"/>
        <v>3886703</v>
      </c>
      <c r="F73" s="220">
        <f t="shared" si="0"/>
        <v>1098473.3700000001</v>
      </c>
      <c r="G73" s="334">
        <f t="shared" si="2"/>
        <v>28.26234394549828</v>
      </c>
      <c r="H73" s="256">
        <f>SUM(H74:H80)</f>
        <v>2235500</v>
      </c>
      <c r="I73" s="256">
        <f>SUM(I74:I80)</f>
        <v>1083873.3700000001</v>
      </c>
      <c r="J73" s="256">
        <f t="shared" ref="J73:K73" si="4">SUM(J74:J80)</f>
        <v>1651203</v>
      </c>
      <c r="K73" s="256">
        <f t="shared" si="4"/>
        <v>14600</v>
      </c>
      <c r="L73" s="327">
        <f t="shared" ref="L73:M73" si="5">SUM(L74:L80)</f>
        <v>1651203</v>
      </c>
      <c r="M73" s="327">
        <f t="shared" si="5"/>
        <v>14600</v>
      </c>
    </row>
    <row r="74" spans="1:13" s="234" customFormat="1" ht="46.8">
      <c r="A74" s="562" t="s">
        <v>414</v>
      </c>
      <c r="B74" s="565" t="s">
        <v>493</v>
      </c>
      <c r="C74" s="248" t="s">
        <v>813</v>
      </c>
      <c r="D74" s="226" t="s">
        <v>814</v>
      </c>
      <c r="E74" s="227">
        <f t="shared" si="0"/>
        <v>300000</v>
      </c>
      <c r="F74" s="220">
        <f t="shared" si="0"/>
        <v>174391.2</v>
      </c>
      <c r="G74" s="334">
        <f t="shared" si="2"/>
        <v>58.130400000000002</v>
      </c>
      <c r="H74" s="233">
        <v>300000</v>
      </c>
      <c r="I74" s="233">
        <v>174391.2</v>
      </c>
      <c r="J74" s="233">
        <v>0</v>
      </c>
      <c r="K74" s="233"/>
      <c r="L74" s="320">
        <v>0</v>
      </c>
      <c r="M74" s="329"/>
    </row>
    <row r="75" spans="1:13" s="234" customFormat="1" ht="46.8">
      <c r="A75" s="563"/>
      <c r="B75" s="566"/>
      <c r="C75" s="248" t="s">
        <v>815</v>
      </c>
      <c r="D75" s="226" t="s">
        <v>816</v>
      </c>
      <c r="E75" s="227">
        <f t="shared" si="0"/>
        <v>285000</v>
      </c>
      <c r="F75" s="220">
        <f t="shared" si="0"/>
        <v>250000</v>
      </c>
      <c r="G75" s="334">
        <f t="shared" si="2"/>
        <v>87.719298245614027</v>
      </c>
      <c r="H75" s="233">
        <v>285000</v>
      </c>
      <c r="I75" s="233">
        <v>250000</v>
      </c>
      <c r="J75" s="233">
        <v>0</v>
      </c>
      <c r="K75" s="233"/>
      <c r="L75" s="320">
        <v>0</v>
      </c>
      <c r="M75" s="329"/>
    </row>
    <row r="76" spans="1:13" s="234" customFormat="1" ht="46.8">
      <c r="A76" s="564"/>
      <c r="B76" s="567"/>
      <c r="C76" s="299" t="s">
        <v>817</v>
      </c>
      <c r="D76" s="226" t="s">
        <v>818</v>
      </c>
      <c r="E76" s="227">
        <f t="shared" si="0"/>
        <v>15000</v>
      </c>
      <c r="F76" s="220">
        <f t="shared" si="0"/>
        <v>0</v>
      </c>
      <c r="G76" s="334">
        <f t="shared" si="2"/>
        <v>0</v>
      </c>
      <c r="H76" s="233">
        <v>15000</v>
      </c>
      <c r="I76" s="233"/>
      <c r="J76" s="233"/>
      <c r="K76" s="233"/>
      <c r="L76" s="320">
        <v>0</v>
      </c>
      <c r="M76" s="329"/>
    </row>
    <row r="77" spans="1:13" s="234" customFormat="1" ht="46.8">
      <c r="A77" s="300" t="s">
        <v>432</v>
      </c>
      <c r="B77" s="288" t="s">
        <v>583</v>
      </c>
      <c r="C77" s="301" t="s">
        <v>819</v>
      </c>
      <c r="D77" s="226" t="s">
        <v>820</v>
      </c>
      <c r="E77" s="227">
        <f t="shared" si="0"/>
        <v>1651203</v>
      </c>
      <c r="F77" s="220">
        <f t="shared" si="0"/>
        <v>14600</v>
      </c>
      <c r="G77" s="334">
        <f t="shared" si="2"/>
        <v>0.88420381988162566</v>
      </c>
      <c r="H77" s="233">
        <v>0</v>
      </c>
      <c r="I77" s="233"/>
      <c r="J77" s="233">
        <v>1651203</v>
      </c>
      <c r="K77" s="233">
        <v>14600</v>
      </c>
      <c r="L77" s="233">
        <v>1651203</v>
      </c>
      <c r="M77" s="233">
        <v>14600</v>
      </c>
    </row>
    <row r="78" spans="1:13" s="234" customFormat="1" ht="109.2">
      <c r="A78" s="250" t="s">
        <v>444</v>
      </c>
      <c r="B78" s="251" t="s">
        <v>729</v>
      </c>
      <c r="C78" s="252" t="s">
        <v>821</v>
      </c>
      <c r="D78" s="226" t="s">
        <v>822</v>
      </c>
      <c r="E78" s="227">
        <f t="shared" si="0"/>
        <v>308500</v>
      </c>
      <c r="F78" s="220">
        <f t="shared" si="0"/>
        <v>242193.68</v>
      </c>
      <c r="G78" s="334">
        <f t="shared" ref="G78:G89" si="6">F78/E78*100</f>
        <v>78.506865478119934</v>
      </c>
      <c r="H78" s="233">
        <v>308500</v>
      </c>
      <c r="I78" s="233">
        <v>242193.68</v>
      </c>
      <c r="J78" s="233">
        <v>0</v>
      </c>
      <c r="K78" s="233"/>
      <c r="L78" s="326"/>
      <c r="M78" s="329"/>
    </row>
    <row r="79" spans="1:13" s="234" customFormat="1" ht="127.2" customHeight="1">
      <c r="A79" s="588" t="s">
        <v>448</v>
      </c>
      <c r="B79" s="570" t="s">
        <v>610</v>
      </c>
      <c r="C79" s="293" t="s">
        <v>823</v>
      </c>
      <c r="D79" s="572" t="s">
        <v>801</v>
      </c>
      <c r="E79" s="227">
        <f t="shared" si="0"/>
        <v>100000</v>
      </c>
      <c r="F79" s="220">
        <f t="shared" si="0"/>
        <v>0</v>
      </c>
      <c r="G79" s="334">
        <f t="shared" si="6"/>
        <v>0</v>
      </c>
      <c r="H79" s="233">
        <v>100000</v>
      </c>
      <c r="I79" s="233"/>
      <c r="J79" s="233">
        <v>0</v>
      </c>
      <c r="K79" s="233"/>
      <c r="L79" s="326">
        <v>0</v>
      </c>
      <c r="M79" s="329"/>
    </row>
    <row r="80" spans="1:13" s="234" customFormat="1" ht="78.599999999999994" thickBot="1">
      <c r="A80" s="589"/>
      <c r="B80" s="590"/>
      <c r="C80" s="293" t="s">
        <v>824</v>
      </c>
      <c r="D80" s="584"/>
      <c r="E80" s="302">
        <f t="shared" si="0"/>
        <v>1227000</v>
      </c>
      <c r="F80" s="303">
        <f t="shared" si="0"/>
        <v>417288.49</v>
      </c>
      <c r="G80" s="335">
        <f t="shared" si="6"/>
        <v>34.008841890790549</v>
      </c>
      <c r="H80" s="304">
        <v>1227000</v>
      </c>
      <c r="I80" s="304">
        <v>417288.49</v>
      </c>
      <c r="J80" s="304">
        <v>0</v>
      </c>
      <c r="K80" s="304"/>
      <c r="L80" s="326">
        <v>0</v>
      </c>
      <c r="M80" s="336"/>
    </row>
    <row r="81" spans="1:13" s="234" customFormat="1" ht="33.6" customHeight="1">
      <c r="A81" s="441"/>
      <c r="B81" s="442"/>
      <c r="C81" s="443" t="s">
        <v>825</v>
      </c>
      <c r="D81" s="444"/>
      <c r="E81" s="445">
        <f t="shared" si="0"/>
        <v>35220300</v>
      </c>
      <c r="F81" s="445">
        <f t="shared" si="0"/>
        <v>22920300</v>
      </c>
      <c r="G81" s="446">
        <f t="shared" si="6"/>
        <v>65.07695845861619</v>
      </c>
      <c r="H81" s="447">
        <f>SUM(H82:H88)</f>
        <v>18355000</v>
      </c>
      <c r="I81" s="447">
        <f t="shared" ref="I81:M81" si="7">SUM(I82:I88)</f>
        <v>6055000</v>
      </c>
      <c r="J81" s="447">
        <f t="shared" si="7"/>
        <v>16865300</v>
      </c>
      <c r="K81" s="447">
        <f t="shared" si="7"/>
        <v>16865300</v>
      </c>
      <c r="L81" s="447">
        <f t="shared" si="7"/>
        <v>16865300</v>
      </c>
      <c r="M81" s="447">
        <f t="shared" si="7"/>
        <v>16865300</v>
      </c>
    </row>
    <row r="82" spans="1:13" s="234" customFormat="1" ht="177" customHeight="1">
      <c r="A82" s="439" t="s">
        <v>868</v>
      </c>
      <c r="B82" s="440" t="s">
        <v>896</v>
      </c>
      <c r="C82" s="252" t="s">
        <v>776</v>
      </c>
      <c r="D82" s="252" t="s">
        <v>777</v>
      </c>
      <c r="E82" s="227">
        <f t="shared" ref="E82:F89" si="8">H82+J82</f>
        <v>13100000</v>
      </c>
      <c r="F82" s="227">
        <f t="shared" si="8"/>
        <v>830000</v>
      </c>
      <c r="G82" s="448">
        <f t="shared" si="6"/>
        <v>6.33587786259542</v>
      </c>
      <c r="H82" s="233">
        <v>13100000</v>
      </c>
      <c r="I82" s="233">
        <v>830000</v>
      </c>
      <c r="J82" s="256"/>
      <c r="K82" s="256"/>
      <c r="L82" s="256"/>
      <c r="M82" s="329"/>
    </row>
    <row r="83" spans="1:13" s="234" customFormat="1" ht="75" customHeight="1">
      <c r="A83" s="591">
        <v>3719770</v>
      </c>
      <c r="B83" s="596" t="s">
        <v>630</v>
      </c>
      <c r="C83" s="299" t="s">
        <v>826</v>
      </c>
      <c r="D83" s="242" t="s">
        <v>801</v>
      </c>
      <c r="E83" s="227">
        <f t="shared" si="8"/>
        <v>100000</v>
      </c>
      <c r="F83" s="227">
        <f t="shared" si="8"/>
        <v>100000</v>
      </c>
      <c r="G83" s="448">
        <f t="shared" si="6"/>
        <v>100</v>
      </c>
      <c r="H83" s="233">
        <v>100000</v>
      </c>
      <c r="I83" s="233">
        <v>100000</v>
      </c>
      <c r="J83" s="256"/>
      <c r="K83" s="256"/>
      <c r="L83" s="233">
        <v>0</v>
      </c>
      <c r="M83" s="329"/>
    </row>
    <row r="84" spans="1:13" s="234" customFormat="1" ht="51.6" customHeight="1">
      <c r="A84" s="595"/>
      <c r="B84" s="596"/>
      <c r="C84" s="299" t="s">
        <v>913</v>
      </c>
      <c r="D84" s="242" t="s">
        <v>914</v>
      </c>
      <c r="E84" s="227">
        <f t="shared" si="8"/>
        <v>30000</v>
      </c>
      <c r="F84" s="227">
        <f t="shared" si="8"/>
        <v>0</v>
      </c>
      <c r="G84" s="448">
        <f t="shared" si="6"/>
        <v>0</v>
      </c>
      <c r="H84" s="233">
        <v>30000</v>
      </c>
      <c r="I84" s="233"/>
      <c r="J84" s="256"/>
      <c r="K84" s="256"/>
      <c r="L84" s="233"/>
      <c r="M84" s="329"/>
    </row>
    <row r="85" spans="1:13" s="234" customFormat="1" ht="62.4">
      <c r="A85" s="591">
        <v>3719800</v>
      </c>
      <c r="B85" s="593" t="s">
        <v>625</v>
      </c>
      <c r="C85" s="307" t="s">
        <v>827</v>
      </c>
      <c r="D85" s="308" t="s">
        <v>801</v>
      </c>
      <c r="E85" s="220">
        <f t="shared" si="8"/>
        <v>19590300</v>
      </c>
      <c r="F85" s="220">
        <f t="shared" si="8"/>
        <v>19590300</v>
      </c>
      <c r="G85" s="334">
        <f t="shared" si="6"/>
        <v>100</v>
      </c>
      <c r="H85" s="309">
        <v>3750000</v>
      </c>
      <c r="I85" s="309">
        <v>3750000</v>
      </c>
      <c r="J85" s="309">
        <v>15840300</v>
      </c>
      <c r="K85" s="309">
        <v>15840300</v>
      </c>
      <c r="L85" s="309">
        <v>15840300</v>
      </c>
      <c r="M85" s="309">
        <v>15840300</v>
      </c>
    </row>
    <row r="86" spans="1:13" s="234" customFormat="1" ht="62.4">
      <c r="A86" s="591"/>
      <c r="B86" s="593"/>
      <c r="C86" s="299" t="s">
        <v>828</v>
      </c>
      <c r="D86" s="242" t="s">
        <v>829</v>
      </c>
      <c r="E86" s="227">
        <f t="shared" si="8"/>
        <v>800000</v>
      </c>
      <c r="F86" s="220">
        <f t="shared" si="8"/>
        <v>800000</v>
      </c>
      <c r="G86" s="334">
        <f t="shared" si="6"/>
        <v>100</v>
      </c>
      <c r="H86" s="233">
        <v>800000</v>
      </c>
      <c r="I86" s="233">
        <v>800000</v>
      </c>
      <c r="J86" s="233">
        <v>0</v>
      </c>
      <c r="K86" s="233"/>
      <c r="L86" s="320">
        <v>0</v>
      </c>
      <c r="M86" s="329"/>
    </row>
    <row r="87" spans="1:13" s="234" customFormat="1" ht="78">
      <c r="A87" s="591"/>
      <c r="B87" s="593"/>
      <c r="C87" s="299" t="s">
        <v>830</v>
      </c>
      <c r="D87" s="242" t="s">
        <v>831</v>
      </c>
      <c r="E87" s="227">
        <f t="shared" si="8"/>
        <v>1100000</v>
      </c>
      <c r="F87" s="220">
        <f t="shared" si="8"/>
        <v>1100000</v>
      </c>
      <c r="G87" s="334">
        <f t="shared" si="6"/>
        <v>100</v>
      </c>
      <c r="H87" s="233">
        <v>75000</v>
      </c>
      <c r="I87" s="233">
        <v>75000</v>
      </c>
      <c r="J87" s="233">
        <v>1025000</v>
      </c>
      <c r="K87" s="233">
        <v>1025000</v>
      </c>
      <c r="L87" s="320">
        <v>1025000</v>
      </c>
      <c r="M87" s="320">
        <v>1025000</v>
      </c>
    </row>
    <row r="88" spans="1:13" s="234" customFormat="1" ht="63" thickBot="1">
      <c r="A88" s="592"/>
      <c r="B88" s="594"/>
      <c r="C88" s="310" t="s">
        <v>832</v>
      </c>
      <c r="D88" s="231" t="s">
        <v>833</v>
      </c>
      <c r="E88" s="302">
        <f t="shared" si="8"/>
        <v>500000</v>
      </c>
      <c r="F88" s="303">
        <f t="shared" si="8"/>
        <v>500000</v>
      </c>
      <c r="G88" s="335">
        <f t="shared" si="6"/>
        <v>100</v>
      </c>
      <c r="H88" s="304">
        <v>500000</v>
      </c>
      <c r="I88" s="304">
        <v>500000</v>
      </c>
      <c r="J88" s="304"/>
      <c r="K88" s="304"/>
      <c r="L88" s="326">
        <v>0</v>
      </c>
      <c r="M88" s="336"/>
    </row>
    <row r="89" spans="1:13" ht="31.8" customHeight="1" thickBot="1">
      <c r="A89" s="311" t="s">
        <v>699</v>
      </c>
      <c r="B89" s="312" t="s">
        <v>834</v>
      </c>
      <c r="C89" s="313" t="s">
        <v>699</v>
      </c>
      <c r="D89" s="314" t="s">
        <v>699</v>
      </c>
      <c r="E89" s="305">
        <f>H89+J89</f>
        <v>126334184</v>
      </c>
      <c r="F89" s="305">
        <f t="shared" si="8"/>
        <v>66282003.140000001</v>
      </c>
      <c r="G89" s="337">
        <f t="shared" si="6"/>
        <v>52.465612268489423</v>
      </c>
      <c r="H89" s="306">
        <f>H73+H12+H81</f>
        <v>88669581</v>
      </c>
      <c r="I89" s="306">
        <f t="shared" ref="I89:M89" si="9">I73+I12+I81</f>
        <v>38195806.950000003</v>
      </c>
      <c r="J89" s="306">
        <f t="shared" si="9"/>
        <v>37664603</v>
      </c>
      <c r="K89" s="450">
        <f t="shared" si="9"/>
        <v>28086196.189999998</v>
      </c>
      <c r="L89" s="306">
        <f t="shared" si="9"/>
        <v>36826603</v>
      </c>
      <c r="M89" s="315">
        <f t="shared" si="9"/>
        <v>27684606.370000001</v>
      </c>
    </row>
    <row r="92" spans="1:13" ht="15.6">
      <c r="A92" s="12" t="s">
        <v>204</v>
      </c>
      <c r="B92" s="13"/>
      <c r="C92" s="13"/>
      <c r="D92" s="13"/>
      <c r="E92" s="13"/>
      <c r="F92" s="14"/>
      <c r="G92" s="14"/>
      <c r="H92" s="14"/>
      <c r="I92" s="15" t="s">
        <v>205</v>
      </c>
      <c r="J92" s="15"/>
    </row>
  </sheetData>
  <mergeCells count="43">
    <mergeCell ref="B53:B55"/>
    <mergeCell ref="A61:A62"/>
    <mergeCell ref="B61:B62"/>
    <mergeCell ref="A24:A28"/>
    <mergeCell ref="B24:B28"/>
    <mergeCell ref="A29:A31"/>
    <mergeCell ref="B29:B31"/>
    <mergeCell ref="A32:A36"/>
    <mergeCell ref="B32:B36"/>
    <mergeCell ref="A79:A80"/>
    <mergeCell ref="B79:B80"/>
    <mergeCell ref="D79:D80"/>
    <mergeCell ref="A85:A88"/>
    <mergeCell ref="B85:B88"/>
    <mergeCell ref="A83:A84"/>
    <mergeCell ref="B83:B84"/>
    <mergeCell ref="A3:B3"/>
    <mergeCell ref="A4:B4"/>
    <mergeCell ref="A5:M5"/>
    <mergeCell ref="A6:C6"/>
    <mergeCell ref="A74:A76"/>
    <mergeCell ref="B74:B76"/>
    <mergeCell ref="A67:A68"/>
    <mergeCell ref="B67:B68"/>
    <mergeCell ref="D67:D68"/>
    <mergeCell ref="C69:C70"/>
    <mergeCell ref="D69:D70"/>
    <mergeCell ref="B73:C73"/>
    <mergeCell ref="A37:A39"/>
    <mergeCell ref="C43:C46"/>
    <mergeCell ref="D43:D46"/>
    <mergeCell ref="A53:A55"/>
    <mergeCell ref="B9:B11"/>
    <mergeCell ref="A9:A11"/>
    <mergeCell ref="A7:C7"/>
    <mergeCell ref="G9:G11"/>
    <mergeCell ref="L10:M10"/>
    <mergeCell ref="J10:K10"/>
    <mergeCell ref="J9:M9"/>
    <mergeCell ref="H9:I10"/>
    <mergeCell ref="E9:F10"/>
    <mergeCell ref="D9:D11"/>
    <mergeCell ref="C9:C11"/>
  </mergeCells>
  <pageMargins left="0.35433070866141736" right="0.19685039370078741" top="0.51181102362204722" bottom="0.19685039370078741" header="0.31496062992125984" footer="0.31496062992125984"/>
  <pageSetup paperSize="9" scale="60" orientation="landscape" verticalDpi="0" r:id="rId1"/>
</worksheet>
</file>

<file path=xl/worksheets/sheet7.xml><?xml version="1.0" encoding="utf-8"?>
<worksheet xmlns="http://schemas.openxmlformats.org/spreadsheetml/2006/main" xmlns:r="http://schemas.openxmlformats.org/officeDocument/2006/relationships">
  <dimension ref="A1:IV19"/>
  <sheetViews>
    <sheetView tabSelected="1" topLeftCell="A13" workbookViewId="0">
      <selection activeCell="J11" sqref="J11"/>
    </sheetView>
  </sheetViews>
  <sheetFormatPr defaultRowHeight="15.6"/>
  <cols>
    <col min="1" max="1" width="13" style="338" customWidth="1"/>
    <col min="2" max="2" width="11.6640625" style="339" customWidth="1"/>
    <col min="3" max="3" width="11.88671875" style="339" customWidth="1"/>
    <col min="4" max="4" width="23.6640625" style="338" customWidth="1"/>
    <col min="5" max="5" width="34.33203125" style="338" customWidth="1"/>
    <col min="6" max="6" width="13.109375" style="339" customWidth="1"/>
    <col min="7" max="7" width="16.109375" style="339" customWidth="1"/>
    <col min="8" max="8" width="13.5546875" style="339" customWidth="1"/>
    <col min="9" max="9" width="14.109375" style="339" customWidth="1"/>
    <col min="10" max="10" width="12.44140625" style="339" customWidth="1"/>
    <col min="11" max="11" width="14" style="339" bestFit="1" customWidth="1"/>
    <col min="12" max="256" width="8.88671875" style="339"/>
  </cols>
  <sheetData>
    <row r="1" spans="1:256">
      <c r="F1" s="340" t="s">
        <v>850</v>
      </c>
    </row>
    <row r="2" spans="1:256">
      <c r="B2" s="341"/>
      <c r="C2" s="341"/>
      <c r="F2" s="340" t="s">
        <v>200</v>
      </c>
    </row>
    <row r="3" spans="1:256">
      <c r="B3" s="341"/>
      <c r="C3" s="341"/>
      <c r="F3" s="340" t="s">
        <v>920</v>
      </c>
    </row>
    <row r="4" spans="1:256">
      <c r="B4" s="341"/>
      <c r="C4" s="341"/>
      <c r="F4" s="340"/>
    </row>
    <row r="5" spans="1:256" ht="17.399999999999999">
      <c r="A5" s="485" t="s">
        <v>916</v>
      </c>
      <c r="B5" s="485"/>
      <c r="C5" s="485"/>
      <c r="D5" s="485"/>
      <c r="E5" s="485"/>
      <c r="F5" s="485"/>
      <c r="G5" s="485"/>
      <c r="H5" s="485"/>
      <c r="I5" s="485"/>
    </row>
    <row r="6" spans="1:256" ht="17.399999999999999">
      <c r="A6" s="610" t="s">
        <v>202</v>
      </c>
      <c r="B6" s="610"/>
      <c r="C6" s="179"/>
      <c r="D6" s="179"/>
      <c r="E6" s="179"/>
      <c r="F6" s="179"/>
      <c r="G6" s="179"/>
      <c r="H6" s="179"/>
      <c r="I6" s="179"/>
    </row>
    <row r="7" spans="1:256">
      <c r="A7" s="544" t="s">
        <v>203</v>
      </c>
      <c r="B7" s="544"/>
      <c r="C7" s="344"/>
    </row>
    <row r="8" spans="1:256">
      <c r="A8" s="343"/>
      <c r="B8" s="342"/>
      <c r="C8" s="342"/>
    </row>
    <row r="9" spans="1:256">
      <c r="A9" s="537"/>
      <c r="B9" s="537"/>
      <c r="C9" s="344"/>
      <c r="J9" s="13" t="s">
        <v>0</v>
      </c>
    </row>
    <row r="10" spans="1:256" ht="124.8" customHeight="1">
      <c r="A10" s="346" t="s">
        <v>702</v>
      </c>
      <c r="B10" s="346" t="s">
        <v>836</v>
      </c>
      <c r="C10" s="346" t="s">
        <v>837</v>
      </c>
      <c r="D10" s="346" t="s">
        <v>703</v>
      </c>
      <c r="E10" s="346" t="s">
        <v>838</v>
      </c>
      <c r="F10" s="346" t="s">
        <v>839</v>
      </c>
      <c r="G10" s="346" t="s">
        <v>840</v>
      </c>
      <c r="H10" s="346" t="s">
        <v>841</v>
      </c>
      <c r="I10" s="346" t="s">
        <v>849</v>
      </c>
      <c r="J10" s="346" t="s">
        <v>921</v>
      </c>
      <c r="K10" s="346" t="s">
        <v>848</v>
      </c>
      <c r="L10" s="345"/>
    </row>
    <row r="11" spans="1:256">
      <c r="A11" s="346">
        <v>1</v>
      </c>
      <c r="B11" s="346">
        <v>2</v>
      </c>
      <c r="C11" s="346">
        <v>3</v>
      </c>
      <c r="D11" s="346">
        <v>4</v>
      </c>
      <c r="E11" s="346">
        <v>5</v>
      </c>
      <c r="F11" s="346">
        <v>6</v>
      </c>
      <c r="G11" s="346">
        <v>7</v>
      </c>
      <c r="H11" s="346">
        <v>8</v>
      </c>
      <c r="I11" s="346">
        <v>9</v>
      </c>
      <c r="J11" s="346">
        <v>10</v>
      </c>
      <c r="K11" s="346">
        <v>11</v>
      </c>
      <c r="L11" s="345"/>
    </row>
    <row r="12" spans="1:256" ht="43.2" customHeight="1">
      <c r="A12" s="361" t="s">
        <v>811</v>
      </c>
      <c r="B12" s="347"/>
      <c r="C12" s="348"/>
      <c r="D12" s="611" t="s">
        <v>812</v>
      </c>
      <c r="E12" s="611"/>
      <c r="F12" s="346"/>
      <c r="G12" s="346"/>
      <c r="H12" s="346"/>
      <c r="I12" s="333"/>
      <c r="J12" s="346"/>
      <c r="K12" s="360"/>
      <c r="L12" s="345"/>
    </row>
    <row r="13" spans="1:256" s="339" customFormat="1" ht="117.6" customHeight="1">
      <c r="A13" s="608" t="s">
        <v>432</v>
      </c>
      <c r="B13" s="608" t="s">
        <v>433</v>
      </c>
      <c r="C13" s="609" t="s">
        <v>412</v>
      </c>
      <c r="D13" s="609" t="s">
        <v>842</v>
      </c>
      <c r="E13" s="349" t="s">
        <v>843</v>
      </c>
      <c r="F13" s="349" t="s">
        <v>844</v>
      </c>
      <c r="G13" s="350">
        <v>1439932</v>
      </c>
      <c r="H13" s="350">
        <v>1439932</v>
      </c>
      <c r="I13" s="228">
        <v>1273803</v>
      </c>
      <c r="J13" s="350">
        <v>14600</v>
      </c>
      <c r="K13" s="350">
        <f>J13/I13*100</f>
        <v>1.1461740944243342</v>
      </c>
      <c r="L13" s="345"/>
    </row>
    <row r="14" spans="1:256" s="339" customFormat="1" ht="103.8" customHeight="1">
      <c r="A14" s="608"/>
      <c r="B14" s="608"/>
      <c r="C14" s="609"/>
      <c r="D14" s="609"/>
      <c r="E14" s="349" t="s">
        <v>845</v>
      </c>
      <c r="F14" s="349" t="s">
        <v>846</v>
      </c>
      <c r="G14" s="350">
        <v>24584219</v>
      </c>
      <c r="H14" s="350">
        <v>4916843.8</v>
      </c>
      <c r="I14" s="228">
        <v>377400</v>
      </c>
      <c r="J14" s="349"/>
      <c r="K14" s="360"/>
      <c r="L14" s="345"/>
    </row>
    <row r="15" spans="1:256" s="339" customFormat="1" ht="27.6" customHeight="1">
      <c r="A15" s="318" t="s">
        <v>664</v>
      </c>
      <c r="B15" s="318" t="s">
        <v>664</v>
      </c>
      <c r="C15" s="318" t="s">
        <v>664</v>
      </c>
      <c r="D15" s="318" t="s">
        <v>847</v>
      </c>
      <c r="E15" s="318" t="s">
        <v>664</v>
      </c>
      <c r="F15" s="318" t="s">
        <v>664</v>
      </c>
      <c r="G15" s="333">
        <f>SUM(G13:G14)</f>
        <v>26024151</v>
      </c>
      <c r="H15" s="333">
        <f t="shared" ref="H15:J15" si="0">SUM(H13:H14)</f>
        <v>6356775.7999999998</v>
      </c>
      <c r="I15" s="333">
        <f t="shared" si="0"/>
        <v>1651203</v>
      </c>
      <c r="J15" s="333">
        <f t="shared" si="0"/>
        <v>14600</v>
      </c>
      <c r="K15" s="362">
        <f>J15/I15*100</f>
        <v>0.88420381988162566</v>
      </c>
      <c r="L15" s="351"/>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c r="BX15" s="222"/>
      <c r="BY15" s="222"/>
      <c r="BZ15" s="222"/>
      <c r="CA15" s="222"/>
      <c r="CB15" s="222"/>
      <c r="CC15" s="222"/>
      <c r="CD15" s="222"/>
      <c r="CE15" s="222"/>
      <c r="CF15" s="222"/>
      <c r="CG15" s="222"/>
      <c r="CH15" s="222"/>
      <c r="CI15" s="222"/>
      <c r="CJ15" s="222"/>
      <c r="CK15" s="222"/>
      <c r="CL15" s="222"/>
      <c r="CM15" s="222"/>
      <c r="CN15" s="222"/>
      <c r="CO15" s="222"/>
      <c r="CP15" s="222"/>
      <c r="CQ15" s="222"/>
      <c r="CR15" s="222"/>
      <c r="CS15" s="222"/>
      <c r="CT15" s="222"/>
      <c r="CU15" s="222"/>
      <c r="CV15" s="222"/>
      <c r="CW15" s="222"/>
      <c r="CX15" s="222"/>
      <c r="CY15" s="222"/>
      <c r="CZ15" s="222"/>
      <c r="DA15" s="222"/>
      <c r="DB15" s="222"/>
      <c r="DC15" s="222"/>
      <c r="DD15" s="222"/>
      <c r="DE15" s="222"/>
      <c r="DF15" s="222"/>
      <c r="DG15" s="222"/>
      <c r="DH15" s="222"/>
      <c r="DI15" s="222"/>
      <c r="DJ15" s="222"/>
      <c r="DK15" s="222"/>
      <c r="DL15" s="222"/>
      <c r="DM15" s="222"/>
      <c r="DN15" s="222"/>
      <c r="DO15" s="222"/>
      <c r="DP15" s="222"/>
      <c r="DQ15" s="222"/>
      <c r="DR15" s="222"/>
      <c r="DS15" s="222"/>
      <c r="DT15" s="222"/>
      <c r="DU15" s="222"/>
      <c r="DV15" s="222"/>
      <c r="DW15" s="222"/>
      <c r="DX15" s="222"/>
      <c r="DY15" s="222"/>
      <c r="DZ15" s="222"/>
      <c r="EA15" s="222"/>
      <c r="EB15" s="222"/>
      <c r="EC15" s="222"/>
      <c r="ED15" s="222"/>
      <c r="EE15" s="222"/>
      <c r="EF15" s="222"/>
      <c r="EG15" s="222"/>
      <c r="EH15" s="222"/>
      <c r="EI15" s="222"/>
      <c r="EJ15" s="222"/>
      <c r="EK15" s="222"/>
      <c r="EL15" s="222"/>
      <c r="EM15" s="222"/>
      <c r="EN15" s="222"/>
      <c r="EO15" s="222"/>
      <c r="EP15" s="222"/>
      <c r="EQ15" s="222"/>
      <c r="ER15" s="222"/>
      <c r="ES15" s="222"/>
      <c r="ET15" s="222"/>
      <c r="EU15" s="222"/>
      <c r="EV15" s="222"/>
      <c r="EW15" s="222"/>
      <c r="EX15" s="222"/>
      <c r="EY15" s="222"/>
      <c r="EZ15" s="222"/>
      <c r="FA15" s="222"/>
      <c r="FB15" s="222"/>
      <c r="FC15" s="222"/>
      <c r="FD15" s="222"/>
      <c r="FE15" s="222"/>
      <c r="FF15" s="222"/>
      <c r="FG15" s="222"/>
      <c r="FH15" s="222"/>
      <c r="FI15" s="222"/>
      <c r="FJ15" s="222"/>
      <c r="FK15" s="222"/>
      <c r="FL15" s="222"/>
      <c r="FM15" s="222"/>
      <c r="FN15" s="222"/>
      <c r="FO15" s="222"/>
      <c r="FP15" s="222"/>
      <c r="FQ15" s="222"/>
      <c r="FR15" s="222"/>
      <c r="FS15" s="222"/>
      <c r="FT15" s="222"/>
      <c r="FU15" s="222"/>
      <c r="FV15" s="222"/>
      <c r="FW15" s="222"/>
      <c r="FX15" s="222"/>
      <c r="FY15" s="222"/>
      <c r="FZ15" s="222"/>
      <c r="GA15" s="222"/>
      <c r="GB15" s="222"/>
      <c r="GC15" s="222"/>
      <c r="GD15" s="222"/>
      <c r="GE15" s="222"/>
      <c r="GF15" s="222"/>
      <c r="GG15" s="222"/>
      <c r="GH15" s="222"/>
      <c r="GI15" s="222"/>
      <c r="GJ15" s="222"/>
      <c r="GK15" s="222"/>
      <c r="GL15" s="222"/>
      <c r="GM15" s="222"/>
      <c r="GN15" s="222"/>
      <c r="GO15" s="222"/>
      <c r="GP15" s="222"/>
      <c r="GQ15" s="222"/>
      <c r="GR15" s="222"/>
      <c r="GS15" s="222"/>
      <c r="GT15" s="222"/>
      <c r="GU15" s="222"/>
      <c r="GV15" s="222"/>
      <c r="GW15" s="222"/>
      <c r="GX15" s="222"/>
      <c r="GY15" s="222"/>
      <c r="GZ15" s="222"/>
      <c r="HA15" s="222"/>
      <c r="HB15" s="222"/>
      <c r="HC15" s="222"/>
      <c r="HD15" s="222"/>
      <c r="HE15" s="222"/>
      <c r="HF15" s="222"/>
      <c r="HG15" s="222"/>
      <c r="HH15" s="222"/>
      <c r="HI15" s="222"/>
      <c r="HJ15" s="222"/>
      <c r="HK15" s="222"/>
      <c r="HL15" s="222"/>
      <c r="HM15" s="222"/>
      <c r="HN15" s="222"/>
      <c r="HO15" s="222"/>
      <c r="HP15" s="222"/>
      <c r="HQ15" s="222"/>
      <c r="HR15" s="222"/>
      <c r="HS15" s="222"/>
      <c r="HT15" s="222"/>
      <c r="HU15" s="222"/>
      <c r="HV15" s="222"/>
      <c r="HW15" s="222"/>
      <c r="HX15" s="222"/>
      <c r="HY15" s="222"/>
      <c r="HZ15" s="222"/>
      <c r="IA15" s="222"/>
      <c r="IB15" s="222"/>
      <c r="IC15" s="222"/>
      <c r="ID15" s="222"/>
      <c r="IE15" s="222"/>
      <c r="IF15" s="222"/>
      <c r="IG15" s="222"/>
      <c r="IH15" s="222"/>
      <c r="II15" s="222"/>
      <c r="IJ15" s="222"/>
      <c r="IK15" s="222"/>
      <c r="IL15" s="222"/>
      <c r="IM15" s="222"/>
      <c r="IN15" s="222"/>
      <c r="IO15" s="222"/>
      <c r="IP15" s="222"/>
      <c r="IQ15" s="222"/>
      <c r="IR15" s="222"/>
      <c r="IS15" s="222"/>
      <c r="IT15" s="222"/>
      <c r="IU15" s="222"/>
      <c r="IV15" s="222"/>
    </row>
    <row r="16" spans="1:256" s="339" customFormat="1" ht="27.6" customHeight="1">
      <c r="A16" s="352"/>
      <c r="B16" s="352"/>
      <c r="C16" s="352"/>
      <c r="D16" s="352"/>
      <c r="E16" s="352"/>
      <c r="F16" s="352"/>
      <c r="G16" s="352"/>
      <c r="H16" s="352"/>
      <c r="I16" s="353"/>
      <c r="J16" s="352"/>
      <c r="K16" s="351"/>
      <c r="L16" s="351"/>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c r="CB16" s="222"/>
      <c r="CC16" s="222"/>
      <c r="CD16" s="222"/>
      <c r="CE16" s="222"/>
      <c r="CF16" s="222"/>
      <c r="CG16" s="222"/>
      <c r="CH16" s="222"/>
      <c r="CI16" s="222"/>
      <c r="CJ16" s="222"/>
      <c r="CK16" s="222"/>
      <c r="CL16" s="222"/>
      <c r="CM16" s="222"/>
      <c r="CN16" s="222"/>
      <c r="CO16" s="222"/>
      <c r="CP16" s="222"/>
      <c r="CQ16" s="222"/>
      <c r="CR16" s="222"/>
      <c r="CS16" s="222"/>
      <c r="CT16" s="222"/>
      <c r="CU16" s="222"/>
      <c r="CV16" s="222"/>
      <c r="CW16" s="222"/>
      <c r="CX16" s="222"/>
      <c r="CY16" s="222"/>
      <c r="CZ16" s="222"/>
      <c r="DA16" s="222"/>
      <c r="DB16" s="222"/>
      <c r="DC16" s="222"/>
      <c r="DD16" s="222"/>
      <c r="DE16" s="222"/>
      <c r="DF16" s="222"/>
      <c r="DG16" s="222"/>
      <c r="DH16" s="222"/>
      <c r="DI16" s="222"/>
      <c r="DJ16" s="222"/>
      <c r="DK16" s="222"/>
      <c r="DL16" s="222"/>
      <c r="DM16" s="222"/>
      <c r="DN16" s="222"/>
      <c r="DO16" s="222"/>
      <c r="DP16" s="222"/>
      <c r="DQ16" s="222"/>
      <c r="DR16" s="222"/>
      <c r="DS16" s="222"/>
      <c r="DT16" s="222"/>
      <c r="DU16" s="222"/>
      <c r="DV16" s="222"/>
      <c r="DW16" s="222"/>
      <c r="DX16" s="222"/>
      <c r="DY16" s="222"/>
      <c r="DZ16" s="222"/>
      <c r="EA16" s="222"/>
      <c r="EB16" s="222"/>
      <c r="EC16" s="222"/>
      <c r="ED16" s="222"/>
      <c r="EE16" s="222"/>
      <c r="EF16" s="222"/>
      <c r="EG16" s="222"/>
      <c r="EH16" s="222"/>
      <c r="EI16" s="222"/>
      <c r="EJ16" s="222"/>
      <c r="EK16" s="222"/>
      <c r="EL16" s="222"/>
      <c r="EM16" s="222"/>
      <c r="EN16" s="222"/>
      <c r="EO16" s="222"/>
      <c r="EP16" s="222"/>
      <c r="EQ16" s="222"/>
      <c r="ER16" s="222"/>
      <c r="ES16" s="222"/>
      <c r="ET16" s="222"/>
      <c r="EU16" s="222"/>
      <c r="EV16" s="222"/>
      <c r="EW16" s="222"/>
      <c r="EX16" s="222"/>
      <c r="EY16" s="222"/>
      <c r="EZ16" s="222"/>
      <c r="FA16" s="222"/>
      <c r="FB16" s="222"/>
      <c r="FC16" s="222"/>
      <c r="FD16" s="222"/>
      <c r="FE16" s="222"/>
      <c r="FF16" s="222"/>
      <c r="FG16" s="222"/>
      <c r="FH16" s="222"/>
      <c r="FI16" s="222"/>
      <c r="FJ16" s="222"/>
      <c r="FK16" s="222"/>
      <c r="FL16" s="222"/>
      <c r="FM16" s="222"/>
      <c r="FN16" s="222"/>
      <c r="FO16" s="222"/>
      <c r="FP16" s="222"/>
      <c r="FQ16" s="222"/>
      <c r="FR16" s="222"/>
      <c r="FS16" s="222"/>
      <c r="FT16" s="222"/>
      <c r="FU16" s="222"/>
      <c r="FV16" s="222"/>
      <c r="FW16" s="222"/>
      <c r="FX16" s="222"/>
      <c r="FY16" s="222"/>
      <c r="FZ16" s="222"/>
      <c r="GA16" s="222"/>
      <c r="GB16" s="222"/>
      <c r="GC16" s="222"/>
      <c r="GD16" s="222"/>
      <c r="GE16" s="222"/>
      <c r="GF16" s="222"/>
      <c r="GG16" s="222"/>
      <c r="GH16" s="222"/>
      <c r="GI16" s="222"/>
      <c r="GJ16" s="222"/>
      <c r="GK16" s="222"/>
      <c r="GL16" s="222"/>
      <c r="GM16" s="222"/>
      <c r="GN16" s="222"/>
      <c r="GO16" s="222"/>
      <c r="GP16" s="222"/>
      <c r="GQ16" s="222"/>
      <c r="GR16" s="222"/>
      <c r="GS16" s="222"/>
      <c r="GT16" s="222"/>
      <c r="GU16" s="222"/>
      <c r="GV16" s="222"/>
      <c r="GW16" s="222"/>
      <c r="GX16" s="222"/>
      <c r="GY16" s="222"/>
      <c r="GZ16" s="222"/>
      <c r="HA16" s="222"/>
      <c r="HB16" s="222"/>
      <c r="HC16" s="222"/>
      <c r="HD16" s="222"/>
      <c r="HE16" s="222"/>
      <c r="HF16" s="222"/>
      <c r="HG16" s="222"/>
      <c r="HH16" s="222"/>
      <c r="HI16" s="222"/>
      <c r="HJ16" s="222"/>
      <c r="HK16" s="222"/>
      <c r="HL16" s="222"/>
      <c r="HM16" s="222"/>
      <c r="HN16" s="222"/>
      <c r="HO16" s="222"/>
      <c r="HP16" s="222"/>
      <c r="HQ16" s="222"/>
      <c r="HR16" s="222"/>
      <c r="HS16" s="222"/>
      <c r="HT16" s="222"/>
      <c r="HU16" s="222"/>
      <c r="HV16" s="222"/>
      <c r="HW16" s="222"/>
      <c r="HX16" s="222"/>
      <c r="HY16" s="222"/>
      <c r="HZ16" s="222"/>
      <c r="IA16" s="222"/>
      <c r="IB16" s="222"/>
      <c r="IC16" s="222"/>
      <c r="ID16" s="222"/>
      <c r="IE16" s="222"/>
      <c r="IF16" s="222"/>
      <c r="IG16" s="222"/>
      <c r="IH16" s="222"/>
      <c r="II16" s="222"/>
      <c r="IJ16" s="222"/>
      <c r="IK16" s="222"/>
      <c r="IL16" s="222"/>
      <c r="IM16" s="222"/>
      <c r="IN16" s="222"/>
      <c r="IO16" s="222"/>
      <c r="IP16" s="222"/>
      <c r="IQ16" s="222"/>
      <c r="IR16" s="222"/>
      <c r="IS16" s="222"/>
      <c r="IT16" s="222"/>
      <c r="IU16" s="222"/>
      <c r="IV16" s="222"/>
    </row>
    <row r="17" spans="1:12" s="339" customFormat="1">
      <c r="A17" s="354"/>
      <c r="B17" s="354"/>
      <c r="C17" s="354"/>
      <c r="D17" s="354"/>
      <c r="E17" s="354"/>
      <c r="F17" s="354"/>
      <c r="G17" s="354"/>
      <c r="H17" s="354"/>
      <c r="I17" s="354"/>
      <c r="J17" s="354"/>
      <c r="K17" s="345"/>
      <c r="L17" s="345"/>
    </row>
    <row r="18" spans="1:12" s="10" customFormat="1" ht="18">
      <c r="A18" s="355" t="s">
        <v>204</v>
      </c>
      <c r="E18" s="356"/>
      <c r="I18" s="357" t="s">
        <v>205</v>
      </c>
      <c r="K18" s="358"/>
    </row>
    <row r="19" spans="1:12" s="339" customFormat="1">
      <c r="A19" s="359"/>
      <c r="B19" s="13"/>
      <c r="C19" s="13"/>
      <c r="D19" s="338"/>
      <c r="E19" s="338"/>
    </row>
  </sheetData>
  <mergeCells count="9">
    <mergeCell ref="A13:A14"/>
    <mergeCell ref="B13:B14"/>
    <mergeCell ref="C13:C14"/>
    <mergeCell ref="D13:D14"/>
    <mergeCell ref="A5:I5"/>
    <mergeCell ref="A6:B6"/>
    <mergeCell ref="A7:B7"/>
    <mergeCell ref="A9:B9"/>
    <mergeCell ref="D12:E12"/>
  </mergeCells>
  <pageMargins left="0.70866141732283472" right="0.19685039370078741" top="0.47244094488188981" bottom="0.19685039370078741" header="0.31496062992125984" footer="0.31496062992125984"/>
  <pageSetup paperSize="9" scale="8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ДОДАТОК 1</vt:lpstr>
      <vt:lpstr>ДОДАТОК 2</vt:lpstr>
      <vt:lpstr>ДОДАТОК 3</vt:lpstr>
      <vt:lpstr>ДОДАТОК 4</vt:lpstr>
      <vt:lpstr>ДОДАТОК 5</vt:lpstr>
      <vt:lpstr>ДОДАТОК 6</vt:lpstr>
      <vt:lpstr>ДОДАТОК 7</vt:lpstr>
      <vt:lpstr>'ДОДАТОК 1'!Заголовки_для_печати</vt:lpstr>
      <vt:lpstr>'ДОДАТОК 2'!Заголовки_для_печати</vt:lpstr>
      <vt:lpstr>'ДОДАТОК 3'!Заголовки_для_печати</vt:lpstr>
      <vt:lpstr>'ДОДАТОК 6'!Заголовки_для_печати</vt:lpstr>
      <vt:lpstr>'ДОДАТОК 2'!Область_печати</vt:lpstr>
      <vt:lpstr>'ДОДАТОК 6'!Область_печати</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Mis'kaRada</dc:creator>
  <cp:lastModifiedBy>Mis'kaRada</cp:lastModifiedBy>
  <cp:lastPrinted>2025-08-28T12:42:20Z</cp:lastPrinted>
  <dcterms:created xsi:type="dcterms:W3CDTF">2025-04-07T14:50:30Z</dcterms:created>
  <dcterms:modified xsi:type="dcterms:W3CDTF">2025-08-28T12:42:50Z</dcterms:modified>
</cp:coreProperties>
</file>