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0" windowWidth="19420" windowHeight="9020"/>
  </bookViews>
  <sheets>
    <sheet name="ЗФ" sheetId="1" r:id="rId1"/>
  </sheets>
  <definedNames>
    <definedName name="_xlnm.Print_Titles" localSheetId="0">ЗФ!$4:$5</definedName>
  </definedNames>
  <calcPr calcId="125725"/>
</workbook>
</file>

<file path=xl/calcChain.xml><?xml version="1.0" encoding="utf-8"?>
<calcChain xmlns="http://schemas.openxmlformats.org/spreadsheetml/2006/main">
  <c r="I57" i="1"/>
  <c r="I56"/>
  <c r="L56"/>
  <c r="G52" l="1"/>
  <c r="H82"/>
  <c r="G82"/>
  <c r="F82"/>
  <c r="E82"/>
  <c r="D82"/>
  <c r="L84" l="1"/>
  <c r="K84"/>
  <c r="I84"/>
  <c r="H80"/>
  <c r="G80"/>
  <c r="F80"/>
  <c r="E80"/>
  <c r="H75"/>
  <c r="G75"/>
  <c r="F75"/>
  <c r="E75"/>
  <c r="K88"/>
  <c r="J88"/>
  <c r="I88"/>
  <c r="L87"/>
  <c r="K87"/>
  <c r="J87"/>
  <c r="I87"/>
  <c r="L86"/>
  <c r="K86"/>
  <c r="J86"/>
  <c r="I86"/>
  <c r="L85"/>
  <c r="K85"/>
  <c r="I85"/>
  <c r="E74" l="1"/>
  <c r="E73" s="1"/>
  <c r="G74"/>
  <c r="G73" s="1"/>
  <c r="H74"/>
  <c r="H73" s="1"/>
  <c r="F74"/>
  <c r="F73" s="1"/>
  <c r="D80"/>
  <c r="D75"/>
  <c r="D74" s="1"/>
  <c r="D73" s="1"/>
  <c r="H71"/>
  <c r="H70" s="1"/>
  <c r="G71"/>
  <c r="F71"/>
  <c r="E71"/>
  <c r="G70"/>
  <c r="F70"/>
  <c r="E70"/>
  <c r="H65"/>
  <c r="G65"/>
  <c r="F65"/>
  <c r="E65"/>
  <c r="H63"/>
  <c r="G63"/>
  <c r="F63"/>
  <c r="E63"/>
  <c r="H59"/>
  <c r="G59"/>
  <c r="F59"/>
  <c r="F58" s="1"/>
  <c r="E59"/>
  <c r="E58" s="1"/>
  <c r="H54"/>
  <c r="K54" s="1"/>
  <c r="G54"/>
  <c r="G51" s="1"/>
  <c r="F54"/>
  <c r="E54"/>
  <c r="H52"/>
  <c r="I52" s="1"/>
  <c r="F52"/>
  <c r="E52"/>
  <c r="F51"/>
  <c r="D71"/>
  <c r="D70" s="1"/>
  <c r="D65"/>
  <c r="D63"/>
  <c r="D59"/>
  <c r="D54"/>
  <c r="K57"/>
  <c r="D52"/>
  <c r="H46"/>
  <c r="J46" s="1"/>
  <c r="G46"/>
  <c r="F46"/>
  <c r="E46"/>
  <c r="H43"/>
  <c r="J43" s="1"/>
  <c r="G43"/>
  <c r="F43"/>
  <c r="E43"/>
  <c r="H32"/>
  <c r="H31" s="1"/>
  <c r="G32"/>
  <c r="G31" s="1"/>
  <c r="F32"/>
  <c r="E32"/>
  <c r="E31" s="1"/>
  <c r="H28"/>
  <c r="G28"/>
  <c r="F28"/>
  <c r="E28"/>
  <c r="H26"/>
  <c r="J26" s="1"/>
  <c r="G26"/>
  <c r="F26"/>
  <c r="E26"/>
  <c r="H24"/>
  <c r="G24"/>
  <c r="G23" s="1"/>
  <c r="F24"/>
  <c r="E24"/>
  <c r="E23" s="1"/>
  <c r="H21"/>
  <c r="H15" s="1"/>
  <c r="I15" s="1"/>
  <c r="G21"/>
  <c r="F21"/>
  <c r="E21"/>
  <c r="H19"/>
  <c r="K19" s="1"/>
  <c r="G19"/>
  <c r="F19"/>
  <c r="E19"/>
  <c r="H16"/>
  <c r="G16"/>
  <c r="F16"/>
  <c r="E16"/>
  <c r="G15"/>
  <c r="F15"/>
  <c r="H13"/>
  <c r="G13"/>
  <c r="I13" s="1"/>
  <c r="F13"/>
  <c r="E13"/>
  <c r="H8"/>
  <c r="H7" s="1"/>
  <c r="G8"/>
  <c r="G7" s="1"/>
  <c r="F8"/>
  <c r="E8"/>
  <c r="F7"/>
  <c r="E7"/>
  <c r="D46"/>
  <c r="D43"/>
  <c r="D32"/>
  <c r="D24"/>
  <c r="D26"/>
  <c r="D28"/>
  <c r="D16"/>
  <c r="D19"/>
  <c r="D21"/>
  <c r="D13"/>
  <c r="D8"/>
  <c r="D7" s="1"/>
  <c r="J9"/>
  <c r="J10"/>
  <c r="J11"/>
  <c r="J12"/>
  <c r="J14"/>
  <c r="J17"/>
  <c r="J18"/>
  <c r="J22"/>
  <c r="J25"/>
  <c r="J27"/>
  <c r="J29"/>
  <c r="J30"/>
  <c r="J33"/>
  <c r="J34"/>
  <c r="J35"/>
  <c r="J36"/>
  <c r="J37"/>
  <c r="J38"/>
  <c r="J39"/>
  <c r="J40"/>
  <c r="J41"/>
  <c r="J42"/>
  <c r="J44"/>
  <c r="J45"/>
  <c r="J47"/>
  <c r="J48"/>
  <c r="J49"/>
  <c r="J53"/>
  <c r="J55"/>
  <c r="J60"/>
  <c r="J61"/>
  <c r="J62"/>
  <c r="J64"/>
  <c r="J66"/>
  <c r="J67"/>
  <c r="J68"/>
  <c r="J69"/>
  <c r="J72"/>
  <c r="J75"/>
  <c r="J76"/>
  <c r="J77"/>
  <c r="J78"/>
  <c r="J79"/>
  <c r="J80"/>
  <c r="J81"/>
  <c r="J82"/>
  <c r="J83"/>
  <c r="L9"/>
  <c r="L10"/>
  <c r="L11"/>
  <c r="L12"/>
  <c r="L13"/>
  <c r="L14"/>
  <c r="L17"/>
  <c r="L18"/>
  <c r="L19"/>
  <c r="L20"/>
  <c r="L22"/>
  <c r="L25"/>
  <c r="L27"/>
  <c r="L29"/>
  <c r="L30"/>
  <c r="L33"/>
  <c r="L34"/>
  <c r="L35"/>
  <c r="L36"/>
  <c r="L37"/>
  <c r="L38"/>
  <c r="L39"/>
  <c r="L40"/>
  <c r="L41"/>
  <c r="L42"/>
  <c r="L44"/>
  <c r="L45"/>
  <c r="L47"/>
  <c r="L48"/>
  <c r="L49"/>
  <c r="L53"/>
  <c r="L55"/>
  <c r="L60"/>
  <c r="L61"/>
  <c r="L62"/>
  <c r="L64"/>
  <c r="L66"/>
  <c r="L67"/>
  <c r="L68"/>
  <c r="L69"/>
  <c r="L72"/>
  <c r="L76"/>
  <c r="L80"/>
  <c r="L81"/>
  <c r="L82"/>
  <c r="L83"/>
  <c r="K9"/>
  <c r="K10"/>
  <c r="K11"/>
  <c r="K12"/>
  <c r="K13"/>
  <c r="K14"/>
  <c r="K17"/>
  <c r="K18"/>
  <c r="K20"/>
  <c r="K22"/>
  <c r="K25"/>
  <c r="K27"/>
  <c r="K29"/>
  <c r="K30"/>
  <c r="K33"/>
  <c r="K34"/>
  <c r="K35"/>
  <c r="K36"/>
  <c r="K37"/>
  <c r="K38"/>
  <c r="K39"/>
  <c r="K40"/>
  <c r="K41"/>
  <c r="K42"/>
  <c r="K44"/>
  <c r="K45"/>
  <c r="K47"/>
  <c r="K48"/>
  <c r="K49"/>
  <c r="K53"/>
  <c r="K55"/>
  <c r="K56"/>
  <c r="K60"/>
  <c r="K61"/>
  <c r="K62"/>
  <c r="K64"/>
  <c r="K66"/>
  <c r="K67"/>
  <c r="K68"/>
  <c r="K69"/>
  <c r="K72"/>
  <c r="K76"/>
  <c r="K77"/>
  <c r="K78"/>
  <c r="K79"/>
  <c r="K80"/>
  <c r="K81"/>
  <c r="K82"/>
  <c r="K83"/>
  <c r="I9"/>
  <c r="I10"/>
  <c r="I11"/>
  <c r="I12"/>
  <c r="I14"/>
  <c r="I17"/>
  <c r="I18"/>
  <c r="I19"/>
  <c r="I20"/>
  <c r="I22"/>
  <c r="I25"/>
  <c r="I27"/>
  <c r="I29"/>
  <c r="I30"/>
  <c r="I33"/>
  <c r="I34"/>
  <c r="I35"/>
  <c r="I36"/>
  <c r="I37"/>
  <c r="I38"/>
  <c r="I39"/>
  <c r="I40"/>
  <c r="I41"/>
  <c r="I42"/>
  <c r="I44"/>
  <c r="I45"/>
  <c r="I47"/>
  <c r="I48"/>
  <c r="I49"/>
  <c r="I53"/>
  <c r="I55"/>
  <c r="I60"/>
  <c r="I61"/>
  <c r="I62"/>
  <c r="I64"/>
  <c r="I66"/>
  <c r="I67"/>
  <c r="I68"/>
  <c r="I69"/>
  <c r="I72"/>
  <c r="I75"/>
  <c r="I76"/>
  <c r="I77"/>
  <c r="I78"/>
  <c r="I79"/>
  <c r="I80"/>
  <c r="I81"/>
  <c r="I82"/>
  <c r="I83"/>
  <c r="D51" l="1"/>
  <c r="D15"/>
  <c r="L16"/>
  <c r="I70"/>
  <c r="L54"/>
  <c r="H51"/>
  <c r="I51" s="1"/>
  <c r="L46"/>
  <c r="K46"/>
  <c r="K26"/>
  <c r="K75"/>
  <c r="K21"/>
  <c r="I54"/>
  <c r="I46"/>
  <c r="G58"/>
  <c r="G50" s="1"/>
  <c r="L73"/>
  <c r="I73"/>
  <c r="I74"/>
  <c r="K73"/>
  <c r="L74"/>
  <c r="L75"/>
  <c r="K74"/>
  <c r="D58"/>
  <c r="D50" s="1"/>
  <c r="D23"/>
  <c r="K8"/>
  <c r="K70"/>
  <c r="L70"/>
  <c r="L52"/>
  <c r="J13"/>
  <c r="I43"/>
  <c r="J51"/>
  <c r="J52"/>
  <c r="J54"/>
  <c r="L59"/>
  <c r="I63"/>
  <c r="K65"/>
  <c r="L71"/>
  <c r="K16"/>
  <c r="L21"/>
  <c r="D31"/>
  <c r="K31" s="1"/>
  <c r="J15"/>
  <c r="J16"/>
  <c r="J21"/>
  <c r="E51"/>
  <c r="E50" s="1"/>
  <c r="E89" s="1"/>
  <c r="E90" s="1"/>
  <c r="I21"/>
  <c r="K52"/>
  <c r="E15"/>
  <c r="L24"/>
  <c r="K28"/>
  <c r="F31"/>
  <c r="L15"/>
  <c r="J73"/>
  <c r="I71"/>
  <c r="K71"/>
  <c r="J70"/>
  <c r="J71"/>
  <c r="L65"/>
  <c r="J65"/>
  <c r="I65"/>
  <c r="L63"/>
  <c r="K63"/>
  <c r="H58"/>
  <c r="J63"/>
  <c r="K59"/>
  <c r="I59"/>
  <c r="I32"/>
  <c r="J32"/>
  <c r="K32"/>
  <c r="I31"/>
  <c r="L32"/>
  <c r="L28"/>
  <c r="I28"/>
  <c r="J28"/>
  <c r="H23"/>
  <c r="H6" s="1"/>
  <c r="I26"/>
  <c r="L26"/>
  <c r="I24"/>
  <c r="K24"/>
  <c r="J24"/>
  <c r="G6"/>
  <c r="I16"/>
  <c r="K15"/>
  <c r="K7"/>
  <c r="L7"/>
  <c r="J7"/>
  <c r="I7"/>
  <c r="I8"/>
  <c r="L8"/>
  <c r="J8"/>
  <c r="J74"/>
  <c r="J59"/>
  <c r="F50"/>
  <c r="J31"/>
  <c r="F23"/>
  <c r="E6"/>
  <c r="K43"/>
  <c r="L43"/>
  <c r="K51" l="1"/>
  <c r="L51"/>
  <c r="H50"/>
  <c r="K50" s="1"/>
  <c r="D6"/>
  <c r="D89" s="1"/>
  <c r="D90" s="1"/>
  <c r="L31"/>
  <c r="J58"/>
  <c r="L58"/>
  <c r="I58"/>
  <c r="K58"/>
  <c r="G89"/>
  <c r="G90" s="1"/>
  <c r="J23"/>
  <c r="L23"/>
  <c r="K23"/>
  <c r="I23"/>
  <c r="I6"/>
  <c r="F6"/>
  <c r="I50" l="1"/>
  <c r="H89"/>
  <c r="L89" s="1"/>
  <c r="J50"/>
  <c r="L50"/>
  <c r="L6"/>
  <c r="K6"/>
  <c r="J6"/>
  <c r="F89"/>
  <c r="I89" l="1"/>
  <c r="H90"/>
  <c r="K90" s="1"/>
  <c r="K89"/>
  <c r="F90"/>
  <c r="J89"/>
  <c r="I90" l="1"/>
  <c r="J90"/>
  <c r="L90"/>
</calcChain>
</file>

<file path=xl/sharedStrings.xml><?xml version="1.0" encoding="utf-8"?>
<sst xmlns="http://schemas.openxmlformats.org/spreadsheetml/2006/main" count="180" uniqueCount="176">
  <si>
    <t>тис. грн.</t>
  </si>
  <si>
    <t>ККД</t>
  </si>
  <si>
    <t>Доходи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</si>
  <si>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</si>
  <si>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</si>
  <si>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</si>
  <si>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</si>
  <si>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</si>
  <si>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</si>
  <si>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</si>
  <si>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</si>
  <si>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</si>
  <si>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</si>
  <si>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</si>
  <si>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</si>
  <si>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</si>
  <si>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</si>
  <si>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</si>
  <si>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</si>
  <si>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</si>
  <si>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</si>
  <si>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</si>
  <si>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</si>
  <si>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</si>
  <si>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</si>
  <si>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</si>
  <si>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</si>
  <si>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</si>
  <si>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</si>
  <si>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13020000</t>
  </si>
  <si>
    <t>Рентна плата за спеціальне використання води</t>
  </si>
  <si>
    <t>13020200</t>
  </si>
  <si>
    <t>Рентна плата за спеціальне використання води водних об`єктів місцевого значення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</si>
  <si>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</si>
  <si>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</si>
  <si>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</si>
  <si>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</si>
  <si>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</si>
  <si>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</si>
  <si>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</si>
  <si>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</si>
  <si>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</si>
  <si>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</si>
  <si>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</si>
  <si>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</si>
  <si>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</si>
  <si>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</si>
  <si>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</si>
  <si>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</si>
  <si>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</si>
  <si>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</si>
  <si>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</si>
  <si>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</si>
  <si>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</si>
  <si>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</si>
  <si>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</si>
  <si>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</si>
  <si>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</si>
  <si>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</si>
  <si>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</si>
  <si>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</si>
  <si>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</si>
  <si>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</si>
  <si>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</si>
  <si>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</si>
  <si>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</si>
  <si>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</si>
  <si>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</si>
  <si>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</si>
  <si>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</si>
  <si>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</si>
  <si>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</si>
  <si>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</si>
  <si>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</si>
  <si>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</si>
  <si>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</si>
  <si>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</si>
  <si>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</si>
  <si>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</si>
  <si>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</si>
  <si>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</si>
  <si>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</si>
  <si>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</si>
  <si>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</si>
  <si>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</si>
  <si>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</si>
  <si>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</si>
  <si>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</si>
  <si>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</si>
  <si>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</si>
  <si>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</si>
  <si>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</si>
  <si>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</si>
  <si>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</si>
  <si>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</si>
  <si>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</si>
  <si>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</si>
  <si>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</si>
  <si>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</si>
  <si>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</si>
  <si>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</si>
  <si>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</si>
  <si>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</si>
  <si>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</si>
  <si>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</si>
  <si>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</si>
  <si>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</si>
  <si>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</si>
  <si>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</si>
  <si>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</si>
  <si>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</si>
  <si>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</si>
  <si>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</si>
  <si>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</si>
  <si>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</si>
  <si>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</si>
  <si>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</si>
  <si>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</si>
  <si>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</si>
  <si>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</si>
  <si>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</si>
  <si>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</si>
  <si>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</si>
  <si>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</si>
  <si>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</si>
  <si>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</si>
  <si>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</si>
  <si>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</si>
  <si>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</si>
  <si>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</si>
  <si>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</si>
  <si>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</si>
  <si>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</si>
  <si>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</si>
  <si>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</si>
  <si>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</si>
  <si>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</si>
  <si>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</si>
  <si>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</si>
  <si>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</si>
  <si>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</si>
  <si>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</si>
  <si>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</si>
  <si>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</si>
  <si>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</si>
  <si>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</si>
  <si>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</si>
  <si>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</si>
  <si>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</si>
  <si>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</si>
  <si>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</si>
  <si>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</si>
  <si>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</si>
  <si>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</si>
  <si>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</t>
  </si>
  <si>
    <t xml:space="preserve">Усього ( без урахування трансфертів) </t>
  </si>
  <si>
    <t xml:space="preserve">Усього </t>
  </si>
  <si>
    <t>Динаміка надходжень</t>
  </si>
  <si>
    <t>тис.грн.</t>
  </si>
  <si>
    <t>%</t>
  </si>
  <si>
    <t>Аналіз виконання плану по доходах загального фонду</t>
  </si>
  <si>
    <t>Затверджений план на 2025 рік</t>
  </si>
  <si>
    <t>Уточнений річний план на 2025 рік</t>
  </si>
  <si>
    <t>% викон. до плану на 2025 рік</t>
  </si>
  <si>
    <t>2025 рік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</si>
  <si>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</si>
  <si>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</si>
  <si>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</si>
  <si>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</si>
  <si>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</si>
  <si>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</si>
  <si>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станом на 01.09.2025 року</t>
  </si>
  <si>
    <t>2024 рік (дата факту 01.09.2024)</t>
  </si>
  <si>
    <t xml:space="preserve"> Уточнений план за 8 місяців 2025 року</t>
  </si>
  <si>
    <t>Фактичні надходження станом на 01.09.2025</t>
  </si>
  <si>
    <t>% викон. до плану на 8 місяців 2025 року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</si>
</sst>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5" fontId="4" fillId="2" borderId="2" xfId="0" applyNumberFormat="1" applyFont="1" applyFill="1" applyBorder="1" applyAlignment="1">
      <alignment horizontal="right" vertical="center"/>
    </xf>
    <xf numFmtId="165" fontId="1" fillId="0" borderId="5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4" fillId="4" borderId="2" xfId="0" applyNumberFormat="1" applyFont="1" applyFill="1" applyBorder="1" applyAlignment="1">
      <alignment horizontal="right" vertical="center"/>
    </xf>
    <xf numFmtId="0" fontId="5" fillId="0" borderId="0" xfId="0" applyFont="1"/>
    <xf numFmtId="165" fontId="4" fillId="2" borderId="1" xfId="0" applyNumberFormat="1" applyFont="1" applyFill="1" applyBorder="1" applyAlignment="1">
      <alignment horizontal="center" vertical="center"/>
    </xf>
    <xf numFmtId="165" fontId="1" fillId="0" borderId="8" xfId="0" applyNumberFormat="1" applyFont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wrapText="1"/>
    </xf>
    <xf numFmtId="4" fontId="7" fillId="0" borderId="3" xfId="0" applyNumberFormat="1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/>
    <xf numFmtId="0" fontId="1" fillId="0" borderId="4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65" fontId="1" fillId="0" borderId="13" xfId="0" applyNumberFormat="1" applyFont="1" applyBorder="1" applyAlignment="1">
      <alignment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165" fontId="5" fillId="4" borderId="22" xfId="0" applyNumberFormat="1" applyFont="1" applyFill="1" applyBorder="1" applyAlignment="1">
      <alignment vertical="center"/>
    </xf>
    <xf numFmtId="165" fontId="6" fillId="4" borderId="22" xfId="0" applyNumberFormat="1" applyFont="1" applyFill="1" applyBorder="1" applyAlignment="1">
      <alignment horizontal="right" vertical="center"/>
    </xf>
    <xf numFmtId="165" fontId="6" fillId="4" borderId="23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24" xfId="0" applyNumberFormat="1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3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topLeftCell="B1" zoomScaleNormal="100" workbookViewId="0">
      <pane xSplit="2" ySplit="5" topLeftCell="D71" activePane="bottomRight" state="frozen"/>
      <selection activeCell="C1" sqref="C1"/>
      <selection pane="topRight" activeCell="E1" sqref="E1"/>
      <selection pane="bottomLeft" activeCell="C9" sqref="C9"/>
      <selection pane="bottomRight" activeCell="J5" sqref="J5"/>
    </sheetView>
  </sheetViews>
  <sheetFormatPr defaultColWidth="8.8984375" defaultRowHeight="13"/>
  <cols>
    <col min="1" max="1" width="0.69921875" style="1" hidden="1" customWidth="1"/>
    <col min="2" max="2" width="10.5" style="2" customWidth="1"/>
    <col min="3" max="3" width="38.69921875" style="3" customWidth="1"/>
    <col min="4" max="4" width="11.69921875" style="4" customWidth="1"/>
    <col min="5" max="5" width="11.19921875" style="4" customWidth="1"/>
    <col min="6" max="6" width="13" style="4" customWidth="1"/>
    <col min="7" max="7" width="12.796875" style="4" customWidth="1"/>
    <col min="8" max="8" width="13.59765625" style="4" customWidth="1"/>
    <col min="9" max="10" width="9.296875" style="4" customWidth="1"/>
    <col min="11" max="11" width="9.59765625" style="1" customWidth="1"/>
    <col min="12" max="12" width="7.3984375" style="1" customWidth="1"/>
    <col min="13" max="16384" width="8.8984375" style="1"/>
  </cols>
  <sheetData>
    <row r="1" spans="1:12" ht="22.5">
      <c r="B1" s="53" t="s">
        <v>160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7.5">
      <c r="B2" s="54" t="s">
        <v>171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3.5" thickBot="1">
      <c r="I3" s="5" t="s">
        <v>0</v>
      </c>
      <c r="J3" s="5"/>
    </row>
    <row r="4" spans="1:12" ht="36" customHeight="1" thickBot="1">
      <c r="A4" s="26"/>
      <c r="B4" s="62" t="s">
        <v>1</v>
      </c>
      <c r="C4" s="64" t="s">
        <v>2</v>
      </c>
      <c r="D4" s="60" t="s">
        <v>172</v>
      </c>
      <c r="E4" s="55" t="s">
        <v>164</v>
      </c>
      <c r="F4" s="56"/>
      <c r="G4" s="56"/>
      <c r="H4" s="56"/>
      <c r="I4" s="56"/>
      <c r="J4" s="57"/>
      <c r="K4" s="58" t="s">
        <v>157</v>
      </c>
      <c r="L4" s="59"/>
    </row>
    <row r="5" spans="1:12" ht="66.650000000000006" customHeight="1" thickBot="1">
      <c r="A5" s="26"/>
      <c r="B5" s="63"/>
      <c r="C5" s="65"/>
      <c r="D5" s="61"/>
      <c r="E5" s="49" t="s">
        <v>161</v>
      </c>
      <c r="F5" s="49" t="s">
        <v>162</v>
      </c>
      <c r="G5" s="50" t="s">
        <v>173</v>
      </c>
      <c r="H5" s="52" t="s">
        <v>174</v>
      </c>
      <c r="I5" s="51" t="s">
        <v>175</v>
      </c>
      <c r="J5" s="49" t="s">
        <v>163</v>
      </c>
      <c r="K5" s="23" t="s">
        <v>158</v>
      </c>
      <c r="L5" s="23" t="s">
        <v>159</v>
      </c>
    </row>
    <row r="6" spans="1:12">
      <c r="A6" s="6">
        <v>1</v>
      </c>
      <c r="B6" s="27" t="s">
        <v>3</v>
      </c>
      <c r="C6" s="22" t="s">
        <v>4</v>
      </c>
      <c r="D6" s="13">
        <f>D7+D15+D23+D31</f>
        <v>202352.01585</v>
      </c>
      <c r="E6" s="13">
        <f t="shared" ref="E6:H6" si="0">E7+E15+E23+E31</f>
        <v>339319</v>
      </c>
      <c r="F6" s="13">
        <f t="shared" si="0"/>
        <v>366843.8</v>
      </c>
      <c r="G6" s="29">
        <f t="shared" si="0"/>
        <v>245276.50000000003</v>
      </c>
      <c r="H6" s="31">
        <f t="shared" si="0"/>
        <v>260929.43233000001</v>
      </c>
      <c r="I6" s="16">
        <f t="shared" ref="I6:I36" si="1">IF(G6=0,0,H6/G6*100)</f>
        <v>106.3817497110404</v>
      </c>
      <c r="J6" s="24">
        <f>H6/F6*100</f>
        <v>71.128211061492664</v>
      </c>
      <c r="K6" s="25">
        <f>H6-D6</f>
        <v>58577.416480000014</v>
      </c>
      <c r="L6" s="25">
        <f>H6/D6*100</f>
        <v>128.94827424077772</v>
      </c>
    </row>
    <row r="7" spans="1:12" ht="26">
      <c r="A7" s="6">
        <v>1</v>
      </c>
      <c r="B7" s="7" t="s">
        <v>5</v>
      </c>
      <c r="C7" s="8" t="s">
        <v>6</v>
      </c>
      <c r="D7" s="9">
        <f>D8+D13</f>
        <v>129075.242</v>
      </c>
      <c r="E7" s="9">
        <f t="shared" ref="E7:H7" si="2">E8+E13</f>
        <v>226057.2</v>
      </c>
      <c r="F7" s="9">
        <f t="shared" si="2"/>
        <v>252966.6</v>
      </c>
      <c r="G7" s="11">
        <f t="shared" si="2"/>
        <v>170606.30000000002</v>
      </c>
      <c r="H7" s="17">
        <f t="shared" si="2"/>
        <v>176852.924</v>
      </c>
      <c r="I7" s="16">
        <f t="shared" si="1"/>
        <v>103.66142633654208</v>
      </c>
      <c r="J7" s="10">
        <f t="shared" ref="J7:J69" si="3">H7/F7*100</f>
        <v>69.911570934660944</v>
      </c>
      <c r="K7" s="14">
        <f t="shared" ref="K7:K70" si="4">H7-D7</f>
        <v>47777.682000000001</v>
      </c>
      <c r="L7" s="14">
        <f t="shared" ref="L7:L70" si="5">H7/D7*100</f>
        <v>137.01537278543316</v>
      </c>
    </row>
    <row r="8" spans="1:12">
      <c r="A8" s="6">
        <v>1</v>
      </c>
      <c r="B8" s="7" t="s">
        <v>7</v>
      </c>
      <c r="C8" s="8" t="s">
        <v>8</v>
      </c>
      <c r="D8" s="9">
        <f>D9+D10+D11+D12</f>
        <v>129058.7</v>
      </c>
      <c r="E8" s="28">
        <f t="shared" ref="E8:H8" si="6">E9+E10+E11+E12</f>
        <v>226040</v>
      </c>
      <c r="F8" s="9">
        <f t="shared" si="6"/>
        <v>252949.4</v>
      </c>
      <c r="G8" s="11">
        <f t="shared" si="6"/>
        <v>170598.2</v>
      </c>
      <c r="H8" s="17">
        <f t="shared" si="6"/>
        <v>176844.79999999999</v>
      </c>
      <c r="I8" s="16">
        <f t="shared" si="1"/>
        <v>103.66158611286636</v>
      </c>
      <c r="J8" s="10">
        <f t="shared" si="3"/>
        <v>69.913113057394085</v>
      </c>
      <c r="K8" s="14">
        <f t="shared" si="4"/>
        <v>47786.099999999991</v>
      </c>
      <c r="L8" s="14">
        <f t="shared" si="5"/>
        <v>137.02663981583575</v>
      </c>
    </row>
    <row r="9" spans="1:12" ht="52">
      <c r="A9" s="6">
        <v>0</v>
      </c>
      <c r="B9" s="7" t="s">
        <v>9</v>
      </c>
      <c r="C9" s="8" t="s">
        <v>10</v>
      </c>
      <c r="D9" s="11">
        <v>115250</v>
      </c>
      <c r="E9" s="9">
        <v>190300</v>
      </c>
      <c r="F9" s="12">
        <v>217209.4</v>
      </c>
      <c r="G9" s="11">
        <v>161301.9</v>
      </c>
      <c r="H9" s="17">
        <v>165981.9</v>
      </c>
      <c r="I9" s="18">
        <f t="shared" si="1"/>
        <v>102.90139173810104</v>
      </c>
      <c r="J9" s="19">
        <f t="shared" si="3"/>
        <v>76.415615530451262</v>
      </c>
      <c r="K9" s="19">
        <f t="shared" si="4"/>
        <v>50731.899999999994</v>
      </c>
      <c r="L9" s="19">
        <f t="shared" si="5"/>
        <v>144.01900216919739</v>
      </c>
    </row>
    <row r="10" spans="1:12" ht="52">
      <c r="A10" s="6">
        <v>0</v>
      </c>
      <c r="B10" s="7" t="s">
        <v>11</v>
      </c>
      <c r="C10" s="8" t="s">
        <v>12</v>
      </c>
      <c r="D10" s="9">
        <v>11428.5</v>
      </c>
      <c r="E10" s="13">
        <v>32700</v>
      </c>
      <c r="F10" s="9">
        <v>32700</v>
      </c>
      <c r="G10" s="11">
        <v>6481.7</v>
      </c>
      <c r="H10" s="17">
        <v>7501.3</v>
      </c>
      <c r="I10" s="18">
        <f t="shared" si="1"/>
        <v>115.73044108798618</v>
      </c>
      <c r="J10" s="19">
        <f t="shared" si="3"/>
        <v>22.93975535168196</v>
      </c>
      <c r="K10" s="19">
        <f t="shared" si="4"/>
        <v>-3927.2</v>
      </c>
      <c r="L10" s="19">
        <f t="shared" si="5"/>
        <v>65.636785229907687</v>
      </c>
    </row>
    <row r="11" spans="1:12" ht="39">
      <c r="A11" s="6">
        <v>0</v>
      </c>
      <c r="B11" s="7" t="s">
        <v>13</v>
      </c>
      <c r="C11" s="8" t="s">
        <v>14</v>
      </c>
      <c r="D11" s="9">
        <v>2159.9</v>
      </c>
      <c r="E11" s="9">
        <v>2700</v>
      </c>
      <c r="F11" s="9">
        <v>2700</v>
      </c>
      <c r="G11" s="11">
        <v>2699.6</v>
      </c>
      <c r="H11" s="17">
        <v>3236.7</v>
      </c>
      <c r="I11" s="18">
        <f t="shared" si="1"/>
        <v>119.89554008001184</v>
      </c>
      <c r="J11" s="19">
        <f t="shared" si="3"/>
        <v>119.87777777777777</v>
      </c>
      <c r="K11" s="19">
        <f t="shared" si="4"/>
        <v>1076.7999999999997</v>
      </c>
      <c r="L11" s="19">
        <f t="shared" si="5"/>
        <v>149.85415991481085</v>
      </c>
    </row>
    <row r="12" spans="1:12" ht="39">
      <c r="A12" s="6">
        <v>0</v>
      </c>
      <c r="B12" s="7" t="s">
        <v>15</v>
      </c>
      <c r="C12" s="8" t="s">
        <v>16</v>
      </c>
      <c r="D12" s="9">
        <v>220.3</v>
      </c>
      <c r="E12" s="9">
        <v>340</v>
      </c>
      <c r="F12" s="9">
        <v>340</v>
      </c>
      <c r="G12" s="11">
        <v>115</v>
      </c>
      <c r="H12" s="17">
        <v>124.9</v>
      </c>
      <c r="I12" s="18">
        <f t="shared" si="1"/>
        <v>108.60869565217392</v>
      </c>
      <c r="J12" s="19">
        <f t="shared" si="3"/>
        <v>36.735294117647058</v>
      </c>
      <c r="K12" s="19">
        <f t="shared" si="4"/>
        <v>-95.4</v>
      </c>
      <c r="L12" s="19">
        <f t="shared" si="5"/>
        <v>56.695415342714483</v>
      </c>
    </row>
    <row r="13" spans="1:12">
      <c r="A13" s="6">
        <v>1</v>
      </c>
      <c r="B13" s="7" t="s">
        <v>17</v>
      </c>
      <c r="C13" s="8" t="s">
        <v>18</v>
      </c>
      <c r="D13" s="9">
        <f>D14</f>
        <v>16.542000000000002</v>
      </c>
      <c r="E13" s="9">
        <f t="shared" ref="E13:H13" si="7">E14</f>
        <v>17.2</v>
      </c>
      <c r="F13" s="9">
        <f t="shared" si="7"/>
        <v>17.2</v>
      </c>
      <c r="G13" s="11">
        <f t="shared" si="7"/>
        <v>8.1</v>
      </c>
      <c r="H13" s="17">
        <f t="shared" si="7"/>
        <v>8.1240000000000006</v>
      </c>
      <c r="I13" s="16">
        <f t="shared" si="1"/>
        <v>100.2962962962963</v>
      </c>
      <c r="J13" s="10">
        <f t="shared" si="3"/>
        <v>47.232558139534895</v>
      </c>
      <c r="K13" s="14">
        <f t="shared" si="4"/>
        <v>-8.418000000000001</v>
      </c>
      <c r="L13" s="14">
        <f t="shared" si="5"/>
        <v>49.111352919840407</v>
      </c>
    </row>
    <row r="14" spans="1:12" ht="26">
      <c r="A14" s="6">
        <v>0</v>
      </c>
      <c r="B14" s="7" t="s">
        <v>19</v>
      </c>
      <c r="C14" s="8" t="s">
        <v>20</v>
      </c>
      <c r="D14" s="9">
        <v>16.542000000000002</v>
      </c>
      <c r="E14" s="9">
        <v>17.2</v>
      </c>
      <c r="F14" s="9">
        <v>17.2</v>
      </c>
      <c r="G14" s="11">
        <v>8.1</v>
      </c>
      <c r="H14" s="17">
        <v>8.1240000000000006</v>
      </c>
      <c r="I14" s="18">
        <f t="shared" si="1"/>
        <v>100.2962962962963</v>
      </c>
      <c r="J14" s="19">
        <f t="shared" si="3"/>
        <v>47.232558139534895</v>
      </c>
      <c r="K14" s="19">
        <f t="shared" si="4"/>
        <v>-8.418000000000001</v>
      </c>
      <c r="L14" s="19">
        <f t="shared" si="5"/>
        <v>49.111352919840407</v>
      </c>
    </row>
    <row r="15" spans="1:12" ht="26">
      <c r="A15" s="6">
        <v>1</v>
      </c>
      <c r="B15" s="7" t="s">
        <v>21</v>
      </c>
      <c r="C15" s="8" t="s">
        <v>22</v>
      </c>
      <c r="D15" s="9">
        <f>D16+D19+D21</f>
        <v>1072.6738500000001</v>
      </c>
      <c r="E15" s="9">
        <f t="shared" ref="E15:H15" si="8">E16+E19+E21</f>
        <v>1538</v>
      </c>
      <c r="F15" s="9">
        <f t="shared" si="8"/>
        <v>1538</v>
      </c>
      <c r="G15" s="11">
        <f t="shared" si="8"/>
        <v>1032.2</v>
      </c>
      <c r="H15" s="17">
        <f t="shared" si="8"/>
        <v>1070.6000000000001</v>
      </c>
      <c r="I15" s="16">
        <f t="shared" si="1"/>
        <v>103.72020926177099</v>
      </c>
      <c r="J15" s="10">
        <f t="shared" si="3"/>
        <v>69.609882964889479</v>
      </c>
      <c r="K15" s="14">
        <f t="shared" si="4"/>
        <v>-2.0738499999999931</v>
      </c>
      <c r="L15" s="14">
        <f t="shared" si="5"/>
        <v>99.806665371771672</v>
      </c>
    </row>
    <row r="16" spans="1:12" ht="26">
      <c r="A16" s="6">
        <v>1</v>
      </c>
      <c r="B16" s="7" t="s">
        <v>23</v>
      </c>
      <c r="C16" s="8" t="s">
        <v>24</v>
      </c>
      <c r="D16" s="9">
        <f>D17+D18</f>
        <v>1039.7</v>
      </c>
      <c r="E16" s="9">
        <f t="shared" ref="E16:H16" si="9">E17+E18</f>
        <v>1491.2</v>
      </c>
      <c r="F16" s="9">
        <f t="shared" si="9"/>
        <v>1491.2</v>
      </c>
      <c r="G16" s="11">
        <f t="shared" si="9"/>
        <v>997.9</v>
      </c>
      <c r="H16" s="17">
        <f t="shared" si="9"/>
        <v>1025.9000000000001</v>
      </c>
      <c r="I16" s="16">
        <f t="shared" si="1"/>
        <v>102.80589237398539</v>
      </c>
      <c r="J16" s="10">
        <f t="shared" si="3"/>
        <v>68.79694206008584</v>
      </c>
      <c r="K16" s="14">
        <f t="shared" si="4"/>
        <v>-13.799999999999955</v>
      </c>
      <c r="L16" s="14">
        <f t="shared" si="5"/>
        <v>98.672694046359538</v>
      </c>
    </row>
    <row r="17" spans="1:12" ht="52">
      <c r="A17" s="6">
        <v>0</v>
      </c>
      <c r="B17" s="7" t="s">
        <v>25</v>
      </c>
      <c r="C17" s="8" t="s">
        <v>26</v>
      </c>
      <c r="D17" s="9">
        <v>848.4</v>
      </c>
      <c r="E17" s="9">
        <v>1200</v>
      </c>
      <c r="F17" s="9">
        <v>1200</v>
      </c>
      <c r="G17" s="11">
        <v>830</v>
      </c>
      <c r="H17" s="17">
        <v>857.9</v>
      </c>
      <c r="I17" s="18">
        <f t="shared" si="1"/>
        <v>103.36144578313254</v>
      </c>
      <c r="J17" s="19">
        <f t="shared" si="3"/>
        <v>71.49166666666666</v>
      </c>
      <c r="K17" s="19">
        <f t="shared" si="4"/>
        <v>9.5</v>
      </c>
      <c r="L17" s="19">
        <f t="shared" si="5"/>
        <v>101.11975483262611</v>
      </c>
    </row>
    <row r="18" spans="1:12" ht="65">
      <c r="A18" s="6">
        <v>0</v>
      </c>
      <c r="B18" s="7" t="s">
        <v>27</v>
      </c>
      <c r="C18" s="8" t="s">
        <v>28</v>
      </c>
      <c r="D18" s="9">
        <v>191.3</v>
      </c>
      <c r="E18" s="9">
        <v>291.2</v>
      </c>
      <c r="F18" s="9">
        <v>291.2</v>
      </c>
      <c r="G18" s="11">
        <v>167.9</v>
      </c>
      <c r="H18" s="17">
        <v>168</v>
      </c>
      <c r="I18" s="18">
        <f t="shared" si="1"/>
        <v>100.05955926146515</v>
      </c>
      <c r="J18" s="19">
        <f t="shared" si="3"/>
        <v>57.692307692307701</v>
      </c>
      <c r="K18" s="19">
        <f t="shared" si="4"/>
        <v>-23.300000000000011</v>
      </c>
      <c r="L18" s="19">
        <f t="shared" si="5"/>
        <v>87.820177731312072</v>
      </c>
    </row>
    <row r="19" spans="1:12" ht="26">
      <c r="A19" s="6">
        <v>1</v>
      </c>
      <c r="B19" s="7" t="s">
        <v>29</v>
      </c>
      <c r="C19" s="8" t="s">
        <v>30</v>
      </c>
      <c r="D19" s="9">
        <f>D20</f>
        <v>0.47385000000000005</v>
      </c>
      <c r="E19" s="9">
        <f t="shared" ref="E19:H19" si="10">E20</f>
        <v>0</v>
      </c>
      <c r="F19" s="9">
        <f t="shared" si="10"/>
        <v>0</v>
      </c>
      <c r="G19" s="11">
        <f t="shared" si="10"/>
        <v>0</v>
      </c>
      <c r="H19" s="17">
        <f t="shared" si="10"/>
        <v>0</v>
      </c>
      <c r="I19" s="16">
        <f t="shared" si="1"/>
        <v>0</v>
      </c>
      <c r="J19" s="10">
        <v>0</v>
      </c>
      <c r="K19" s="14">
        <f t="shared" si="4"/>
        <v>-0.47385000000000005</v>
      </c>
      <c r="L19" s="14">
        <f t="shared" si="5"/>
        <v>0</v>
      </c>
    </row>
    <row r="20" spans="1:12" ht="26">
      <c r="A20" s="6">
        <v>0</v>
      </c>
      <c r="B20" s="7" t="s">
        <v>31</v>
      </c>
      <c r="C20" s="8" t="s">
        <v>32</v>
      </c>
      <c r="D20" s="9">
        <v>0.47385000000000005</v>
      </c>
      <c r="E20" s="9">
        <v>0</v>
      </c>
      <c r="F20" s="9">
        <v>0</v>
      </c>
      <c r="G20" s="11">
        <v>0</v>
      </c>
      <c r="H20" s="17">
        <v>0</v>
      </c>
      <c r="I20" s="18">
        <f t="shared" si="1"/>
        <v>0</v>
      </c>
      <c r="J20" s="19">
        <v>0</v>
      </c>
      <c r="K20" s="19">
        <f t="shared" si="4"/>
        <v>-0.47385000000000005</v>
      </c>
      <c r="L20" s="19">
        <f t="shared" si="5"/>
        <v>0</v>
      </c>
    </row>
    <row r="21" spans="1:12" ht="26">
      <c r="A21" s="6">
        <v>1</v>
      </c>
      <c r="B21" s="7" t="s">
        <v>33</v>
      </c>
      <c r="C21" s="8" t="s">
        <v>34</v>
      </c>
      <c r="D21" s="9">
        <f>D22</f>
        <v>32.5</v>
      </c>
      <c r="E21" s="9">
        <f t="shared" ref="E21:H21" si="11">E22</f>
        <v>46.8</v>
      </c>
      <c r="F21" s="9">
        <f t="shared" si="11"/>
        <v>46.8</v>
      </c>
      <c r="G21" s="11">
        <f t="shared" si="11"/>
        <v>34.299999999999997</v>
      </c>
      <c r="H21" s="17">
        <f t="shared" si="11"/>
        <v>44.7</v>
      </c>
      <c r="I21" s="16">
        <f t="shared" si="1"/>
        <v>130.32069970845484</v>
      </c>
      <c r="J21" s="10">
        <f t="shared" si="3"/>
        <v>95.512820512820525</v>
      </c>
      <c r="K21" s="14">
        <f t="shared" si="4"/>
        <v>12.200000000000003</v>
      </c>
      <c r="L21" s="14">
        <f t="shared" si="5"/>
        <v>137.53846153846155</v>
      </c>
    </row>
    <row r="22" spans="1:12" ht="39">
      <c r="A22" s="6">
        <v>0</v>
      </c>
      <c r="B22" s="7" t="s">
        <v>35</v>
      </c>
      <c r="C22" s="8" t="s">
        <v>36</v>
      </c>
      <c r="D22" s="9">
        <v>32.5</v>
      </c>
      <c r="E22" s="9">
        <v>46.8</v>
      </c>
      <c r="F22" s="9">
        <v>46.8</v>
      </c>
      <c r="G22" s="11">
        <v>34.299999999999997</v>
      </c>
      <c r="H22" s="17">
        <v>44.7</v>
      </c>
      <c r="I22" s="18">
        <f t="shared" si="1"/>
        <v>130.32069970845484</v>
      </c>
      <c r="J22" s="19">
        <f t="shared" si="3"/>
        <v>95.512820512820525</v>
      </c>
      <c r="K22" s="19">
        <f t="shared" si="4"/>
        <v>12.200000000000003</v>
      </c>
      <c r="L22" s="19">
        <f t="shared" si="5"/>
        <v>137.53846153846155</v>
      </c>
    </row>
    <row r="23" spans="1:12" ht="17" customHeight="1">
      <c r="A23" s="6">
        <v>1</v>
      </c>
      <c r="B23" s="7" t="s">
        <v>37</v>
      </c>
      <c r="C23" s="8" t="s">
        <v>38</v>
      </c>
      <c r="D23" s="9">
        <f>D24+D26+D28</f>
        <v>8942.6</v>
      </c>
      <c r="E23" s="9">
        <f t="shared" ref="E23:H23" si="12">E24+E26+E28</f>
        <v>15460.6</v>
      </c>
      <c r="F23" s="9">
        <f t="shared" si="12"/>
        <v>15460.6</v>
      </c>
      <c r="G23" s="11">
        <f t="shared" si="12"/>
        <v>10750</v>
      </c>
      <c r="H23" s="17">
        <f t="shared" si="12"/>
        <v>12923.1</v>
      </c>
      <c r="I23" s="16">
        <f t="shared" si="1"/>
        <v>120.21488372093023</v>
      </c>
      <c r="J23" s="10">
        <f t="shared" si="3"/>
        <v>83.587312264724517</v>
      </c>
      <c r="K23" s="14">
        <f t="shared" si="4"/>
        <v>3980.5</v>
      </c>
      <c r="L23" s="14">
        <f t="shared" si="5"/>
        <v>144.51166327466285</v>
      </c>
    </row>
    <row r="24" spans="1:12" ht="26">
      <c r="A24" s="6">
        <v>1</v>
      </c>
      <c r="B24" s="7" t="s">
        <v>39</v>
      </c>
      <c r="C24" s="8" t="s">
        <v>40</v>
      </c>
      <c r="D24" s="9">
        <f>D25</f>
        <v>899</v>
      </c>
      <c r="E24" s="9">
        <f t="shared" ref="E24:H24" si="13">E25</f>
        <v>1322</v>
      </c>
      <c r="F24" s="9">
        <f t="shared" si="13"/>
        <v>1322</v>
      </c>
      <c r="G24" s="11">
        <f t="shared" si="13"/>
        <v>1040</v>
      </c>
      <c r="H24" s="17">
        <f t="shared" si="13"/>
        <v>1195.5999999999999</v>
      </c>
      <c r="I24" s="16">
        <f t="shared" si="1"/>
        <v>114.96153846153845</v>
      </c>
      <c r="J24" s="10">
        <f t="shared" si="3"/>
        <v>90.438729198184561</v>
      </c>
      <c r="K24" s="14">
        <f t="shared" si="4"/>
        <v>296.59999999999991</v>
      </c>
      <c r="L24" s="14">
        <f t="shared" si="5"/>
        <v>132.99221357063402</v>
      </c>
    </row>
    <row r="25" spans="1:12">
      <c r="A25" s="6">
        <v>0</v>
      </c>
      <c r="B25" s="7" t="s">
        <v>41</v>
      </c>
      <c r="C25" s="8" t="s">
        <v>42</v>
      </c>
      <c r="D25" s="9">
        <v>899</v>
      </c>
      <c r="E25" s="9">
        <v>1322</v>
      </c>
      <c r="F25" s="9">
        <v>1322</v>
      </c>
      <c r="G25" s="11">
        <v>1040</v>
      </c>
      <c r="H25" s="17">
        <v>1195.5999999999999</v>
      </c>
      <c r="I25" s="18">
        <f t="shared" si="1"/>
        <v>114.96153846153845</v>
      </c>
      <c r="J25" s="19">
        <f t="shared" si="3"/>
        <v>90.438729198184561</v>
      </c>
      <c r="K25" s="19">
        <f t="shared" si="4"/>
        <v>296.59999999999991</v>
      </c>
      <c r="L25" s="19">
        <f t="shared" si="5"/>
        <v>132.99221357063402</v>
      </c>
    </row>
    <row r="26" spans="1:12" ht="39">
      <c r="A26" s="6">
        <v>1</v>
      </c>
      <c r="B26" s="7" t="s">
        <v>43</v>
      </c>
      <c r="C26" s="8" t="s">
        <v>44</v>
      </c>
      <c r="D26" s="9">
        <f>D27</f>
        <v>5240.6000000000004</v>
      </c>
      <c r="E26" s="9">
        <f t="shared" ref="E26:H26" si="14">E27</f>
        <v>9200</v>
      </c>
      <c r="F26" s="9">
        <f t="shared" si="14"/>
        <v>9200</v>
      </c>
      <c r="G26" s="11">
        <f t="shared" si="14"/>
        <v>6450</v>
      </c>
      <c r="H26" s="17">
        <f t="shared" si="14"/>
        <v>7582.6</v>
      </c>
      <c r="I26" s="16">
        <f t="shared" si="1"/>
        <v>117.55968992248063</v>
      </c>
      <c r="J26" s="10">
        <f t="shared" si="3"/>
        <v>82.419565217391309</v>
      </c>
      <c r="K26" s="14">
        <f t="shared" si="4"/>
        <v>2342</v>
      </c>
      <c r="L26" s="14">
        <f t="shared" si="5"/>
        <v>144.68953936572149</v>
      </c>
    </row>
    <row r="27" spans="1:12">
      <c r="A27" s="6">
        <v>0</v>
      </c>
      <c r="B27" s="7" t="s">
        <v>45</v>
      </c>
      <c r="C27" s="8" t="s">
        <v>42</v>
      </c>
      <c r="D27" s="9">
        <v>5240.6000000000004</v>
      </c>
      <c r="E27" s="9">
        <v>9200</v>
      </c>
      <c r="F27" s="9">
        <v>9200</v>
      </c>
      <c r="G27" s="11">
        <v>6450</v>
      </c>
      <c r="H27" s="17">
        <v>7582.6</v>
      </c>
      <c r="I27" s="18">
        <f t="shared" si="1"/>
        <v>117.55968992248063</v>
      </c>
      <c r="J27" s="19">
        <f t="shared" si="3"/>
        <v>82.419565217391309</v>
      </c>
      <c r="K27" s="19">
        <f t="shared" si="4"/>
        <v>2342</v>
      </c>
      <c r="L27" s="19">
        <f t="shared" si="5"/>
        <v>144.68953936572149</v>
      </c>
    </row>
    <row r="28" spans="1:12" ht="39">
      <c r="A28" s="6">
        <v>1</v>
      </c>
      <c r="B28" s="7" t="s">
        <v>46</v>
      </c>
      <c r="C28" s="8" t="s">
        <v>47</v>
      </c>
      <c r="D28" s="9">
        <f>D29+D30</f>
        <v>2803</v>
      </c>
      <c r="E28" s="9">
        <f t="shared" ref="E28:H28" si="15">E29+E30</f>
        <v>4938.6000000000004</v>
      </c>
      <c r="F28" s="9">
        <f t="shared" si="15"/>
        <v>4938.6000000000004</v>
      </c>
      <c r="G28" s="11">
        <f t="shared" si="15"/>
        <v>3260</v>
      </c>
      <c r="H28" s="17">
        <f t="shared" si="15"/>
        <v>4144.8999999999996</v>
      </c>
      <c r="I28" s="16">
        <f t="shared" si="1"/>
        <v>127.1441717791411</v>
      </c>
      <c r="J28" s="10">
        <f t="shared" si="3"/>
        <v>83.928643745190939</v>
      </c>
      <c r="K28" s="14">
        <f t="shared" si="4"/>
        <v>1341.8999999999996</v>
      </c>
      <c r="L28" s="14">
        <f t="shared" si="5"/>
        <v>147.87370674277557</v>
      </c>
    </row>
    <row r="29" spans="1:12" ht="104">
      <c r="A29" s="6">
        <v>0</v>
      </c>
      <c r="B29" s="7" t="s">
        <v>48</v>
      </c>
      <c r="C29" s="8" t="s">
        <v>49</v>
      </c>
      <c r="D29" s="9">
        <v>1563.1</v>
      </c>
      <c r="E29" s="9">
        <v>2926.2</v>
      </c>
      <c r="F29" s="9">
        <v>2926.2</v>
      </c>
      <c r="G29" s="11">
        <v>1920</v>
      </c>
      <c r="H29" s="17">
        <v>2454</v>
      </c>
      <c r="I29" s="18">
        <f t="shared" si="1"/>
        <v>127.8125</v>
      </c>
      <c r="J29" s="19">
        <f t="shared" si="3"/>
        <v>83.863030551568599</v>
      </c>
      <c r="K29" s="19">
        <f t="shared" si="4"/>
        <v>890.90000000000009</v>
      </c>
      <c r="L29" s="19">
        <f t="shared" si="5"/>
        <v>156.99571364595997</v>
      </c>
    </row>
    <row r="30" spans="1:12" ht="78">
      <c r="A30" s="6">
        <v>0</v>
      </c>
      <c r="B30" s="7" t="s">
        <v>50</v>
      </c>
      <c r="C30" s="8" t="s">
        <v>51</v>
      </c>
      <c r="D30" s="9">
        <v>1239.9000000000001</v>
      </c>
      <c r="E30" s="9">
        <v>2012.4</v>
      </c>
      <c r="F30" s="9">
        <v>2012.4</v>
      </c>
      <c r="G30" s="11">
        <v>1340</v>
      </c>
      <c r="H30" s="17">
        <v>1690.9</v>
      </c>
      <c r="I30" s="18">
        <f t="shared" si="1"/>
        <v>126.18656716417911</v>
      </c>
      <c r="J30" s="19">
        <f t="shared" si="3"/>
        <v>84.024050884516001</v>
      </c>
      <c r="K30" s="19">
        <f t="shared" si="4"/>
        <v>451</v>
      </c>
      <c r="L30" s="19">
        <f t="shared" si="5"/>
        <v>136.37390112105814</v>
      </c>
    </row>
    <row r="31" spans="1:12" ht="39">
      <c r="A31" s="6">
        <v>1</v>
      </c>
      <c r="B31" s="7" t="s">
        <v>52</v>
      </c>
      <c r="C31" s="8" t="s">
        <v>53</v>
      </c>
      <c r="D31" s="9">
        <f>D32+D43+D46</f>
        <v>63261.5</v>
      </c>
      <c r="E31" s="9">
        <f t="shared" ref="E31:H31" si="16">E32+E43+E46</f>
        <v>96263.2</v>
      </c>
      <c r="F31" s="9">
        <f t="shared" si="16"/>
        <v>96878.599999999991</v>
      </c>
      <c r="G31" s="11">
        <f t="shared" si="16"/>
        <v>62888</v>
      </c>
      <c r="H31" s="17">
        <f t="shared" si="16"/>
        <v>70082.80833</v>
      </c>
      <c r="I31" s="16">
        <f t="shared" si="1"/>
        <v>111.44066965080779</v>
      </c>
      <c r="J31" s="10">
        <f t="shared" si="3"/>
        <v>72.340855803035979</v>
      </c>
      <c r="K31" s="14">
        <f t="shared" si="4"/>
        <v>6821.3083299999998</v>
      </c>
      <c r="L31" s="14">
        <f t="shared" si="5"/>
        <v>110.78271670763418</v>
      </c>
    </row>
    <row r="32" spans="1:12" ht="17.5" customHeight="1">
      <c r="A32" s="6">
        <v>1</v>
      </c>
      <c r="B32" s="7" t="s">
        <v>54</v>
      </c>
      <c r="C32" s="8" t="s">
        <v>55</v>
      </c>
      <c r="D32" s="9">
        <f>D33+D34+D35+D36+D37+D38+D39+D40+D41+D42</f>
        <v>19933.5</v>
      </c>
      <c r="E32" s="9">
        <f t="shared" ref="E32:H32" si="17">E33+E34+E35+E36+E37+E38+E39+E40+E41+E42</f>
        <v>30332.799999999999</v>
      </c>
      <c r="F32" s="9">
        <f t="shared" si="17"/>
        <v>30332.799999999999</v>
      </c>
      <c r="G32" s="11">
        <f t="shared" si="17"/>
        <v>21931.5</v>
      </c>
      <c r="H32" s="17">
        <f t="shared" si="17"/>
        <v>26140.80833</v>
      </c>
      <c r="I32" s="16">
        <f t="shared" si="1"/>
        <v>119.1929796411554</v>
      </c>
      <c r="J32" s="10">
        <f t="shared" si="3"/>
        <v>86.18000425282203</v>
      </c>
      <c r="K32" s="14">
        <f t="shared" si="4"/>
        <v>6207.3083299999998</v>
      </c>
      <c r="L32" s="14">
        <f t="shared" si="5"/>
        <v>131.14008242405998</v>
      </c>
    </row>
    <row r="33" spans="1:12" ht="52">
      <c r="A33" s="6">
        <v>0</v>
      </c>
      <c r="B33" s="7" t="s">
        <v>56</v>
      </c>
      <c r="C33" s="8" t="s">
        <v>57</v>
      </c>
      <c r="D33" s="9">
        <v>4.2</v>
      </c>
      <c r="E33" s="9">
        <v>5.9</v>
      </c>
      <c r="F33" s="9">
        <v>5.9</v>
      </c>
      <c r="G33" s="11">
        <v>4.3</v>
      </c>
      <c r="H33" s="17">
        <v>4.5999999999999996</v>
      </c>
      <c r="I33" s="18">
        <f t="shared" si="1"/>
        <v>106.9767441860465</v>
      </c>
      <c r="J33" s="19">
        <f t="shared" si="3"/>
        <v>77.966101694915253</v>
      </c>
      <c r="K33" s="19">
        <f t="shared" si="4"/>
        <v>0.39999999999999947</v>
      </c>
      <c r="L33" s="19">
        <f t="shared" si="5"/>
        <v>109.52380952380952</v>
      </c>
    </row>
    <row r="34" spans="1:12" ht="52">
      <c r="A34" s="6">
        <v>0</v>
      </c>
      <c r="B34" s="7" t="s">
        <v>58</v>
      </c>
      <c r="C34" s="8" t="s">
        <v>59</v>
      </c>
      <c r="D34" s="9">
        <v>648.29999999999995</v>
      </c>
      <c r="E34" s="9">
        <v>815.6</v>
      </c>
      <c r="F34" s="9">
        <v>815.6</v>
      </c>
      <c r="G34" s="11">
        <v>484</v>
      </c>
      <c r="H34" s="17">
        <v>537.79999999999995</v>
      </c>
      <c r="I34" s="18">
        <f t="shared" si="1"/>
        <v>111.11570247933884</v>
      </c>
      <c r="J34" s="19">
        <f t="shared" si="3"/>
        <v>65.939185875429132</v>
      </c>
      <c r="K34" s="19">
        <f t="shared" si="4"/>
        <v>-110.5</v>
      </c>
      <c r="L34" s="19">
        <f t="shared" si="5"/>
        <v>82.955421872589852</v>
      </c>
    </row>
    <row r="35" spans="1:12" ht="52">
      <c r="A35" s="6">
        <v>0</v>
      </c>
      <c r="B35" s="7" t="s">
        <v>60</v>
      </c>
      <c r="C35" s="8" t="s">
        <v>61</v>
      </c>
      <c r="D35" s="9">
        <v>958.8</v>
      </c>
      <c r="E35" s="9">
        <v>1281.2</v>
      </c>
      <c r="F35" s="9">
        <v>1281.2</v>
      </c>
      <c r="G35" s="11">
        <v>874</v>
      </c>
      <c r="H35" s="17">
        <v>1095.9000000000001</v>
      </c>
      <c r="I35" s="18">
        <f t="shared" si="1"/>
        <v>125.38901601830665</v>
      </c>
      <c r="J35" s="19">
        <f t="shared" si="3"/>
        <v>85.536996565719647</v>
      </c>
      <c r="K35" s="19">
        <f t="shared" si="4"/>
        <v>137.10000000000014</v>
      </c>
      <c r="L35" s="19">
        <f t="shared" si="5"/>
        <v>114.2991239048811</v>
      </c>
    </row>
    <row r="36" spans="1:12" ht="52">
      <c r="A36" s="6">
        <v>0</v>
      </c>
      <c r="B36" s="7" t="s">
        <v>62</v>
      </c>
      <c r="C36" s="8" t="s">
        <v>63</v>
      </c>
      <c r="D36" s="9">
        <v>2171.6999999999998</v>
      </c>
      <c r="E36" s="9">
        <v>2887.8</v>
      </c>
      <c r="F36" s="9">
        <v>2887.8</v>
      </c>
      <c r="G36" s="11">
        <v>2463</v>
      </c>
      <c r="H36" s="17">
        <v>2802</v>
      </c>
      <c r="I36" s="18">
        <f t="shared" si="1"/>
        <v>113.76370280146165</v>
      </c>
      <c r="J36" s="19">
        <f t="shared" si="3"/>
        <v>97.028880116351544</v>
      </c>
      <c r="K36" s="19">
        <f t="shared" si="4"/>
        <v>630.30000000000018</v>
      </c>
      <c r="L36" s="19">
        <f t="shared" si="5"/>
        <v>129.0233457659898</v>
      </c>
    </row>
    <row r="37" spans="1:12">
      <c r="A37" s="6">
        <v>0</v>
      </c>
      <c r="B37" s="7" t="s">
        <v>64</v>
      </c>
      <c r="C37" s="8" t="s">
        <v>65</v>
      </c>
      <c r="D37" s="9">
        <v>1786.6</v>
      </c>
      <c r="E37" s="9">
        <v>2700</v>
      </c>
      <c r="F37" s="9">
        <v>2700</v>
      </c>
      <c r="G37" s="11">
        <v>2700</v>
      </c>
      <c r="H37" s="17">
        <v>3918.4</v>
      </c>
      <c r="I37" s="18">
        <f t="shared" ref="I37:I69" si="18">IF(G37=0,0,H37/G37*100)</f>
        <v>145.12592592592591</v>
      </c>
      <c r="J37" s="19">
        <f t="shared" si="3"/>
        <v>145.12592592592591</v>
      </c>
      <c r="K37" s="19">
        <f t="shared" si="4"/>
        <v>2131.8000000000002</v>
      </c>
      <c r="L37" s="19">
        <f t="shared" si="5"/>
        <v>219.32161647822684</v>
      </c>
    </row>
    <row r="38" spans="1:12">
      <c r="A38" s="6">
        <v>0</v>
      </c>
      <c r="B38" s="7" t="s">
        <v>66</v>
      </c>
      <c r="C38" s="8" t="s">
        <v>67</v>
      </c>
      <c r="D38" s="9">
        <v>12134.4</v>
      </c>
      <c r="E38" s="9">
        <v>19400</v>
      </c>
      <c r="F38" s="9">
        <v>19400</v>
      </c>
      <c r="G38" s="11">
        <v>12900</v>
      </c>
      <c r="H38" s="17">
        <v>14785.8</v>
      </c>
      <c r="I38" s="18">
        <f t="shared" si="18"/>
        <v>114.61860465116278</v>
      </c>
      <c r="J38" s="19">
        <f t="shared" si="3"/>
        <v>76.215463917525767</v>
      </c>
      <c r="K38" s="19">
        <f t="shared" si="4"/>
        <v>2651.3999999999996</v>
      </c>
      <c r="L38" s="19">
        <f t="shared" si="5"/>
        <v>121.85027689873418</v>
      </c>
    </row>
    <row r="39" spans="1:12">
      <c r="A39" s="6">
        <v>0</v>
      </c>
      <c r="B39" s="7" t="s">
        <v>68</v>
      </c>
      <c r="C39" s="8" t="s">
        <v>69</v>
      </c>
      <c r="D39" s="9">
        <v>1151.8</v>
      </c>
      <c r="E39" s="9">
        <v>1700</v>
      </c>
      <c r="F39" s="9">
        <v>1700</v>
      </c>
      <c r="G39" s="11">
        <v>1255</v>
      </c>
      <c r="H39" s="17">
        <v>1407.7</v>
      </c>
      <c r="I39" s="18">
        <f t="shared" si="18"/>
        <v>112.16733067729083</v>
      </c>
      <c r="J39" s="19">
        <f t="shared" si="3"/>
        <v>82.805882352941168</v>
      </c>
      <c r="K39" s="19">
        <f t="shared" si="4"/>
        <v>255.90000000000009</v>
      </c>
      <c r="L39" s="19">
        <f t="shared" si="5"/>
        <v>122.21739885396772</v>
      </c>
    </row>
    <row r="40" spans="1:12">
      <c r="A40" s="6">
        <v>0</v>
      </c>
      <c r="B40" s="7" t="s">
        <v>70</v>
      </c>
      <c r="C40" s="8" t="s">
        <v>71</v>
      </c>
      <c r="D40" s="9">
        <v>956.7</v>
      </c>
      <c r="E40" s="9">
        <v>1400</v>
      </c>
      <c r="F40" s="9">
        <v>1400</v>
      </c>
      <c r="G40" s="11">
        <v>1140</v>
      </c>
      <c r="H40" s="17">
        <v>1415.1</v>
      </c>
      <c r="I40" s="18">
        <f t="shared" si="18"/>
        <v>124.13157894736841</v>
      </c>
      <c r="J40" s="19">
        <f t="shared" si="3"/>
        <v>101.07857142857142</v>
      </c>
      <c r="K40" s="19">
        <f t="shared" si="4"/>
        <v>458.39999999999986</v>
      </c>
      <c r="L40" s="19">
        <f t="shared" si="5"/>
        <v>147.91470680464093</v>
      </c>
    </row>
    <row r="41" spans="1:12">
      <c r="A41" s="6">
        <v>0</v>
      </c>
      <c r="B41" s="7" t="s">
        <v>72</v>
      </c>
      <c r="C41" s="8" t="s">
        <v>73</v>
      </c>
      <c r="D41" s="9">
        <v>27.1</v>
      </c>
      <c r="E41" s="9">
        <v>31.3</v>
      </c>
      <c r="F41" s="9">
        <v>31.3</v>
      </c>
      <c r="G41" s="11">
        <v>0.2</v>
      </c>
      <c r="H41" s="17">
        <v>0.20833000000000002</v>
      </c>
      <c r="I41" s="18">
        <f t="shared" si="18"/>
        <v>104.16499999999999</v>
      </c>
      <c r="J41" s="19">
        <f t="shared" si="3"/>
        <v>0.66559105431309906</v>
      </c>
      <c r="K41" s="19">
        <f t="shared" si="4"/>
        <v>-26.891670000000001</v>
      </c>
      <c r="L41" s="19">
        <f t="shared" si="5"/>
        <v>0.76874538745387455</v>
      </c>
    </row>
    <row r="42" spans="1:12">
      <c r="A42" s="6">
        <v>0</v>
      </c>
      <c r="B42" s="7" t="s">
        <v>74</v>
      </c>
      <c r="C42" s="8" t="s">
        <v>75</v>
      </c>
      <c r="D42" s="9">
        <v>93.9</v>
      </c>
      <c r="E42" s="9">
        <v>111</v>
      </c>
      <c r="F42" s="9">
        <v>111</v>
      </c>
      <c r="G42" s="11">
        <v>111</v>
      </c>
      <c r="H42" s="17">
        <v>173.3</v>
      </c>
      <c r="I42" s="18">
        <f t="shared" si="18"/>
        <v>156.12612612612614</v>
      </c>
      <c r="J42" s="19">
        <f t="shared" si="3"/>
        <v>156.12612612612614</v>
      </c>
      <c r="K42" s="19">
        <f t="shared" si="4"/>
        <v>79.400000000000006</v>
      </c>
      <c r="L42" s="19">
        <f t="shared" si="5"/>
        <v>184.55804046858358</v>
      </c>
    </row>
    <row r="43" spans="1:12">
      <c r="A43" s="6">
        <v>1</v>
      </c>
      <c r="B43" s="7" t="s">
        <v>76</v>
      </c>
      <c r="C43" s="8" t="s">
        <v>77</v>
      </c>
      <c r="D43" s="9">
        <f>D44+D45</f>
        <v>20.200000000000003</v>
      </c>
      <c r="E43" s="9">
        <f t="shared" ref="E43:H43" si="19">E44+E45</f>
        <v>30.4</v>
      </c>
      <c r="F43" s="9">
        <f t="shared" si="19"/>
        <v>30.4</v>
      </c>
      <c r="G43" s="11">
        <f t="shared" si="19"/>
        <v>29.1</v>
      </c>
      <c r="H43" s="17">
        <f t="shared" si="19"/>
        <v>43.900000000000006</v>
      </c>
      <c r="I43" s="16">
        <f t="shared" si="18"/>
        <v>150.85910652920964</v>
      </c>
      <c r="J43" s="10">
        <f t="shared" si="3"/>
        <v>144.40789473684214</v>
      </c>
      <c r="K43" s="14">
        <f t="shared" si="4"/>
        <v>23.700000000000003</v>
      </c>
      <c r="L43" s="14">
        <f t="shared" si="5"/>
        <v>217.32673267326734</v>
      </c>
    </row>
    <row r="44" spans="1:12" ht="26">
      <c r="A44" s="6">
        <v>0</v>
      </c>
      <c r="B44" s="7" t="s">
        <v>78</v>
      </c>
      <c r="C44" s="8" t="s">
        <v>79</v>
      </c>
      <c r="D44" s="9">
        <v>9.8000000000000007</v>
      </c>
      <c r="E44" s="9">
        <v>15.6</v>
      </c>
      <c r="F44" s="9">
        <v>15.6</v>
      </c>
      <c r="G44" s="11">
        <v>14.3</v>
      </c>
      <c r="H44" s="17">
        <v>14.3</v>
      </c>
      <c r="I44" s="18">
        <f t="shared" si="18"/>
        <v>100</v>
      </c>
      <c r="J44" s="19">
        <f t="shared" si="3"/>
        <v>91.666666666666671</v>
      </c>
      <c r="K44" s="19">
        <f t="shared" si="4"/>
        <v>4.5</v>
      </c>
      <c r="L44" s="19">
        <f t="shared" si="5"/>
        <v>145.91836734693877</v>
      </c>
    </row>
    <row r="45" spans="1:12" ht="26">
      <c r="A45" s="6">
        <v>0</v>
      </c>
      <c r="B45" s="7" t="s">
        <v>80</v>
      </c>
      <c r="C45" s="8" t="s">
        <v>81</v>
      </c>
      <c r="D45" s="9">
        <v>10.4</v>
      </c>
      <c r="E45" s="9">
        <v>14.8</v>
      </c>
      <c r="F45" s="9">
        <v>14.8</v>
      </c>
      <c r="G45" s="11">
        <v>14.8</v>
      </c>
      <c r="H45" s="30">
        <v>29.6</v>
      </c>
      <c r="I45" s="18">
        <f t="shared" si="18"/>
        <v>200</v>
      </c>
      <c r="J45" s="19">
        <f t="shared" si="3"/>
        <v>200</v>
      </c>
      <c r="K45" s="19">
        <f t="shared" si="4"/>
        <v>19.200000000000003</v>
      </c>
      <c r="L45" s="19">
        <f t="shared" si="5"/>
        <v>284.61538461538464</v>
      </c>
    </row>
    <row r="46" spans="1:12">
      <c r="A46" s="6">
        <v>1</v>
      </c>
      <c r="B46" s="7" t="s">
        <v>82</v>
      </c>
      <c r="C46" s="8" t="s">
        <v>83</v>
      </c>
      <c r="D46" s="9">
        <f>D47+D48+D49</f>
        <v>43307.8</v>
      </c>
      <c r="E46" s="9">
        <f t="shared" ref="E46:H46" si="20">E47+E48+E49</f>
        <v>65900</v>
      </c>
      <c r="F46" s="9">
        <f t="shared" si="20"/>
        <v>66515.399999999994</v>
      </c>
      <c r="G46" s="11">
        <f t="shared" si="20"/>
        <v>40927.4</v>
      </c>
      <c r="H46" s="17">
        <f t="shared" si="20"/>
        <v>43898.1</v>
      </c>
      <c r="I46" s="16">
        <f t="shared" si="18"/>
        <v>107.2584625458739</v>
      </c>
      <c r="J46" s="10">
        <f t="shared" si="3"/>
        <v>65.996896959200427</v>
      </c>
      <c r="K46" s="14">
        <f t="shared" si="4"/>
        <v>590.29999999999563</v>
      </c>
      <c r="L46" s="14">
        <f t="shared" si="5"/>
        <v>101.36303391075047</v>
      </c>
    </row>
    <row r="47" spans="1:12">
      <c r="A47" s="6">
        <v>0</v>
      </c>
      <c r="B47" s="7" t="s">
        <v>84</v>
      </c>
      <c r="C47" s="8" t="s">
        <v>85</v>
      </c>
      <c r="D47" s="9">
        <v>2565.5</v>
      </c>
      <c r="E47" s="9">
        <v>3500</v>
      </c>
      <c r="F47" s="9">
        <v>3500</v>
      </c>
      <c r="G47" s="11">
        <v>2672</v>
      </c>
      <c r="H47" s="17">
        <v>2937.7</v>
      </c>
      <c r="I47" s="18">
        <f t="shared" si="18"/>
        <v>109.94386227544911</v>
      </c>
      <c r="J47" s="19">
        <f t="shared" si="3"/>
        <v>83.934285714285707</v>
      </c>
      <c r="K47" s="19">
        <f t="shared" si="4"/>
        <v>372.19999999999982</v>
      </c>
      <c r="L47" s="19">
        <f t="shared" si="5"/>
        <v>114.50789319820697</v>
      </c>
    </row>
    <row r="48" spans="1:12">
      <c r="A48" s="6">
        <v>0</v>
      </c>
      <c r="B48" s="7" t="s">
        <v>86</v>
      </c>
      <c r="C48" s="8" t="s">
        <v>87</v>
      </c>
      <c r="D48" s="9">
        <v>38239.5</v>
      </c>
      <c r="E48" s="9">
        <v>57100</v>
      </c>
      <c r="F48" s="9">
        <v>57715.4</v>
      </c>
      <c r="G48" s="11">
        <v>34515.4</v>
      </c>
      <c r="H48" s="17">
        <v>37201.1</v>
      </c>
      <c r="I48" s="18">
        <f t="shared" si="18"/>
        <v>107.78116434982645</v>
      </c>
      <c r="J48" s="19">
        <f t="shared" si="3"/>
        <v>64.456107035557224</v>
      </c>
      <c r="K48" s="19">
        <f t="shared" si="4"/>
        <v>-1038.4000000000015</v>
      </c>
      <c r="L48" s="19">
        <f t="shared" si="5"/>
        <v>97.284483322219174</v>
      </c>
    </row>
    <row r="49" spans="1:12" ht="78">
      <c r="A49" s="6">
        <v>0</v>
      </c>
      <c r="B49" s="7" t="s">
        <v>88</v>
      </c>
      <c r="C49" s="8" t="s">
        <v>89</v>
      </c>
      <c r="D49" s="9">
        <v>2502.8000000000002</v>
      </c>
      <c r="E49" s="9">
        <v>5300</v>
      </c>
      <c r="F49" s="9">
        <v>5300</v>
      </c>
      <c r="G49" s="11">
        <v>3740</v>
      </c>
      <c r="H49" s="17">
        <v>3759.3</v>
      </c>
      <c r="I49" s="18">
        <f t="shared" si="18"/>
        <v>100.51604278074866</v>
      </c>
      <c r="J49" s="19">
        <f t="shared" si="3"/>
        <v>70.93018867924529</v>
      </c>
      <c r="K49" s="19">
        <f t="shared" si="4"/>
        <v>1256.5</v>
      </c>
      <c r="L49" s="19">
        <f t="shared" si="5"/>
        <v>150.2037717756113</v>
      </c>
    </row>
    <row r="50" spans="1:12" ht="17" customHeight="1">
      <c r="A50" s="6">
        <v>1</v>
      </c>
      <c r="B50" s="7" t="s">
        <v>90</v>
      </c>
      <c r="C50" s="8" t="s">
        <v>91</v>
      </c>
      <c r="D50" s="9">
        <f>D51+D58+D70</f>
        <v>4191.7259999999997</v>
      </c>
      <c r="E50" s="9">
        <f t="shared" ref="E50:H50" si="21">E51+E58+E70</f>
        <v>5403</v>
      </c>
      <c r="F50" s="9">
        <f t="shared" si="21"/>
        <v>5403</v>
      </c>
      <c r="G50" s="11">
        <f t="shared" si="21"/>
        <v>3614.6000000000004</v>
      </c>
      <c r="H50" s="17">
        <f t="shared" si="21"/>
        <v>3945.5</v>
      </c>
      <c r="I50" s="16">
        <f t="shared" si="18"/>
        <v>109.15453992142974</v>
      </c>
      <c r="J50" s="10">
        <f t="shared" si="3"/>
        <v>73.02424578937628</v>
      </c>
      <c r="K50" s="14">
        <f t="shared" si="4"/>
        <v>-246.22599999999966</v>
      </c>
      <c r="L50" s="14">
        <f t="shared" si="5"/>
        <v>94.125904221793135</v>
      </c>
    </row>
    <row r="51" spans="1:12" ht="26">
      <c r="A51" s="6">
        <v>1</v>
      </c>
      <c r="B51" s="7" t="s">
        <v>92</v>
      </c>
      <c r="C51" s="8" t="s">
        <v>93</v>
      </c>
      <c r="D51" s="9">
        <f>D52+D54</f>
        <v>48.425999999999995</v>
      </c>
      <c r="E51" s="9">
        <f t="shared" ref="E51:H51" si="22">E52+E54</f>
        <v>62.6</v>
      </c>
      <c r="F51" s="9">
        <f t="shared" si="22"/>
        <v>62.6</v>
      </c>
      <c r="G51" s="11">
        <f t="shared" si="22"/>
        <v>17.899999999999999</v>
      </c>
      <c r="H51" s="17">
        <f t="shared" si="22"/>
        <v>42.900000000000006</v>
      </c>
      <c r="I51" s="16">
        <f t="shared" si="18"/>
        <v>239.66480446927378</v>
      </c>
      <c r="J51" s="10">
        <f t="shared" si="3"/>
        <v>68.530351437699693</v>
      </c>
      <c r="K51" s="14">
        <f t="shared" si="4"/>
        <v>-5.5259999999999891</v>
      </c>
      <c r="L51" s="14">
        <f t="shared" si="5"/>
        <v>88.588774625201367</v>
      </c>
    </row>
    <row r="52" spans="1:12" ht="91">
      <c r="A52" s="6">
        <v>1</v>
      </c>
      <c r="B52" s="7" t="s">
        <v>94</v>
      </c>
      <c r="C52" s="8" t="s">
        <v>95</v>
      </c>
      <c r="D52" s="9">
        <f>D53</f>
        <v>7.6260000000000003</v>
      </c>
      <c r="E52" s="9">
        <f t="shared" ref="E52:H52" si="23">E53</f>
        <v>7.6</v>
      </c>
      <c r="F52" s="9">
        <f t="shared" si="23"/>
        <v>7.6</v>
      </c>
      <c r="G52" s="9">
        <f t="shared" si="23"/>
        <v>4.7</v>
      </c>
      <c r="H52" s="17">
        <f t="shared" si="23"/>
        <v>4.7</v>
      </c>
      <c r="I52" s="16">
        <f t="shared" si="18"/>
        <v>100</v>
      </c>
      <c r="J52" s="10">
        <f t="shared" si="3"/>
        <v>61.842105263157897</v>
      </c>
      <c r="K52" s="14">
        <f t="shared" si="4"/>
        <v>-2.9260000000000002</v>
      </c>
      <c r="L52" s="14">
        <f t="shared" si="5"/>
        <v>61.631261473905063</v>
      </c>
    </row>
    <row r="53" spans="1:12" ht="52">
      <c r="A53" s="6">
        <v>0</v>
      </c>
      <c r="B53" s="7" t="s">
        <v>96</v>
      </c>
      <c r="C53" s="8" t="s">
        <v>97</v>
      </c>
      <c r="D53" s="9">
        <v>7.6260000000000003</v>
      </c>
      <c r="E53" s="9">
        <v>7.6</v>
      </c>
      <c r="F53" s="9">
        <v>7.6</v>
      </c>
      <c r="G53" s="11">
        <v>4.7</v>
      </c>
      <c r="H53" s="17">
        <v>4.7</v>
      </c>
      <c r="I53" s="18">
        <f t="shared" si="18"/>
        <v>100</v>
      </c>
      <c r="J53" s="19">
        <f t="shared" si="3"/>
        <v>61.842105263157897</v>
      </c>
      <c r="K53" s="19">
        <f t="shared" si="4"/>
        <v>-2.9260000000000002</v>
      </c>
      <c r="L53" s="19">
        <f t="shared" si="5"/>
        <v>61.631261473905063</v>
      </c>
    </row>
    <row r="54" spans="1:12">
      <c r="A54" s="6">
        <v>1</v>
      </c>
      <c r="B54" s="7" t="s">
        <v>98</v>
      </c>
      <c r="C54" s="8" t="s">
        <v>99</v>
      </c>
      <c r="D54" s="9">
        <f>D55+D56+D57</f>
        <v>40.799999999999997</v>
      </c>
      <c r="E54" s="9">
        <f t="shared" ref="E54:H54" si="24">E55+E56+E57</f>
        <v>55</v>
      </c>
      <c r="F54" s="9">
        <f t="shared" si="24"/>
        <v>55</v>
      </c>
      <c r="G54" s="11">
        <f t="shared" si="24"/>
        <v>13.2</v>
      </c>
      <c r="H54" s="17">
        <f t="shared" si="24"/>
        <v>38.200000000000003</v>
      </c>
      <c r="I54" s="16">
        <f t="shared" si="18"/>
        <v>289.39393939393943</v>
      </c>
      <c r="J54" s="10">
        <f t="shared" si="3"/>
        <v>69.454545454545453</v>
      </c>
      <c r="K54" s="14">
        <f t="shared" si="4"/>
        <v>-2.5999999999999943</v>
      </c>
      <c r="L54" s="14">
        <f t="shared" si="5"/>
        <v>93.627450980392169</v>
      </c>
    </row>
    <row r="55" spans="1:12">
      <c r="A55" s="6">
        <v>0</v>
      </c>
      <c r="B55" s="7" t="s">
        <v>100</v>
      </c>
      <c r="C55" s="8" t="s">
        <v>101</v>
      </c>
      <c r="D55" s="9">
        <v>19.5</v>
      </c>
      <c r="E55" s="9">
        <v>55</v>
      </c>
      <c r="F55" s="9">
        <v>55</v>
      </c>
      <c r="G55" s="11">
        <v>13.2</v>
      </c>
      <c r="H55" s="17">
        <v>13.3</v>
      </c>
      <c r="I55" s="18">
        <f t="shared" si="18"/>
        <v>100.75757575757578</v>
      </c>
      <c r="J55" s="19">
        <f t="shared" si="3"/>
        <v>24.181818181818183</v>
      </c>
      <c r="K55" s="19">
        <f t="shared" si="4"/>
        <v>-6.1999999999999993</v>
      </c>
      <c r="L55" s="19">
        <f t="shared" si="5"/>
        <v>68.205128205128204</v>
      </c>
    </row>
    <row r="56" spans="1:12" ht="91">
      <c r="A56" s="6">
        <v>0</v>
      </c>
      <c r="B56" s="7" t="s">
        <v>102</v>
      </c>
      <c r="C56" s="8" t="s">
        <v>103</v>
      </c>
      <c r="D56" s="9">
        <v>21.3</v>
      </c>
      <c r="E56" s="9">
        <v>0</v>
      </c>
      <c r="F56" s="9">
        <v>0</v>
      </c>
      <c r="G56" s="11">
        <v>0</v>
      </c>
      <c r="H56" s="17">
        <v>24.8</v>
      </c>
      <c r="I56" s="18">
        <f t="shared" si="18"/>
        <v>0</v>
      </c>
      <c r="J56" s="19">
        <v>0</v>
      </c>
      <c r="K56" s="19">
        <f t="shared" si="4"/>
        <v>3.5</v>
      </c>
      <c r="L56" s="19">
        <f t="shared" si="5"/>
        <v>116.4319248826291</v>
      </c>
    </row>
    <row r="57" spans="1:12" ht="52">
      <c r="A57" s="6"/>
      <c r="B57" s="7">
        <v>21081800</v>
      </c>
      <c r="C57" s="8" t="s">
        <v>168</v>
      </c>
      <c r="D57" s="9">
        <v>0</v>
      </c>
      <c r="E57" s="9">
        <v>0</v>
      </c>
      <c r="F57" s="9">
        <v>0</v>
      </c>
      <c r="G57" s="11">
        <v>0</v>
      </c>
      <c r="H57" s="17">
        <v>0.1</v>
      </c>
      <c r="I57" s="18">
        <f t="shared" si="18"/>
        <v>0</v>
      </c>
      <c r="J57" s="19">
        <v>0</v>
      </c>
      <c r="K57" s="19">
        <f t="shared" ref="K57" si="25">H57-D57</f>
        <v>0.1</v>
      </c>
      <c r="L57" s="19">
        <v>100</v>
      </c>
    </row>
    <row r="58" spans="1:12" ht="39">
      <c r="A58" s="6">
        <v>1</v>
      </c>
      <c r="B58" s="7" t="s">
        <v>104</v>
      </c>
      <c r="C58" s="8" t="s">
        <v>105</v>
      </c>
      <c r="D58" s="9">
        <f>D59+D63+D65+D69</f>
        <v>3383</v>
      </c>
      <c r="E58" s="9">
        <f t="shared" ref="E58:H58" si="26">E59+E63+E65+E69</f>
        <v>4885.3999999999996</v>
      </c>
      <c r="F58" s="9">
        <f t="shared" si="26"/>
        <v>4885.3999999999996</v>
      </c>
      <c r="G58" s="11">
        <f t="shared" si="26"/>
        <v>3219.4</v>
      </c>
      <c r="H58" s="17">
        <f t="shared" si="26"/>
        <v>3524.7999999999997</v>
      </c>
      <c r="I58" s="16">
        <f t="shared" si="18"/>
        <v>109.48623967198856</v>
      </c>
      <c r="J58" s="10">
        <f t="shared" si="3"/>
        <v>72.149670446636918</v>
      </c>
      <c r="K58" s="14">
        <f t="shared" si="4"/>
        <v>141.79999999999973</v>
      </c>
      <c r="L58" s="14">
        <f t="shared" si="5"/>
        <v>104.1915459651197</v>
      </c>
    </row>
    <row r="59" spans="1:12">
      <c r="A59" s="6">
        <v>1</v>
      </c>
      <c r="B59" s="7" t="s">
        <v>106</v>
      </c>
      <c r="C59" s="8" t="s">
        <v>107</v>
      </c>
      <c r="D59" s="9">
        <f>D60+D61+D62</f>
        <v>2318.9</v>
      </c>
      <c r="E59" s="9">
        <f t="shared" ref="E59:H59" si="27">E60+E61+E62</f>
        <v>3129.2</v>
      </c>
      <c r="F59" s="9">
        <f t="shared" si="27"/>
        <v>3129.2</v>
      </c>
      <c r="G59" s="11">
        <f t="shared" si="27"/>
        <v>2127.1999999999998</v>
      </c>
      <c r="H59" s="17">
        <f t="shared" si="27"/>
        <v>2374.6</v>
      </c>
      <c r="I59" s="16">
        <f t="shared" si="18"/>
        <v>111.63031214742385</v>
      </c>
      <c r="J59" s="10">
        <f t="shared" si="3"/>
        <v>75.885210277387188</v>
      </c>
      <c r="K59" s="14">
        <f t="shared" si="4"/>
        <v>55.699999999999818</v>
      </c>
      <c r="L59" s="14">
        <f t="shared" si="5"/>
        <v>102.40200094872569</v>
      </c>
    </row>
    <row r="60" spans="1:12" ht="65">
      <c r="A60" s="6">
        <v>0</v>
      </c>
      <c r="B60" s="7" t="s">
        <v>108</v>
      </c>
      <c r="C60" s="8" t="s">
        <v>109</v>
      </c>
      <c r="D60" s="9">
        <v>30.1</v>
      </c>
      <c r="E60" s="9">
        <v>34.200000000000003</v>
      </c>
      <c r="F60" s="9">
        <v>34.200000000000003</v>
      </c>
      <c r="G60" s="11">
        <v>30.2</v>
      </c>
      <c r="H60" s="17">
        <v>31.8</v>
      </c>
      <c r="I60" s="18">
        <f t="shared" si="18"/>
        <v>105.29801324503312</v>
      </c>
      <c r="J60" s="19">
        <f t="shared" si="3"/>
        <v>92.982456140350862</v>
      </c>
      <c r="K60" s="19">
        <f t="shared" si="4"/>
        <v>1.6999999999999993</v>
      </c>
      <c r="L60" s="19">
        <f t="shared" si="5"/>
        <v>105.64784053156147</v>
      </c>
    </row>
    <row r="61" spans="1:12" ht="26">
      <c r="A61" s="6">
        <v>0</v>
      </c>
      <c r="B61" s="7" t="s">
        <v>110</v>
      </c>
      <c r="C61" s="8" t="s">
        <v>111</v>
      </c>
      <c r="D61" s="9">
        <v>1002.4</v>
      </c>
      <c r="E61" s="9">
        <v>1344</v>
      </c>
      <c r="F61" s="9">
        <v>1344</v>
      </c>
      <c r="G61" s="11">
        <v>757</v>
      </c>
      <c r="H61" s="17">
        <v>767.8</v>
      </c>
      <c r="I61" s="18">
        <f t="shared" si="18"/>
        <v>101.42668428005284</v>
      </c>
      <c r="J61" s="19">
        <f t="shared" si="3"/>
        <v>57.127976190476183</v>
      </c>
      <c r="K61" s="19">
        <f t="shared" si="4"/>
        <v>-234.60000000000002</v>
      </c>
      <c r="L61" s="19">
        <f t="shared" si="5"/>
        <v>76.596169193934543</v>
      </c>
    </row>
    <row r="62" spans="1:12" ht="39">
      <c r="A62" s="6">
        <v>0</v>
      </c>
      <c r="B62" s="7" t="s">
        <v>112</v>
      </c>
      <c r="C62" s="8" t="s">
        <v>113</v>
      </c>
      <c r="D62" s="9">
        <v>1286.4000000000001</v>
      </c>
      <c r="E62" s="9">
        <v>1751</v>
      </c>
      <c r="F62" s="9">
        <v>1751</v>
      </c>
      <c r="G62" s="11">
        <v>1340</v>
      </c>
      <c r="H62" s="17">
        <v>1575</v>
      </c>
      <c r="I62" s="18">
        <f t="shared" si="18"/>
        <v>117.53731343283582</v>
      </c>
      <c r="J62" s="19">
        <f t="shared" si="3"/>
        <v>89.948600799543115</v>
      </c>
      <c r="K62" s="19">
        <f t="shared" si="4"/>
        <v>288.59999999999991</v>
      </c>
      <c r="L62" s="19">
        <f t="shared" si="5"/>
        <v>122.4347014925373</v>
      </c>
    </row>
    <row r="63" spans="1:12" ht="39">
      <c r="A63" s="6">
        <v>1</v>
      </c>
      <c r="B63" s="7" t="s">
        <v>114</v>
      </c>
      <c r="C63" s="8" t="s">
        <v>115</v>
      </c>
      <c r="D63" s="9">
        <f>D64</f>
        <v>1005.3</v>
      </c>
      <c r="E63" s="9">
        <f t="shared" ref="E63:H63" si="28">E64</f>
        <v>1680.7</v>
      </c>
      <c r="F63" s="9">
        <f t="shared" si="28"/>
        <v>1680.7</v>
      </c>
      <c r="G63" s="11">
        <f t="shared" si="28"/>
        <v>1030</v>
      </c>
      <c r="H63" s="17">
        <f t="shared" si="28"/>
        <v>1077.8</v>
      </c>
      <c r="I63" s="16">
        <f t="shared" si="18"/>
        <v>104.64077669902912</v>
      </c>
      <c r="J63" s="10">
        <f t="shared" si="3"/>
        <v>64.128041887308854</v>
      </c>
      <c r="K63" s="14">
        <f t="shared" si="4"/>
        <v>72.5</v>
      </c>
      <c r="L63" s="14">
        <f t="shared" si="5"/>
        <v>107.21177757883218</v>
      </c>
    </row>
    <row r="64" spans="1:12" ht="52">
      <c r="A64" s="6">
        <v>0</v>
      </c>
      <c r="B64" s="7" t="s">
        <v>116</v>
      </c>
      <c r="C64" s="8" t="s">
        <v>117</v>
      </c>
      <c r="D64" s="9">
        <v>1005.3</v>
      </c>
      <c r="E64" s="9">
        <v>1680.7</v>
      </c>
      <c r="F64" s="9">
        <v>1680.7</v>
      </c>
      <c r="G64" s="11">
        <v>1030</v>
      </c>
      <c r="H64" s="17">
        <v>1077.8</v>
      </c>
      <c r="I64" s="18">
        <f t="shared" si="18"/>
        <v>104.64077669902912</v>
      </c>
      <c r="J64" s="19">
        <f t="shared" si="3"/>
        <v>64.128041887308854</v>
      </c>
      <c r="K64" s="19">
        <f t="shared" si="4"/>
        <v>72.5</v>
      </c>
      <c r="L64" s="19">
        <f t="shared" si="5"/>
        <v>107.21177757883218</v>
      </c>
    </row>
    <row r="65" spans="1:12">
      <c r="A65" s="6">
        <v>1</v>
      </c>
      <c r="B65" s="7" t="s">
        <v>118</v>
      </c>
      <c r="C65" s="8" t="s">
        <v>119</v>
      </c>
      <c r="D65" s="9">
        <f>D66+D67+D68</f>
        <v>51.4</v>
      </c>
      <c r="E65" s="9">
        <f t="shared" ref="E65:H65" si="29">E66+E67+E68</f>
        <v>62.1</v>
      </c>
      <c r="F65" s="9">
        <f t="shared" si="29"/>
        <v>62.1</v>
      </c>
      <c r="G65" s="11">
        <f t="shared" si="29"/>
        <v>48.800000000000004</v>
      </c>
      <c r="H65" s="17">
        <f t="shared" si="29"/>
        <v>55.000000000000007</v>
      </c>
      <c r="I65" s="16">
        <f t="shared" si="18"/>
        <v>112.70491803278688</v>
      </c>
      <c r="J65" s="10">
        <f t="shared" si="3"/>
        <v>88.566827697262482</v>
      </c>
      <c r="K65" s="14">
        <f t="shared" si="4"/>
        <v>3.6000000000000085</v>
      </c>
      <c r="L65" s="14">
        <f t="shared" si="5"/>
        <v>107.00389105058368</v>
      </c>
    </row>
    <row r="66" spans="1:12" ht="52">
      <c r="A66" s="6">
        <v>0</v>
      </c>
      <c r="B66" s="7" t="s">
        <v>120</v>
      </c>
      <c r="C66" s="8" t="s">
        <v>121</v>
      </c>
      <c r="D66" s="9">
        <v>48.4</v>
      </c>
      <c r="E66" s="9">
        <v>58.3</v>
      </c>
      <c r="F66" s="9">
        <v>58.3</v>
      </c>
      <c r="G66" s="11">
        <v>48</v>
      </c>
      <c r="H66" s="17">
        <v>54.2</v>
      </c>
      <c r="I66" s="18">
        <f t="shared" si="18"/>
        <v>112.91666666666667</v>
      </c>
      <c r="J66" s="19">
        <f t="shared" si="3"/>
        <v>92.967409948542041</v>
      </c>
      <c r="K66" s="19">
        <f t="shared" si="4"/>
        <v>5.8000000000000043</v>
      </c>
      <c r="L66" s="19">
        <f t="shared" si="5"/>
        <v>111.98347107438018</v>
      </c>
    </row>
    <row r="67" spans="1:12" ht="26">
      <c r="A67" s="6">
        <v>0</v>
      </c>
      <c r="B67" s="7" t="s">
        <v>122</v>
      </c>
      <c r="C67" s="8" t="s">
        <v>123</v>
      </c>
      <c r="D67" s="9">
        <v>0.2</v>
      </c>
      <c r="E67" s="9">
        <v>0.2</v>
      </c>
      <c r="F67" s="9">
        <v>0.2</v>
      </c>
      <c r="G67" s="11">
        <v>0.1</v>
      </c>
      <c r="H67" s="17">
        <v>0.1</v>
      </c>
      <c r="I67" s="18">
        <f t="shared" si="18"/>
        <v>100</v>
      </c>
      <c r="J67" s="19">
        <f t="shared" si="3"/>
        <v>50</v>
      </c>
      <c r="K67" s="19">
        <f t="shared" si="4"/>
        <v>-0.1</v>
      </c>
      <c r="L67" s="19">
        <f t="shared" si="5"/>
        <v>50</v>
      </c>
    </row>
    <row r="68" spans="1:12" ht="39">
      <c r="A68" s="6">
        <v>0</v>
      </c>
      <c r="B68" s="7" t="s">
        <v>124</v>
      </c>
      <c r="C68" s="8" t="s">
        <v>125</v>
      </c>
      <c r="D68" s="9">
        <v>2.8</v>
      </c>
      <c r="E68" s="9">
        <v>3.6</v>
      </c>
      <c r="F68" s="9">
        <v>3.6</v>
      </c>
      <c r="G68" s="11">
        <v>0.7</v>
      </c>
      <c r="H68" s="17">
        <v>0.7</v>
      </c>
      <c r="I68" s="18">
        <f t="shared" si="18"/>
        <v>100</v>
      </c>
      <c r="J68" s="19">
        <f t="shared" si="3"/>
        <v>19.444444444444443</v>
      </c>
      <c r="K68" s="19">
        <f t="shared" si="4"/>
        <v>-2.0999999999999996</v>
      </c>
      <c r="L68" s="19">
        <f t="shared" si="5"/>
        <v>25</v>
      </c>
    </row>
    <row r="69" spans="1:12" ht="107.5" customHeight="1">
      <c r="A69" s="6">
        <v>1</v>
      </c>
      <c r="B69" s="7" t="s">
        <v>126</v>
      </c>
      <c r="C69" s="8" t="s">
        <v>127</v>
      </c>
      <c r="D69" s="9">
        <v>7.4</v>
      </c>
      <c r="E69" s="9">
        <v>13.4</v>
      </c>
      <c r="F69" s="9">
        <v>13.4</v>
      </c>
      <c r="G69" s="11">
        <v>13.4</v>
      </c>
      <c r="H69" s="17">
        <v>17.399999999999999</v>
      </c>
      <c r="I69" s="16">
        <f t="shared" si="18"/>
        <v>129.85074626865668</v>
      </c>
      <c r="J69" s="10">
        <f t="shared" si="3"/>
        <v>129.85074626865668</v>
      </c>
      <c r="K69" s="14">
        <f t="shared" si="4"/>
        <v>9.9999999999999982</v>
      </c>
      <c r="L69" s="14">
        <f t="shared" si="5"/>
        <v>235.1351351351351</v>
      </c>
    </row>
    <row r="70" spans="1:12">
      <c r="A70" s="6">
        <v>1</v>
      </c>
      <c r="B70" s="7" t="s">
        <v>128</v>
      </c>
      <c r="C70" s="8" t="s">
        <v>129</v>
      </c>
      <c r="D70" s="9">
        <f>D71</f>
        <v>760.3</v>
      </c>
      <c r="E70" s="9">
        <f t="shared" ref="E70:H71" si="30">E71</f>
        <v>455</v>
      </c>
      <c r="F70" s="9">
        <f t="shared" si="30"/>
        <v>455</v>
      </c>
      <c r="G70" s="11">
        <f t="shared" si="30"/>
        <v>377.3</v>
      </c>
      <c r="H70" s="17">
        <f t="shared" si="30"/>
        <v>377.8</v>
      </c>
      <c r="I70" s="16">
        <f t="shared" ref="I70:I90" si="31">IF(G70=0,0,H70/G70*100)</f>
        <v>100.1325205406838</v>
      </c>
      <c r="J70" s="10">
        <f t="shared" ref="J70:J90" si="32">H70/F70*100</f>
        <v>83.032967032967036</v>
      </c>
      <c r="K70" s="14">
        <f t="shared" si="4"/>
        <v>-382.49999999999994</v>
      </c>
      <c r="L70" s="14">
        <f t="shared" si="5"/>
        <v>49.690911482309616</v>
      </c>
    </row>
    <row r="71" spans="1:12">
      <c r="A71" s="6">
        <v>1</v>
      </c>
      <c r="B71" s="7" t="s">
        <v>130</v>
      </c>
      <c r="C71" s="8" t="s">
        <v>99</v>
      </c>
      <c r="D71" s="9">
        <f>D72</f>
        <v>760.3</v>
      </c>
      <c r="E71" s="9">
        <f t="shared" si="30"/>
        <v>455</v>
      </c>
      <c r="F71" s="9">
        <f t="shared" si="30"/>
        <v>455</v>
      </c>
      <c r="G71" s="11">
        <f t="shared" si="30"/>
        <v>377.3</v>
      </c>
      <c r="H71" s="17">
        <f t="shared" si="30"/>
        <v>377.8</v>
      </c>
      <c r="I71" s="16">
        <f t="shared" si="31"/>
        <v>100.1325205406838</v>
      </c>
      <c r="J71" s="10">
        <f t="shared" si="32"/>
        <v>83.032967032967036</v>
      </c>
      <c r="K71" s="14">
        <f t="shared" ref="K71:K90" si="33">H71-D71</f>
        <v>-382.49999999999994</v>
      </c>
      <c r="L71" s="14">
        <f t="shared" ref="L71:L90" si="34">H71/D71*100</f>
        <v>49.690911482309616</v>
      </c>
    </row>
    <row r="72" spans="1:12">
      <c r="A72" s="6">
        <v>0</v>
      </c>
      <c r="B72" s="7" t="s">
        <v>131</v>
      </c>
      <c r="C72" s="8" t="s">
        <v>99</v>
      </c>
      <c r="D72" s="9">
        <v>760.3</v>
      </c>
      <c r="E72" s="9">
        <v>455</v>
      </c>
      <c r="F72" s="9">
        <v>455</v>
      </c>
      <c r="G72" s="11">
        <v>377.3</v>
      </c>
      <c r="H72" s="17">
        <v>377.8</v>
      </c>
      <c r="I72" s="18">
        <f t="shared" si="31"/>
        <v>100.1325205406838</v>
      </c>
      <c r="J72" s="19">
        <f t="shared" si="32"/>
        <v>83.032967032967036</v>
      </c>
      <c r="K72" s="19">
        <f t="shared" si="33"/>
        <v>-382.49999999999994</v>
      </c>
      <c r="L72" s="19">
        <f t="shared" si="34"/>
        <v>49.690911482309616</v>
      </c>
    </row>
    <row r="73" spans="1:12">
      <c r="A73" s="6">
        <v>1</v>
      </c>
      <c r="B73" s="7" t="s">
        <v>132</v>
      </c>
      <c r="C73" s="8" t="s">
        <v>133</v>
      </c>
      <c r="D73" s="9">
        <f>D74</f>
        <v>83026.600000000006</v>
      </c>
      <c r="E73" s="9">
        <f t="shared" ref="E73:H73" si="35">E74</f>
        <v>87178.6</v>
      </c>
      <c r="F73" s="9">
        <f t="shared" si="35"/>
        <v>140128.4</v>
      </c>
      <c r="G73" s="11">
        <f t="shared" si="35"/>
        <v>97947.7</v>
      </c>
      <c r="H73" s="17">
        <f t="shared" si="35"/>
        <v>96928.3</v>
      </c>
      <c r="I73" s="16">
        <f t="shared" si="31"/>
        <v>98.959240492630258</v>
      </c>
      <c r="J73" s="10">
        <f t="shared" si="32"/>
        <v>69.171060256165063</v>
      </c>
      <c r="K73" s="14">
        <f t="shared" si="33"/>
        <v>13901.699999999997</v>
      </c>
      <c r="L73" s="14">
        <f t="shared" si="34"/>
        <v>116.74367010090742</v>
      </c>
    </row>
    <row r="74" spans="1:12">
      <c r="A74" s="6">
        <v>1</v>
      </c>
      <c r="B74" s="7" t="s">
        <v>134</v>
      </c>
      <c r="C74" s="8" t="s">
        <v>135</v>
      </c>
      <c r="D74" s="9">
        <f>D75+D80+D82</f>
        <v>83026.600000000006</v>
      </c>
      <c r="E74" s="9">
        <f t="shared" ref="E74:H74" si="36">E75+E80+E82</f>
        <v>87178.6</v>
      </c>
      <c r="F74" s="9">
        <f t="shared" si="36"/>
        <v>140128.4</v>
      </c>
      <c r="G74" s="11">
        <f t="shared" si="36"/>
        <v>97947.7</v>
      </c>
      <c r="H74" s="17">
        <f t="shared" si="36"/>
        <v>96928.3</v>
      </c>
      <c r="I74" s="16">
        <f t="shared" si="31"/>
        <v>98.959240492630258</v>
      </c>
      <c r="J74" s="10">
        <f t="shared" si="32"/>
        <v>69.171060256165063</v>
      </c>
      <c r="K74" s="14">
        <f t="shared" si="33"/>
        <v>13901.699999999997</v>
      </c>
      <c r="L74" s="14">
        <f t="shared" si="34"/>
        <v>116.74367010090742</v>
      </c>
    </row>
    <row r="75" spans="1:12" ht="26">
      <c r="A75" s="6">
        <v>1</v>
      </c>
      <c r="B75" s="7" t="s">
        <v>136</v>
      </c>
      <c r="C75" s="8" t="s">
        <v>137</v>
      </c>
      <c r="D75" s="9">
        <f>D76+D77+D78+D79</f>
        <v>77757.5</v>
      </c>
      <c r="E75" s="9">
        <f t="shared" ref="E75:H75" si="37">E76+E77+E78+E79</f>
        <v>86288.6</v>
      </c>
      <c r="F75" s="9">
        <f t="shared" si="37"/>
        <v>137215.6</v>
      </c>
      <c r="G75" s="11">
        <f t="shared" si="37"/>
        <v>95105.2</v>
      </c>
      <c r="H75" s="17">
        <f t="shared" si="37"/>
        <v>95105.2</v>
      </c>
      <c r="I75" s="16">
        <f t="shared" si="31"/>
        <v>100</v>
      </c>
      <c r="J75" s="10">
        <f t="shared" si="32"/>
        <v>69.310778074796147</v>
      </c>
      <c r="K75" s="14">
        <f t="shared" si="33"/>
        <v>17347.699999999997</v>
      </c>
      <c r="L75" s="14">
        <f t="shared" si="34"/>
        <v>122.31000225058675</v>
      </c>
    </row>
    <row r="76" spans="1:12" ht="26">
      <c r="A76" s="6">
        <v>0</v>
      </c>
      <c r="B76" s="7" t="s">
        <v>138</v>
      </c>
      <c r="C76" s="8" t="s">
        <v>139</v>
      </c>
      <c r="D76" s="9">
        <v>77757.5</v>
      </c>
      <c r="E76" s="9">
        <v>86288.6</v>
      </c>
      <c r="F76" s="9">
        <v>128277.3</v>
      </c>
      <c r="G76" s="11">
        <v>86288.6</v>
      </c>
      <c r="H76" s="17">
        <v>86288.6</v>
      </c>
      <c r="I76" s="18">
        <f t="shared" si="31"/>
        <v>100</v>
      </c>
      <c r="J76" s="19">
        <f t="shared" si="32"/>
        <v>67.267240579588133</v>
      </c>
      <c r="K76" s="19">
        <f t="shared" si="33"/>
        <v>8531.1000000000058</v>
      </c>
      <c r="L76" s="19">
        <f t="shared" si="34"/>
        <v>110.97141754814648</v>
      </c>
    </row>
    <row r="77" spans="1:12" ht="52">
      <c r="A77" s="6">
        <v>0</v>
      </c>
      <c r="B77" s="7" t="s">
        <v>140</v>
      </c>
      <c r="C77" s="8" t="s">
        <v>141</v>
      </c>
      <c r="D77" s="9">
        <v>0</v>
      </c>
      <c r="E77" s="9">
        <v>0</v>
      </c>
      <c r="F77" s="9">
        <v>304.10000000000002</v>
      </c>
      <c r="G77" s="11">
        <v>182.4</v>
      </c>
      <c r="H77" s="17">
        <v>182.4</v>
      </c>
      <c r="I77" s="18">
        <f t="shared" si="31"/>
        <v>100</v>
      </c>
      <c r="J77" s="19">
        <f t="shared" si="32"/>
        <v>59.980269648142063</v>
      </c>
      <c r="K77" s="19">
        <f t="shared" si="33"/>
        <v>182.4</v>
      </c>
      <c r="L77" s="19">
        <v>100</v>
      </c>
    </row>
    <row r="78" spans="1:12" ht="78">
      <c r="A78" s="6">
        <v>0</v>
      </c>
      <c r="B78" s="7" t="s">
        <v>142</v>
      </c>
      <c r="C78" s="8" t="s">
        <v>143</v>
      </c>
      <c r="D78" s="9">
        <v>0</v>
      </c>
      <c r="E78" s="9">
        <v>0</v>
      </c>
      <c r="F78" s="9">
        <v>2197.8000000000002</v>
      </c>
      <c r="G78" s="11">
        <v>2197.8000000000002</v>
      </c>
      <c r="H78" s="17">
        <v>2197.8000000000002</v>
      </c>
      <c r="I78" s="18">
        <f t="shared" si="31"/>
        <v>100</v>
      </c>
      <c r="J78" s="19">
        <f t="shared" si="32"/>
        <v>100</v>
      </c>
      <c r="K78" s="19">
        <f t="shared" si="33"/>
        <v>2197.8000000000002</v>
      </c>
      <c r="L78" s="19">
        <v>100</v>
      </c>
    </row>
    <row r="79" spans="1:12" ht="52">
      <c r="A79" s="6">
        <v>0</v>
      </c>
      <c r="B79" s="7" t="s">
        <v>144</v>
      </c>
      <c r="C79" s="8" t="s">
        <v>145</v>
      </c>
      <c r="D79" s="9">
        <v>0</v>
      </c>
      <c r="E79" s="9">
        <v>0</v>
      </c>
      <c r="F79" s="9">
        <v>6436.4</v>
      </c>
      <c r="G79" s="11">
        <v>6436.4</v>
      </c>
      <c r="H79" s="17">
        <v>6436.4</v>
      </c>
      <c r="I79" s="18">
        <f t="shared" si="31"/>
        <v>100</v>
      </c>
      <c r="J79" s="19">
        <f t="shared" si="32"/>
        <v>100</v>
      </c>
      <c r="K79" s="19">
        <f t="shared" si="33"/>
        <v>6436.4</v>
      </c>
      <c r="L79" s="19">
        <v>100</v>
      </c>
    </row>
    <row r="80" spans="1:12" ht="26">
      <c r="A80" s="6">
        <v>1</v>
      </c>
      <c r="B80" s="7" t="s">
        <v>146</v>
      </c>
      <c r="C80" s="8" t="s">
        <v>147</v>
      </c>
      <c r="D80" s="9">
        <f>D81</f>
        <v>4020.3</v>
      </c>
      <c r="E80" s="9">
        <f t="shared" ref="E80:H80" si="38">E81</f>
        <v>0</v>
      </c>
      <c r="F80" s="9">
        <f t="shared" si="38"/>
        <v>837.8</v>
      </c>
      <c r="G80" s="11">
        <f t="shared" si="38"/>
        <v>837.8</v>
      </c>
      <c r="H80" s="17">
        <f t="shared" si="38"/>
        <v>837.8</v>
      </c>
      <c r="I80" s="16">
        <f t="shared" si="31"/>
        <v>100</v>
      </c>
      <c r="J80" s="10">
        <f t="shared" si="32"/>
        <v>100</v>
      </c>
      <c r="K80" s="14">
        <f t="shared" si="33"/>
        <v>-3182.5</v>
      </c>
      <c r="L80" s="14">
        <f t="shared" si="34"/>
        <v>20.839240852672685</v>
      </c>
    </row>
    <row r="81" spans="1:12">
      <c r="A81" s="6">
        <v>0</v>
      </c>
      <c r="B81" s="7" t="s">
        <v>148</v>
      </c>
      <c r="C81" s="8" t="s">
        <v>149</v>
      </c>
      <c r="D81" s="9">
        <v>4020.3</v>
      </c>
      <c r="E81" s="9">
        <v>0</v>
      </c>
      <c r="F81" s="9">
        <v>837.8</v>
      </c>
      <c r="G81" s="11">
        <v>837.8</v>
      </c>
      <c r="H81" s="17">
        <v>837.8</v>
      </c>
      <c r="I81" s="18">
        <f t="shared" si="31"/>
        <v>100</v>
      </c>
      <c r="J81" s="19">
        <f t="shared" si="32"/>
        <v>100</v>
      </c>
      <c r="K81" s="19">
        <f t="shared" si="33"/>
        <v>-3182.5</v>
      </c>
      <c r="L81" s="19">
        <f t="shared" si="34"/>
        <v>20.839240852672685</v>
      </c>
    </row>
    <row r="82" spans="1:12" ht="26">
      <c r="A82" s="6">
        <v>1</v>
      </c>
      <c r="B82" s="7" t="s">
        <v>150</v>
      </c>
      <c r="C82" s="8" t="s">
        <v>151</v>
      </c>
      <c r="D82" s="9">
        <f>D83+D84+D85+D86+D87+D88</f>
        <v>1248.8</v>
      </c>
      <c r="E82" s="9">
        <f t="shared" ref="E82:H82" si="39">E83+E84+E85+E86+E87+E88</f>
        <v>890</v>
      </c>
      <c r="F82" s="9">
        <f t="shared" si="39"/>
        <v>2075</v>
      </c>
      <c r="G82" s="9">
        <f t="shared" si="39"/>
        <v>2004.6999999999998</v>
      </c>
      <c r="H82" s="9">
        <f t="shared" si="39"/>
        <v>985.3</v>
      </c>
      <c r="I82" s="16">
        <f t="shared" si="31"/>
        <v>49.149498678106454</v>
      </c>
      <c r="J82" s="10">
        <f t="shared" si="32"/>
        <v>47.484337349397585</v>
      </c>
      <c r="K82" s="14">
        <f t="shared" si="33"/>
        <v>-263.5</v>
      </c>
      <c r="L82" s="14">
        <f t="shared" si="34"/>
        <v>78.89974375400385</v>
      </c>
    </row>
    <row r="83" spans="1:12" ht="52">
      <c r="A83" s="6">
        <v>0</v>
      </c>
      <c r="B83" s="7" t="s">
        <v>152</v>
      </c>
      <c r="C83" s="8" t="s">
        <v>153</v>
      </c>
      <c r="D83" s="9">
        <v>803.1</v>
      </c>
      <c r="E83" s="9">
        <v>890</v>
      </c>
      <c r="F83" s="9">
        <v>890</v>
      </c>
      <c r="G83" s="11">
        <v>890</v>
      </c>
      <c r="H83" s="17">
        <v>870.6</v>
      </c>
      <c r="I83" s="18">
        <f t="shared" si="31"/>
        <v>97.82022471910112</v>
      </c>
      <c r="J83" s="19">
        <f t="shared" si="32"/>
        <v>97.82022471910112</v>
      </c>
      <c r="K83" s="19">
        <f t="shared" si="33"/>
        <v>67.5</v>
      </c>
      <c r="L83" s="19">
        <f t="shared" si="34"/>
        <v>108.40493089279045</v>
      </c>
    </row>
    <row r="84" spans="1:12" ht="65">
      <c r="A84" s="6"/>
      <c r="B84" s="7">
        <v>41051200</v>
      </c>
      <c r="C84" s="8" t="s">
        <v>170</v>
      </c>
      <c r="D84" s="9">
        <v>119.4</v>
      </c>
      <c r="E84" s="9">
        <v>0</v>
      </c>
      <c r="F84" s="9">
        <v>0</v>
      </c>
      <c r="G84" s="11">
        <v>0</v>
      </c>
      <c r="H84" s="17">
        <v>0</v>
      </c>
      <c r="I84" s="18">
        <f t="shared" ref="I84" si="40">IF(G84=0,0,H84/G84*100)</f>
        <v>0</v>
      </c>
      <c r="J84" s="19">
        <v>0</v>
      </c>
      <c r="K84" s="19">
        <f t="shared" ref="K84" si="41">H84-D84</f>
        <v>-119.4</v>
      </c>
      <c r="L84" s="19">
        <f t="shared" ref="L84" si="42">H84/D84*100</f>
        <v>0</v>
      </c>
    </row>
    <row r="85" spans="1:12" ht="84">
      <c r="A85" s="6"/>
      <c r="B85" s="7">
        <v>41051700</v>
      </c>
      <c r="C85" s="20" t="s">
        <v>165</v>
      </c>
      <c r="D85" s="9">
        <v>61</v>
      </c>
      <c r="E85" s="9">
        <v>0</v>
      </c>
      <c r="F85" s="9">
        <v>0</v>
      </c>
      <c r="G85" s="11">
        <v>0</v>
      </c>
      <c r="H85" s="17">
        <v>0</v>
      </c>
      <c r="I85" s="18">
        <f t="shared" ref="I85:I88" si="43">IF(G85=0,0,H85/G85*100)</f>
        <v>0</v>
      </c>
      <c r="J85" s="19">
        <v>0</v>
      </c>
      <c r="K85" s="19">
        <f t="shared" ref="K85:K88" si="44">H85-D85</f>
        <v>-61</v>
      </c>
      <c r="L85" s="19">
        <f t="shared" ref="L85:L88" si="45">H85/D85*100</f>
        <v>0</v>
      </c>
    </row>
    <row r="86" spans="1:12" ht="14">
      <c r="A86" s="6"/>
      <c r="B86" s="7">
        <v>41053900</v>
      </c>
      <c r="C86" s="20" t="s">
        <v>166</v>
      </c>
      <c r="D86" s="9">
        <v>151</v>
      </c>
      <c r="E86" s="9">
        <v>0</v>
      </c>
      <c r="F86" s="9">
        <v>44.4</v>
      </c>
      <c r="G86" s="11">
        <v>44.4</v>
      </c>
      <c r="H86" s="17">
        <v>44.4</v>
      </c>
      <c r="I86" s="18">
        <f t="shared" si="43"/>
        <v>100</v>
      </c>
      <c r="J86" s="19">
        <f t="shared" ref="J86:J88" si="46">H86/F86*100</f>
        <v>100</v>
      </c>
      <c r="K86" s="19">
        <f t="shared" si="44"/>
        <v>-106.6</v>
      </c>
      <c r="L86" s="19">
        <f t="shared" si="45"/>
        <v>29.403973509933774</v>
      </c>
    </row>
    <row r="87" spans="1:12" ht="84">
      <c r="A87" s="6"/>
      <c r="B87" s="7">
        <v>41057700</v>
      </c>
      <c r="C87" s="21" t="s">
        <v>167</v>
      </c>
      <c r="D87" s="9">
        <v>114.3</v>
      </c>
      <c r="E87" s="9">
        <v>0</v>
      </c>
      <c r="F87" s="9">
        <v>140.6</v>
      </c>
      <c r="G87" s="11">
        <v>70.3</v>
      </c>
      <c r="H87" s="17">
        <v>70.3</v>
      </c>
      <c r="I87" s="18">
        <f t="shared" si="43"/>
        <v>100</v>
      </c>
      <c r="J87" s="19">
        <f t="shared" si="46"/>
        <v>50</v>
      </c>
      <c r="K87" s="19">
        <f t="shared" si="44"/>
        <v>-44</v>
      </c>
      <c r="L87" s="19">
        <f t="shared" si="45"/>
        <v>61.504811898512692</v>
      </c>
    </row>
    <row r="88" spans="1:12" ht="91.5" thickBot="1">
      <c r="A88" s="6"/>
      <c r="B88" s="33">
        <v>41057900</v>
      </c>
      <c r="C88" s="34" t="s">
        <v>169</v>
      </c>
      <c r="D88" s="28">
        <v>0</v>
      </c>
      <c r="E88" s="28">
        <v>0</v>
      </c>
      <c r="F88" s="28">
        <v>1000</v>
      </c>
      <c r="G88" s="35">
        <v>1000</v>
      </c>
      <c r="H88" s="30">
        <v>0</v>
      </c>
      <c r="I88" s="36">
        <f t="shared" si="43"/>
        <v>0</v>
      </c>
      <c r="J88" s="37">
        <f t="shared" si="46"/>
        <v>0</v>
      </c>
      <c r="K88" s="37">
        <f t="shared" si="44"/>
        <v>0</v>
      </c>
      <c r="L88" s="19">
        <v>0</v>
      </c>
    </row>
    <row r="89" spans="1:12" s="15" customFormat="1" ht="18" customHeight="1" thickBot="1">
      <c r="A89" s="32">
        <v>1</v>
      </c>
      <c r="B89" s="39" t="s">
        <v>154</v>
      </c>
      <c r="C89" s="44" t="s">
        <v>155</v>
      </c>
      <c r="D89" s="40">
        <f>D6+D50</f>
        <v>206543.74184999999</v>
      </c>
      <c r="E89" s="43">
        <f t="shared" ref="E89:H89" si="47">E6+E50</f>
        <v>344722</v>
      </c>
      <c r="F89" s="40">
        <f t="shared" si="47"/>
        <v>372246.8</v>
      </c>
      <c r="G89" s="43">
        <f t="shared" si="47"/>
        <v>248891.10000000003</v>
      </c>
      <c r="H89" s="40">
        <f t="shared" si="47"/>
        <v>264874.93232999998</v>
      </c>
      <c r="I89" s="42">
        <f t="shared" si="31"/>
        <v>106.42201843697904</v>
      </c>
      <c r="J89" s="41">
        <f t="shared" si="32"/>
        <v>71.155731178884537</v>
      </c>
      <c r="K89" s="48">
        <f t="shared" si="33"/>
        <v>58331.19047999999</v>
      </c>
      <c r="L89" s="41">
        <f t="shared" si="34"/>
        <v>128.24156760090187</v>
      </c>
    </row>
    <row r="90" spans="1:12" s="15" customFormat="1" ht="18" customHeight="1" thickBot="1">
      <c r="A90" s="32">
        <v>1</v>
      </c>
      <c r="B90" s="38" t="s">
        <v>154</v>
      </c>
      <c r="C90" s="45" t="s">
        <v>156</v>
      </c>
      <c r="D90" s="40">
        <f>D89+D73</f>
        <v>289570.34184999997</v>
      </c>
      <c r="E90" s="46">
        <f t="shared" ref="E90:H90" si="48">E89+E73</f>
        <v>431900.6</v>
      </c>
      <c r="F90" s="40">
        <f t="shared" si="48"/>
        <v>512375.19999999995</v>
      </c>
      <c r="G90" s="40">
        <f t="shared" si="48"/>
        <v>346838.80000000005</v>
      </c>
      <c r="H90" s="40">
        <f t="shared" si="48"/>
        <v>361803.23232999997</v>
      </c>
      <c r="I90" s="42">
        <f t="shared" si="31"/>
        <v>104.31452084657194</v>
      </c>
      <c r="J90" s="41">
        <f t="shared" si="32"/>
        <v>70.612947763670064</v>
      </c>
      <c r="K90" s="47">
        <f t="shared" si="33"/>
        <v>72232.890480000002</v>
      </c>
      <c r="L90" s="41">
        <f t="shared" si="34"/>
        <v>124.94485105709386</v>
      </c>
    </row>
  </sheetData>
  <mergeCells count="7">
    <mergeCell ref="B1:L1"/>
    <mergeCell ref="B2:L2"/>
    <mergeCell ref="E4:J4"/>
    <mergeCell ref="K4:L4"/>
    <mergeCell ref="D4:D5"/>
    <mergeCell ref="B4:B5"/>
    <mergeCell ref="C4:C5"/>
  </mergeCells>
  <conditionalFormatting sqref="B6:B90">
    <cfRule type="expression" dxfId="30" priority="26" stopIfTrue="1">
      <formula>A6=1</formula>
    </cfRule>
  </conditionalFormatting>
  <conditionalFormatting sqref="C6:C90">
    <cfRule type="expression" dxfId="29" priority="27" stopIfTrue="1">
      <formula>A6=1</formula>
    </cfRule>
  </conditionalFormatting>
  <conditionalFormatting sqref="D6:D90">
    <cfRule type="expression" dxfId="28" priority="37" stopIfTrue="1">
      <formula>A6=1</formula>
    </cfRule>
  </conditionalFormatting>
  <conditionalFormatting sqref="E6:E90">
    <cfRule type="expression" dxfId="27" priority="40" stopIfTrue="1">
      <formula>A6=1</formula>
    </cfRule>
  </conditionalFormatting>
  <conditionalFormatting sqref="F6:F90">
    <cfRule type="expression" dxfId="26" priority="41" stopIfTrue="1">
      <formula>A6=1</formula>
    </cfRule>
  </conditionalFormatting>
  <conditionalFormatting sqref="G6:G90">
    <cfRule type="expression" dxfId="25" priority="42" stopIfTrue="1">
      <formula>A6=1</formula>
    </cfRule>
  </conditionalFormatting>
  <conditionalFormatting sqref="H6:H90">
    <cfRule type="expression" dxfId="24" priority="43" stopIfTrue="1">
      <formula>A6=1</formula>
    </cfRule>
  </conditionalFormatting>
  <conditionalFormatting sqref="E6:H8">
    <cfRule type="expression" dxfId="23" priority="24" stopIfTrue="1">
      <formula>B6=1</formula>
    </cfRule>
  </conditionalFormatting>
  <conditionalFormatting sqref="E13:H13">
    <cfRule type="expression" dxfId="22" priority="23" stopIfTrue="1">
      <formula>B13=1</formula>
    </cfRule>
  </conditionalFormatting>
  <conditionalFormatting sqref="E15:H16">
    <cfRule type="expression" dxfId="21" priority="22" stopIfTrue="1">
      <formula>B15=1</formula>
    </cfRule>
  </conditionalFormatting>
  <conditionalFormatting sqref="E19:H19">
    <cfRule type="expression" dxfId="20" priority="21" stopIfTrue="1">
      <formula>B19=1</formula>
    </cfRule>
  </conditionalFormatting>
  <conditionalFormatting sqref="E21:H21">
    <cfRule type="expression" dxfId="19" priority="20" stopIfTrue="1">
      <formula>B21=1</formula>
    </cfRule>
  </conditionalFormatting>
  <conditionalFormatting sqref="E23:H24">
    <cfRule type="expression" dxfId="18" priority="19" stopIfTrue="1">
      <formula>B23=1</formula>
    </cfRule>
  </conditionalFormatting>
  <conditionalFormatting sqref="E26:H26">
    <cfRule type="expression" dxfId="17" priority="18" stopIfTrue="1">
      <formula>B26=1</formula>
    </cfRule>
  </conditionalFormatting>
  <conditionalFormatting sqref="E28:H28">
    <cfRule type="expression" dxfId="16" priority="17" stopIfTrue="1">
      <formula>B28=1</formula>
    </cfRule>
  </conditionalFormatting>
  <conditionalFormatting sqref="E31:H32">
    <cfRule type="expression" dxfId="15" priority="16" stopIfTrue="1">
      <formula>B31=1</formula>
    </cfRule>
  </conditionalFormatting>
  <conditionalFormatting sqref="E43:H43">
    <cfRule type="expression" dxfId="14" priority="15" stopIfTrue="1">
      <formula>B43=1</formula>
    </cfRule>
  </conditionalFormatting>
  <conditionalFormatting sqref="E46:H46">
    <cfRule type="expression" dxfId="13" priority="14" stopIfTrue="1">
      <formula>B46=1</formula>
    </cfRule>
  </conditionalFormatting>
  <conditionalFormatting sqref="E50:H52">
    <cfRule type="expression" dxfId="12" priority="13" stopIfTrue="1">
      <formula>B50=1</formula>
    </cfRule>
  </conditionalFormatting>
  <conditionalFormatting sqref="E54:H54">
    <cfRule type="expression" dxfId="11" priority="12" stopIfTrue="1">
      <formula>B54=1</formula>
    </cfRule>
  </conditionalFormatting>
  <conditionalFormatting sqref="E58:H59">
    <cfRule type="expression" dxfId="10" priority="11" stopIfTrue="1">
      <formula>B58=1</formula>
    </cfRule>
  </conditionalFormatting>
  <conditionalFormatting sqref="E63:H63">
    <cfRule type="expression" dxfId="9" priority="10" stopIfTrue="1">
      <formula>B63=1</formula>
    </cfRule>
  </conditionalFormatting>
  <conditionalFormatting sqref="E65:H65">
    <cfRule type="expression" dxfId="8" priority="9" stopIfTrue="1">
      <formula>B65=1</formula>
    </cfRule>
  </conditionalFormatting>
  <conditionalFormatting sqref="E69:H71">
    <cfRule type="expression" dxfId="7" priority="8" stopIfTrue="1">
      <formula>B69=1</formula>
    </cfRule>
  </conditionalFormatting>
  <conditionalFormatting sqref="E82:H82">
    <cfRule type="expression" dxfId="6" priority="7" stopIfTrue="1">
      <formula>B82=1</formula>
    </cfRule>
  </conditionalFormatting>
  <conditionalFormatting sqref="E73:H75">
    <cfRule type="expression" dxfId="5" priority="6" stopIfTrue="1">
      <formula>B73=1</formula>
    </cfRule>
  </conditionalFormatting>
  <conditionalFormatting sqref="E80:H80">
    <cfRule type="expression" dxfId="4" priority="5" stopIfTrue="1">
      <formula>B80=1</formula>
    </cfRule>
  </conditionalFormatting>
  <conditionalFormatting sqref="E82:H82">
    <cfRule type="expression" dxfId="3" priority="4" stopIfTrue="1">
      <formula>B82=1</formula>
    </cfRule>
  </conditionalFormatting>
  <conditionalFormatting sqref="E89:H90">
    <cfRule type="expression" dxfId="2" priority="3" stopIfTrue="1">
      <formula>B89=1</formula>
    </cfRule>
  </conditionalFormatting>
  <conditionalFormatting sqref="E82:H82">
    <cfRule type="expression" dxfId="1" priority="2" stopIfTrue="1">
      <formula>B82=1</formula>
    </cfRule>
  </conditionalFormatting>
  <conditionalFormatting sqref="G52">
    <cfRule type="expression" dxfId="0" priority="1" stopIfTrue="1">
      <formula>B52=1</formula>
    </cfRule>
  </conditionalFormatting>
  <pageMargins left="0.47244094488188981" right="0.19685039370078741" top="0.39370078740157483" bottom="0.19685039370078741" header="0.27559055118110237" footer="0"/>
  <pageSetup paperSize="9" scale="7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ЗФ</vt:lpstr>
      <vt:lpstr>ЗФ!Заголовки_для_друку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Mis'kaRada</dc:creator>
  <cp:lastModifiedBy>Користувач Windows</cp:lastModifiedBy>
  <cp:lastPrinted>2025-08-01T09:18:03Z</cp:lastPrinted>
  <dcterms:created xsi:type="dcterms:W3CDTF">2025-05-05T11:57:29Z</dcterms:created>
  <dcterms:modified xsi:type="dcterms:W3CDTF">2025-09-01T13:53:29Z</dcterms:modified>
</cp:coreProperties>
</file>