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фін від\"/>
    </mc:Choice>
  </mc:AlternateContent>
  <bookViews>
    <workbookView xWindow="0" yWindow="144" windowWidth="19416" windowHeight="9024"/>
  </bookViews>
  <sheets>
    <sheet name="ЗФ" sheetId="1" r:id="rId1"/>
  </sheets>
  <definedNames>
    <definedName name="_xlnm.Print_Titles" localSheetId="0">ЗФ!$4:$5</definedName>
  </definedNames>
  <calcPr calcId="162913"/>
</workbook>
</file>

<file path=xl/calcChain.xml><?xml version="1.0" encoding="utf-8"?>
<calcChain xmlns="http://schemas.openxmlformats.org/spreadsheetml/2006/main">
  <c r="D71" i="1" l="1"/>
  <c r="L73" i="1" l="1"/>
  <c r="K73" i="1"/>
  <c r="I73" i="1"/>
  <c r="H83" i="1" l="1"/>
  <c r="G83" i="1"/>
  <c r="F83" i="1"/>
  <c r="E83" i="1"/>
  <c r="D83" i="1"/>
  <c r="K90" i="1"/>
  <c r="J90" i="1"/>
  <c r="I90" i="1"/>
  <c r="I57" i="1"/>
  <c r="I56" i="1"/>
  <c r="L56" i="1"/>
  <c r="G52" i="1" l="1"/>
  <c r="L85" i="1" l="1"/>
  <c r="K85" i="1"/>
  <c r="I85" i="1"/>
  <c r="H81" i="1"/>
  <c r="G81" i="1"/>
  <c r="F81" i="1"/>
  <c r="E81" i="1"/>
  <c r="H76" i="1"/>
  <c r="G76" i="1"/>
  <c r="F76" i="1"/>
  <c r="E76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I86" i="1"/>
  <c r="E75" i="1" l="1"/>
  <c r="E74" i="1" s="1"/>
  <c r="G75" i="1"/>
  <c r="G74" i="1" s="1"/>
  <c r="H75" i="1"/>
  <c r="H74" i="1" s="1"/>
  <c r="F75" i="1"/>
  <c r="F74" i="1" s="1"/>
  <c r="D81" i="1"/>
  <c r="L81" i="1" s="1"/>
  <c r="D76" i="1"/>
  <c r="D75" i="1" s="1"/>
  <c r="D74" i="1" s="1"/>
  <c r="H71" i="1"/>
  <c r="H70" i="1" s="1"/>
  <c r="G71" i="1"/>
  <c r="G70" i="1" s="1"/>
  <c r="F71" i="1"/>
  <c r="E71" i="1"/>
  <c r="F70" i="1"/>
  <c r="E70" i="1"/>
  <c r="H65" i="1"/>
  <c r="G65" i="1"/>
  <c r="F65" i="1"/>
  <c r="E65" i="1"/>
  <c r="H63" i="1"/>
  <c r="G63" i="1"/>
  <c r="F63" i="1"/>
  <c r="E63" i="1"/>
  <c r="H59" i="1"/>
  <c r="G59" i="1"/>
  <c r="F59" i="1"/>
  <c r="F58" i="1" s="1"/>
  <c r="E59" i="1"/>
  <c r="H54" i="1"/>
  <c r="G54" i="1"/>
  <c r="G51" i="1" s="1"/>
  <c r="F54" i="1"/>
  <c r="E54" i="1"/>
  <c r="H52" i="1"/>
  <c r="I52" i="1" s="1"/>
  <c r="F52" i="1"/>
  <c r="F51" i="1" s="1"/>
  <c r="E52" i="1"/>
  <c r="D70" i="1"/>
  <c r="D65" i="1"/>
  <c r="D63" i="1"/>
  <c r="D59" i="1"/>
  <c r="D54" i="1"/>
  <c r="K57" i="1"/>
  <c r="D52" i="1"/>
  <c r="H46" i="1"/>
  <c r="G46" i="1"/>
  <c r="F46" i="1"/>
  <c r="E46" i="1"/>
  <c r="H43" i="1"/>
  <c r="G43" i="1"/>
  <c r="F43" i="1"/>
  <c r="E43" i="1"/>
  <c r="H32" i="1"/>
  <c r="G32" i="1"/>
  <c r="F32" i="1"/>
  <c r="E32" i="1"/>
  <c r="H28" i="1"/>
  <c r="G28" i="1"/>
  <c r="F28" i="1"/>
  <c r="E28" i="1"/>
  <c r="H26" i="1"/>
  <c r="G26" i="1"/>
  <c r="F26" i="1"/>
  <c r="E26" i="1"/>
  <c r="H24" i="1"/>
  <c r="G24" i="1"/>
  <c r="G23" i="1" s="1"/>
  <c r="F24" i="1"/>
  <c r="E24" i="1"/>
  <c r="E23" i="1" s="1"/>
  <c r="H21" i="1"/>
  <c r="G21" i="1"/>
  <c r="F21" i="1"/>
  <c r="E21" i="1"/>
  <c r="H19" i="1"/>
  <c r="G19" i="1"/>
  <c r="F19" i="1"/>
  <c r="F15" i="1" s="1"/>
  <c r="E19" i="1"/>
  <c r="H16" i="1"/>
  <c r="G16" i="1"/>
  <c r="F16" i="1"/>
  <c r="E16" i="1"/>
  <c r="H13" i="1"/>
  <c r="K13" i="1" s="1"/>
  <c r="G13" i="1"/>
  <c r="I13" i="1" s="1"/>
  <c r="F13" i="1"/>
  <c r="F7" i="1" s="1"/>
  <c r="E13" i="1"/>
  <c r="H8" i="1"/>
  <c r="G8" i="1"/>
  <c r="F8" i="1"/>
  <c r="E8" i="1"/>
  <c r="E7" i="1"/>
  <c r="D46" i="1"/>
  <c r="D43" i="1"/>
  <c r="D32" i="1"/>
  <c r="D24" i="1"/>
  <c r="D26" i="1"/>
  <c r="D28" i="1"/>
  <c r="D16" i="1"/>
  <c r="D19" i="1"/>
  <c r="D21" i="1"/>
  <c r="D13" i="1"/>
  <c r="D8" i="1"/>
  <c r="D7" i="1" s="1"/>
  <c r="J9" i="1"/>
  <c r="J10" i="1"/>
  <c r="J11" i="1"/>
  <c r="J12" i="1"/>
  <c r="J14" i="1"/>
  <c r="J17" i="1"/>
  <c r="J18" i="1"/>
  <c r="J22" i="1"/>
  <c r="J25" i="1"/>
  <c r="J27" i="1"/>
  <c r="J29" i="1"/>
  <c r="J30" i="1"/>
  <c r="J33" i="1"/>
  <c r="J34" i="1"/>
  <c r="J35" i="1"/>
  <c r="J36" i="1"/>
  <c r="J37" i="1"/>
  <c r="J38" i="1"/>
  <c r="J39" i="1"/>
  <c r="J40" i="1"/>
  <c r="J41" i="1"/>
  <c r="J42" i="1"/>
  <c r="J44" i="1"/>
  <c r="J45" i="1"/>
  <c r="J47" i="1"/>
  <c r="J48" i="1"/>
  <c r="J49" i="1"/>
  <c r="J53" i="1"/>
  <c r="J55" i="1"/>
  <c r="J60" i="1"/>
  <c r="J61" i="1"/>
  <c r="J62" i="1"/>
  <c r="J64" i="1"/>
  <c r="J66" i="1"/>
  <c r="J67" i="1"/>
  <c r="J68" i="1"/>
  <c r="J69" i="1"/>
  <c r="J72" i="1"/>
  <c r="J76" i="1"/>
  <c r="J77" i="1"/>
  <c r="J78" i="1"/>
  <c r="J79" i="1"/>
  <c r="J80" i="1"/>
  <c r="J81" i="1"/>
  <c r="J82" i="1"/>
  <c r="J83" i="1"/>
  <c r="J84" i="1"/>
  <c r="L9" i="1"/>
  <c r="L10" i="1"/>
  <c r="L11" i="1"/>
  <c r="L12" i="1"/>
  <c r="L13" i="1"/>
  <c r="L14" i="1"/>
  <c r="L17" i="1"/>
  <c r="L18" i="1"/>
  <c r="L20" i="1"/>
  <c r="L22" i="1"/>
  <c r="L25" i="1"/>
  <c r="L27" i="1"/>
  <c r="L29" i="1"/>
  <c r="L30" i="1"/>
  <c r="L33" i="1"/>
  <c r="L34" i="1"/>
  <c r="L35" i="1"/>
  <c r="L36" i="1"/>
  <c r="L37" i="1"/>
  <c r="L38" i="1"/>
  <c r="L39" i="1"/>
  <c r="L40" i="1"/>
  <c r="L41" i="1"/>
  <c r="L42" i="1"/>
  <c r="L44" i="1"/>
  <c r="L45" i="1"/>
  <c r="L47" i="1"/>
  <c r="L48" i="1"/>
  <c r="L49" i="1"/>
  <c r="L53" i="1"/>
  <c r="L55" i="1"/>
  <c r="L60" i="1"/>
  <c r="L61" i="1"/>
  <c r="L62" i="1"/>
  <c r="L64" i="1"/>
  <c r="L66" i="1"/>
  <c r="L67" i="1"/>
  <c r="L68" i="1"/>
  <c r="L69" i="1"/>
  <c r="L72" i="1"/>
  <c r="L77" i="1"/>
  <c r="L82" i="1"/>
  <c r="L83" i="1"/>
  <c r="L84" i="1"/>
  <c r="K9" i="1"/>
  <c r="K10" i="1"/>
  <c r="K11" i="1"/>
  <c r="K12" i="1"/>
  <c r="K14" i="1"/>
  <c r="K17" i="1"/>
  <c r="K18" i="1"/>
  <c r="K20" i="1"/>
  <c r="K22" i="1"/>
  <c r="K25" i="1"/>
  <c r="K27" i="1"/>
  <c r="K29" i="1"/>
  <c r="K30" i="1"/>
  <c r="K33" i="1"/>
  <c r="K34" i="1"/>
  <c r="K35" i="1"/>
  <c r="K36" i="1"/>
  <c r="K37" i="1"/>
  <c r="K38" i="1"/>
  <c r="K39" i="1"/>
  <c r="K40" i="1"/>
  <c r="K41" i="1"/>
  <c r="K42" i="1"/>
  <c r="K44" i="1"/>
  <c r="K45" i="1"/>
  <c r="K47" i="1"/>
  <c r="K48" i="1"/>
  <c r="K49" i="1"/>
  <c r="K53" i="1"/>
  <c r="K55" i="1"/>
  <c r="K56" i="1"/>
  <c r="K60" i="1"/>
  <c r="K61" i="1"/>
  <c r="K62" i="1"/>
  <c r="K64" i="1"/>
  <c r="K66" i="1"/>
  <c r="K67" i="1"/>
  <c r="K68" i="1"/>
  <c r="K69" i="1"/>
  <c r="K72" i="1"/>
  <c r="K77" i="1"/>
  <c r="K78" i="1"/>
  <c r="K79" i="1"/>
  <c r="K80" i="1"/>
  <c r="K81" i="1"/>
  <c r="K82" i="1"/>
  <c r="K83" i="1"/>
  <c r="K84" i="1"/>
  <c r="I9" i="1"/>
  <c r="I10" i="1"/>
  <c r="I11" i="1"/>
  <c r="I12" i="1"/>
  <c r="I14" i="1"/>
  <c r="I17" i="1"/>
  <c r="I18" i="1"/>
  <c r="I19" i="1"/>
  <c r="I20" i="1"/>
  <c r="I22" i="1"/>
  <c r="I25" i="1"/>
  <c r="I27" i="1"/>
  <c r="I29" i="1"/>
  <c r="I30" i="1"/>
  <c r="I33" i="1"/>
  <c r="I34" i="1"/>
  <c r="I35" i="1"/>
  <c r="I36" i="1"/>
  <c r="I37" i="1"/>
  <c r="I38" i="1"/>
  <c r="I39" i="1"/>
  <c r="I40" i="1"/>
  <c r="I41" i="1"/>
  <c r="I42" i="1"/>
  <c r="I44" i="1"/>
  <c r="I45" i="1"/>
  <c r="I47" i="1"/>
  <c r="I48" i="1"/>
  <c r="I49" i="1"/>
  <c r="I53" i="1"/>
  <c r="I55" i="1"/>
  <c r="I60" i="1"/>
  <c r="I61" i="1"/>
  <c r="I62" i="1"/>
  <c r="I64" i="1"/>
  <c r="I66" i="1"/>
  <c r="I67" i="1"/>
  <c r="I68" i="1"/>
  <c r="I69" i="1"/>
  <c r="I72" i="1"/>
  <c r="I76" i="1"/>
  <c r="I77" i="1"/>
  <c r="I78" i="1"/>
  <c r="I79" i="1"/>
  <c r="I80" i="1"/>
  <c r="I81" i="1"/>
  <c r="I82" i="1"/>
  <c r="I83" i="1"/>
  <c r="I84" i="1"/>
  <c r="K19" i="1" l="1"/>
  <c r="J43" i="1"/>
  <c r="E31" i="1"/>
  <c r="G7" i="1"/>
  <c r="L19" i="1"/>
  <c r="H7" i="1"/>
  <c r="K7" i="1" s="1"/>
  <c r="G15" i="1"/>
  <c r="G6" i="1" s="1"/>
  <c r="G31" i="1"/>
  <c r="I31" i="1" s="1"/>
  <c r="H15" i="1"/>
  <c r="J26" i="1"/>
  <c r="H31" i="1"/>
  <c r="J46" i="1"/>
  <c r="E58" i="1"/>
  <c r="K54" i="1"/>
  <c r="I15" i="1"/>
  <c r="D51" i="1"/>
  <c r="D15" i="1"/>
  <c r="L16" i="1"/>
  <c r="I70" i="1"/>
  <c r="L54" i="1"/>
  <c r="H51" i="1"/>
  <c r="I51" i="1" s="1"/>
  <c r="L46" i="1"/>
  <c r="K46" i="1"/>
  <c r="K26" i="1"/>
  <c r="K76" i="1"/>
  <c r="K21" i="1"/>
  <c r="I54" i="1"/>
  <c r="I46" i="1"/>
  <c r="G58" i="1"/>
  <c r="G50" i="1" s="1"/>
  <c r="L74" i="1"/>
  <c r="I74" i="1"/>
  <c r="I75" i="1"/>
  <c r="K74" i="1"/>
  <c r="L75" i="1"/>
  <c r="L76" i="1"/>
  <c r="K75" i="1"/>
  <c r="D58" i="1"/>
  <c r="D23" i="1"/>
  <c r="K8" i="1"/>
  <c r="K70" i="1"/>
  <c r="L70" i="1"/>
  <c r="L52" i="1"/>
  <c r="J13" i="1"/>
  <c r="I43" i="1"/>
  <c r="J51" i="1"/>
  <c r="J52" i="1"/>
  <c r="J54" i="1"/>
  <c r="L59" i="1"/>
  <c r="I63" i="1"/>
  <c r="K65" i="1"/>
  <c r="L71" i="1"/>
  <c r="K16" i="1"/>
  <c r="L21" i="1"/>
  <c r="D31" i="1"/>
  <c r="K31" i="1" s="1"/>
  <c r="J15" i="1"/>
  <c r="J16" i="1"/>
  <c r="J21" i="1"/>
  <c r="E51" i="1"/>
  <c r="I21" i="1"/>
  <c r="K52" i="1"/>
  <c r="E15" i="1"/>
  <c r="L24" i="1"/>
  <c r="K28" i="1"/>
  <c r="F31" i="1"/>
  <c r="J31" i="1" s="1"/>
  <c r="L15" i="1"/>
  <c r="J74" i="1"/>
  <c r="I71" i="1"/>
  <c r="K71" i="1"/>
  <c r="J70" i="1"/>
  <c r="J71" i="1"/>
  <c r="L65" i="1"/>
  <c r="J65" i="1"/>
  <c r="I65" i="1"/>
  <c r="L63" i="1"/>
  <c r="K63" i="1"/>
  <c r="H58" i="1"/>
  <c r="J63" i="1"/>
  <c r="K59" i="1"/>
  <c r="I59" i="1"/>
  <c r="I32" i="1"/>
  <c r="J32" i="1"/>
  <c r="K32" i="1"/>
  <c r="L32" i="1"/>
  <c r="L28" i="1"/>
  <c r="I28" i="1"/>
  <c r="J28" i="1"/>
  <c r="H23" i="1"/>
  <c r="H6" i="1" s="1"/>
  <c r="I26" i="1"/>
  <c r="L26" i="1"/>
  <c r="I24" i="1"/>
  <c r="K24" i="1"/>
  <c r="J24" i="1"/>
  <c r="I16" i="1"/>
  <c r="K15" i="1"/>
  <c r="I8" i="1"/>
  <c r="L8" i="1"/>
  <c r="J8" i="1"/>
  <c r="J75" i="1"/>
  <c r="J59" i="1"/>
  <c r="F50" i="1"/>
  <c r="F23" i="1"/>
  <c r="E6" i="1"/>
  <c r="K43" i="1"/>
  <c r="L43" i="1"/>
  <c r="I7" i="1" l="1"/>
  <c r="J7" i="1"/>
  <c r="L7" i="1"/>
  <c r="E50" i="1"/>
  <c r="E91" i="1" s="1"/>
  <c r="E92" i="1" s="1"/>
  <c r="D50" i="1"/>
  <c r="K51" i="1"/>
  <c r="L51" i="1"/>
  <c r="H50" i="1"/>
  <c r="D6" i="1"/>
  <c r="L31" i="1"/>
  <c r="J58" i="1"/>
  <c r="L58" i="1"/>
  <c r="I58" i="1"/>
  <c r="K58" i="1"/>
  <c r="G91" i="1"/>
  <c r="G92" i="1" s="1"/>
  <c r="J23" i="1"/>
  <c r="L23" i="1"/>
  <c r="K23" i="1"/>
  <c r="I23" i="1"/>
  <c r="I6" i="1"/>
  <c r="F6" i="1"/>
  <c r="D91" i="1" l="1"/>
  <c r="D92" i="1" s="1"/>
  <c r="K50" i="1"/>
  <c r="I50" i="1"/>
  <c r="H91" i="1"/>
  <c r="L91" i="1" s="1"/>
  <c r="J50" i="1"/>
  <c r="L50" i="1"/>
  <c r="L6" i="1"/>
  <c r="K6" i="1"/>
  <c r="J6" i="1"/>
  <c r="F91" i="1"/>
  <c r="I91" i="1" l="1"/>
  <c r="H92" i="1"/>
  <c r="K92" i="1" s="1"/>
  <c r="K91" i="1"/>
  <c r="F92" i="1"/>
  <c r="J91" i="1"/>
  <c r="I92" i="1" l="1"/>
  <c r="J92" i="1"/>
  <c r="L92" i="1"/>
</calcChain>
</file>

<file path=xl/sharedStrings.xml><?xml version="1.0" encoding="utf-8"?>
<sst xmlns="http://schemas.openxmlformats.org/spreadsheetml/2006/main" count="182" uniqueCount="177">
  <si>
    <t>тис. грн.</t>
  </si>
  <si>
    <t>ККД</t>
  </si>
  <si>
    <t>Доходи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</si>
  <si>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</si>
  <si>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</si>
  <si>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</si>
  <si>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</si>
  <si>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</si>
  <si>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</si>
  <si>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</si>
  <si>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</si>
  <si>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</si>
  <si>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</si>
  <si>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</si>
  <si>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</si>
  <si>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</si>
  <si>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</si>
  <si>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</si>
  <si>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</si>
  <si>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</si>
  <si>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</si>
  <si>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</si>
  <si>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</si>
  <si>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</si>
  <si>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</si>
  <si>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</si>
  <si>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</si>
  <si>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</si>
  <si>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</si>
  <si>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</si>
  <si>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</si>
  <si>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</si>
  <si>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Рентна плата за спеціальне використання води водних об`єктів місцевого значення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</si>
  <si>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</si>
  <si>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</si>
  <si>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</si>
  <si>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</si>
  <si>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</si>
  <si>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</si>
  <si>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</si>
  <si>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</si>
  <si>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</si>
  <si>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</si>
  <si>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</si>
  <si>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</si>
  <si>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</si>
  <si>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</si>
  <si>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</si>
  <si>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</si>
  <si>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</si>
  <si>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</si>
  <si>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</si>
  <si>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</si>
  <si>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</si>
  <si>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</si>
  <si>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</si>
  <si>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</si>
  <si>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</si>
  <si>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</si>
  <si>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</si>
  <si>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</si>
  <si>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</si>
  <si>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</si>
  <si>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</si>
  <si>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</si>
  <si>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</si>
  <si>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</si>
  <si>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</si>
  <si>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</si>
  <si>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</si>
  <si>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</si>
  <si>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</si>
  <si>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</si>
  <si>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</si>
  <si>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</si>
  <si>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</si>
  <si>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</si>
  <si>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</si>
  <si>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</si>
  <si>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</si>
  <si>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</si>
  <si>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</si>
  <si>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</si>
  <si>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</si>
  <si>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</si>
  <si>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</si>
  <si>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</si>
  <si>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</si>
  <si>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</si>
  <si>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</si>
  <si>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</si>
  <si>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</si>
  <si>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</si>
  <si>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</si>
  <si>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</si>
  <si>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</si>
  <si>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</si>
  <si>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</si>
  <si>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</si>
  <si>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</si>
  <si>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</si>
  <si>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</si>
  <si>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</si>
  <si>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</si>
  <si>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</si>
  <si>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</si>
  <si>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</si>
  <si>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</si>
  <si>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</si>
  <si>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</si>
  <si>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</si>
  <si>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</si>
  <si>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</si>
  <si>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</si>
  <si>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</si>
  <si>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</si>
  <si>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</si>
  <si>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</si>
  <si>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</si>
  <si>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</si>
  <si>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</si>
  <si>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</si>
  <si>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</si>
  <si>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</si>
  <si>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</si>
  <si>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</si>
  <si>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</si>
  <si>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</si>
  <si>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</si>
  <si>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</si>
  <si>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</si>
  <si>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</si>
  <si>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</si>
  <si>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</si>
  <si>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</si>
  <si>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</si>
  <si>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</si>
  <si>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</si>
  <si>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</si>
  <si>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</si>
  <si>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</si>
  <si>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</si>
  <si>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</si>
  <si>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</si>
  <si>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</si>
  <si>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</si>
  <si>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</si>
  <si>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</si>
  <si>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</si>
  <si>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</si>
  <si>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</si>
  <si>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</si>
  <si>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</si>
  <si>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</si>
  <si>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</t>
  </si>
  <si>
    <t xml:space="preserve">Усього ( без урахування трансфертів) </t>
  </si>
  <si>
    <t xml:space="preserve">Усього </t>
  </si>
  <si>
    <t>Динаміка надходжень</t>
  </si>
  <si>
    <t>тис.грн.</t>
  </si>
  <si>
    <t>%</t>
  </si>
  <si>
    <t>Аналіз виконання плану по доходах загального фонду</t>
  </si>
  <si>
    <t>Затверджений план на 2025 рік</t>
  </si>
  <si>
    <t>Уточнений річний план на 2025 рік</t>
  </si>
  <si>
    <t>% викон. до плану на 2025 рік</t>
  </si>
  <si>
    <t>2025 рік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</si>
  <si>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</si>
  <si>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</si>
  <si>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</si>
  <si>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</si>
  <si>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</si>
  <si>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</si>
  <si>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станом на 01.10.2025 року</t>
  </si>
  <si>
    <t>2024 рік (дата факту 01.10.2024)</t>
  </si>
  <si>
    <t>Фактичні надходження станом на 01.10.2025</t>
  </si>
  <si>
    <t>% викон. до плану на 9 місяців 2025 року</t>
  </si>
  <si>
    <t xml:space="preserve"> Уточнений план за 9 місяців 2025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</si>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</sst>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1" fillId="0" borderId="5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4" fillId="4" borderId="2" xfId="0" applyNumberFormat="1" applyFont="1" applyFill="1" applyBorder="1" applyAlignment="1">
      <alignment horizontal="right" vertical="center"/>
    </xf>
    <xf numFmtId="0" fontId="5" fillId="0" borderId="0" xfId="0" applyFont="1"/>
    <xf numFmtId="165" fontId="4" fillId="2" borderId="1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right" vertical="center"/>
    </xf>
    <xf numFmtId="4" fontId="7" fillId="0" borderId="2" xfId="0" applyNumberFormat="1" applyFont="1" applyBorder="1" applyAlignment="1">
      <alignment wrapText="1"/>
    </xf>
    <xf numFmtId="4" fontId="7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right" vertical="center"/>
    </xf>
    <xf numFmtId="165" fontId="4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5" fontId="1" fillId="0" borderId="13" xfId="0" applyNumberFormat="1" applyFont="1" applyBorder="1" applyAlignment="1">
      <alignment vertical="center"/>
    </xf>
    <xf numFmtId="165" fontId="1" fillId="5" borderId="9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horizontal="right" vertical="center"/>
    </xf>
    <xf numFmtId="165" fontId="6" fillId="4" borderId="6" xfId="0" applyNumberFormat="1" applyFont="1" applyFill="1" applyBorder="1" applyAlignment="1">
      <alignment horizontal="center" vertical="center"/>
    </xf>
    <xf numFmtId="165" fontId="5" fillId="4" borderId="20" xfId="0" applyNumberFormat="1" applyFont="1" applyFill="1" applyBorder="1" applyAlignment="1">
      <alignment vertical="center"/>
    </xf>
    <xf numFmtId="0" fontId="5" fillId="4" borderId="18" xfId="0" applyFont="1" applyFill="1" applyBorder="1" applyAlignment="1">
      <alignment vertical="center" wrapText="1"/>
    </xf>
    <xf numFmtId="165" fontId="5" fillId="4" borderId="21" xfId="0" applyNumberFormat="1" applyFont="1" applyFill="1" applyBorder="1" applyAlignment="1">
      <alignment vertical="center"/>
    </xf>
    <xf numFmtId="165" fontId="6" fillId="4" borderId="21" xfId="0" applyNumberFormat="1" applyFont="1" applyFill="1" applyBorder="1" applyAlignment="1">
      <alignment horizontal="right" vertical="center"/>
    </xf>
    <xf numFmtId="165" fontId="6" fillId="4" borderId="22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5" fillId="4" borderId="26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topLeftCell="B1" zoomScale="88" zoomScaleNormal="88" workbookViewId="0">
      <pane xSplit="2" ySplit="5" topLeftCell="D90" activePane="bottomRight" state="frozen"/>
      <selection activeCell="C1" sqref="C1"/>
      <selection pane="topRight" activeCell="E1" sqref="E1"/>
      <selection pane="bottomLeft" activeCell="C9" sqref="C9"/>
      <selection pane="bottomRight" activeCell="O92" sqref="O92"/>
    </sheetView>
  </sheetViews>
  <sheetFormatPr defaultColWidth="8.88671875" defaultRowHeight="13.2" x14ac:dyDescent="0.25"/>
  <cols>
    <col min="1" max="1" width="0.6640625" style="1" hidden="1" customWidth="1"/>
    <col min="2" max="2" width="10.44140625" style="2" customWidth="1"/>
    <col min="3" max="3" width="38.6640625" style="3" customWidth="1"/>
    <col min="4" max="4" width="11.6640625" style="4" customWidth="1"/>
    <col min="5" max="5" width="11.21875" style="4" customWidth="1"/>
    <col min="6" max="6" width="13" style="4" customWidth="1"/>
    <col min="7" max="7" width="12.77734375" style="4" customWidth="1"/>
    <col min="8" max="8" width="13.5546875" style="4" customWidth="1"/>
    <col min="9" max="10" width="9.33203125" style="4" customWidth="1"/>
    <col min="11" max="11" width="10.33203125" style="1" customWidth="1"/>
    <col min="12" max="12" width="7.44140625" style="1" customWidth="1"/>
    <col min="13" max="16384" width="8.88671875" style="1"/>
  </cols>
  <sheetData>
    <row r="1" spans="1:12" ht="22.8" x14ac:dyDescent="0.4">
      <c r="B1" s="54" t="s">
        <v>160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7.399999999999999" x14ac:dyDescent="0.3">
      <c r="B2" s="55" t="s">
        <v>171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3.8" thickBot="1" x14ac:dyDescent="0.3">
      <c r="I3" s="5" t="s">
        <v>0</v>
      </c>
      <c r="J3" s="5"/>
    </row>
    <row r="4" spans="1:12" ht="36" customHeight="1" thickBot="1" x14ac:dyDescent="0.3">
      <c r="A4" s="26"/>
      <c r="B4" s="63" t="s">
        <v>1</v>
      </c>
      <c r="C4" s="65" t="s">
        <v>2</v>
      </c>
      <c r="D4" s="61" t="s">
        <v>172</v>
      </c>
      <c r="E4" s="56" t="s">
        <v>164</v>
      </c>
      <c r="F4" s="57"/>
      <c r="G4" s="57"/>
      <c r="H4" s="57"/>
      <c r="I4" s="57"/>
      <c r="J4" s="58"/>
      <c r="K4" s="59" t="s">
        <v>157</v>
      </c>
      <c r="L4" s="60"/>
    </row>
    <row r="5" spans="1:12" ht="66.599999999999994" customHeight="1" thickBot="1" x14ac:dyDescent="0.3">
      <c r="A5" s="26"/>
      <c r="B5" s="64"/>
      <c r="C5" s="66"/>
      <c r="D5" s="62"/>
      <c r="E5" s="48" t="s">
        <v>161</v>
      </c>
      <c r="F5" s="48" t="s">
        <v>162</v>
      </c>
      <c r="G5" s="49" t="s">
        <v>175</v>
      </c>
      <c r="H5" s="51" t="s">
        <v>173</v>
      </c>
      <c r="I5" s="50" t="s">
        <v>174</v>
      </c>
      <c r="J5" s="48" t="s">
        <v>163</v>
      </c>
      <c r="K5" s="23" t="s">
        <v>158</v>
      </c>
      <c r="L5" s="23" t="s">
        <v>159</v>
      </c>
    </row>
    <row r="6" spans="1:12" x14ac:dyDescent="0.25">
      <c r="A6" s="6">
        <v>1</v>
      </c>
      <c r="B6" s="27" t="s">
        <v>3</v>
      </c>
      <c r="C6" s="22" t="s">
        <v>4</v>
      </c>
      <c r="D6" s="13">
        <f>D7+D15+D23+D31</f>
        <v>234867.01584999994</v>
      </c>
      <c r="E6" s="13">
        <f t="shared" ref="E6:H6" si="0">E7+E15+E23+E31</f>
        <v>339319</v>
      </c>
      <c r="F6" s="13">
        <f t="shared" si="0"/>
        <v>366843.8</v>
      </c>
      <c r="G6" s="29">
        <f t="shared" si="0"/>
        <v>279312.90000000002</v>
      </c>
      <c r="H6" s="31">
        <f t="shared" si="0"/>
        <v>294077.43232999998</v>
      </c>
      <c r="I6" s="16">
        <f t="shared" ref="I6:I36" si="1">IF(G6=0,0,H6/G6*100)</f>
        <v>105.28601877321096</v>
      </c>
      <c r="J6" s="24">
        <f>H6/F6*100</f>
        <v>80.164209489161323</v>
      </c>
      <c r="K6" s="25">
        <f>H6-D6</f>
        <v>59210.416480000044</v>
      </c>
      <c r="L6" s="25">
        <f>H6/D6*100</f>
        <v>125.21018809972675</v>
      </c>
    </row>
    <row r="7" spans="1:12" ht="26.4" x14ac:dyDescent="0.25">
      <c r="A7" s="6">
        <v>1</v>
      </c>
      <c r="B7" s="7" t="s">
        <v>5</v>
      </c>
      <c r="C7" s="8" t="s">
        <v>6</v>
      </c>
      <c r="D7" s="9">
        <f>D8+D13</f>
        <v>156360.44199999995</v>
      </c>
      <c r="E7" s="9">
        <f t="shared" ref="E7:H7" si="2">E8+E13</f>
        <v>226057.2</v>
      </c>
      <c r="F7" s="9">
        <f t="shared" si="2"/>
        <v>252966.6</v>
      </c>
      <c r="G7" s="11">
        <f t="shared" si="2"/>
        <v>196599.5</v>
      </c>
      <c r="H7" s="17">
        <f t="shared" si="2"/>
        <v>202539.32399999999</v>
      </c>
      <c r="I7" s="16">
        <f t="shared" si="1"/>
        <v>103.02128133591386</v>
      </c>
      <c r="J7" s="10">
        <f t="shared" ref="J7:J69" si="3">H7/F7*100</f>
        <v>80.065638704872498</v>
      </c>
      <c r="K7" s="14">
        <f t="shared" ref="K7:K70" si="4">H7-D7</f>
        <v>46178.882000000041</v>
      </c>
      <c r="L7" s="14">
        <f t="shared" ref="L7:L70" si="5">H7/D7*100</f>
        <v>129.53360927439695</v>
      </c>
    </row>
    <row r="8" spans="1:12" x14ac:dyDescent="0.25">
      <c r="A8" s="6">
        <v>1</v>
      </c>
      <c r="B8" s="7" t="s">
        <v>7</v>
      </c>
      <c r="C8" s="8" t="s">
        <v>8</v>
      </c>
      <c r="D8" s="9">
        <f>D9+D10+D11+D12</f>
        <v>156343.89999999997</v>
      </c>
      <c r="E8" s="28">
        <f t="shared" ref="E8:H8" si="6">E9+E10+E11+E12</f>
        <v>226040</v>
      </c>
      <c r="F8" s="9">
        <f t="shared" si="6"/>
        <v>252949.4</v>
      </c>
      <c r="G8" s="11">
        <f t="shared" si="6"/>
        <v>196591.4</v>
      </c>
      <c r="H8" s="17">
        <f t="shared" si="6"/>
        <v>202531.19999999998</v>
      </c>
      <c r="I8" s="16">
        <f t="shared" si="1"/>
        <v>103.02139361131768</v>
      </c>
      <c r="J8" s="10">
        <f t="shared" si="3"/>
        <v>80.06787128176623</v>
      </c>
      <c r="K8" s="14">
        <f t="shared" si="4"/>
        <v>46187.300000000017</v>
      </c>
      <c r="L8" s="14">
        <f t="shared" si="5"/>
        <v>129.54211836854526</v>
      </c>
    </row>
    <row r="9" spans="1:12" ht="52.8" x14ac:dyDescent="0.25">
      <c r="A9" s="6">
        <v>0</v>
      </c>
      <c r="B9" s="7" t="s">
        <v>9</v>
      </c>
      <c r="C9" s="8" t="s">
        <v>10</v>
      </c>
      <c r="D9" s="11">
        <v>130897.9</v>
      </c>
      <c r="E9" s="9">
        <v>190300</v>
      </c>
      <c r="F9" s="12">
        <v>217209.4</v>
      </c>
      <c r="G9" s="11">
        <v>178829.4</v>
      </c>
      <c r="H9" s="17">
        <v>186872.3</v>
      </c>
      <c r="I9" s="18">
        <f t="shared" si="1"/>
        <v>104.49752669303815</v>
      </c>
      <c r="J9" s="19">
        <f t="shared" si="3"/>
        <v>86.033247179910262</v>
      </c>
      <c r="K9" s="19">
        <f t="shared" si="4"/>
        <v>55974.399999999994</v>
      </c>
      <c r="L9" s="19">
        <f t="shared" si="5"/>
        <v>142.76187776885649</v>
      </c>
    </row>
    <row r="10" spans="1:12" ht="52.8" x14ac:dyDescent="0.25">
      <c r="A10" s="6">
        <v>0</v>
      </c>
      <c r="B10" s="7" t="s">
        <v>11</v>
      </c>
      <c r="C10" s="8" t="s">
        <v>12</v>
      </c>
      <c r="D10" s="9">
        <v>22770.9</v>
      </c>
      <c r="E10" s="13">
        <v>32700</v>
      </c>
      <c r="F10" s="9">
        <v>32700</v>
      </c>
      <c r="G10" s="11">
        <v>14877.4</v>
      </c>
      <c r="H10" s="17">
        <v>12118.9</v>
      </c>
      <c r="I10" s="18">
        <f t="shared" si="1"/>
        <v>81.458453762082087</v>
      </c>
      <c r="J10" s="19">
        <f t="shared" si="3"/>
        <v>37.060856269113145</v>
      </c>
      <c r="K10" s="19">
        <f t="shared" si="4"/>
        <v>-10652.000000000002</v>
      </c>
      <c r="L10" s="19">
        <f t="shared" si="5"/>
        <v>53.220996974208305</v>
      </c>
    </row>
    <row r="11" spans="1:12" ht="39.6" x14ac:dyDescent="0.25">
      <c r="A11" s="6">
        <v>0</v>
      </c>
      <c r="B11" s="7" t="s">
        <v>13</v>
      </c>
      <c r="C11" s="8" t="s">
        <v>14</v>
      </c>
      <c r="D11" s="9">
        <v>2403.8000000000002</v>
      </c>
      <c r="E11" s="9">
        <v>2700</v>
      </c>
      <c r="F11" s="9">
        <v>2700</v>
      </c>
      <c r="G11" s="11">
        <v>2699.6</v>
      </c>
      <c r="H11" s="17">
        <v>3340.9</v>
      </c>
      <c r="I11" s="18">
        <f t="shared" si="1"/>
        <v>123.7553711660987</v>
      </c>
      <c r="J11" s="19">
        <f t="shared" si="3"/>
        <v>123.73703703703704</v>
      </c>
      <c r="K11" s="19">
        <f t="shared" si="4"/>
        <v>937.09999999999991</v>
      </c>
      <c r="L11" s="19">
        <f t="shared" si="5"/>
        <v>138.98410849488309</v>
      </c>
    </row>
    <row r="12" spans="1:12" ht="39.6" x14ac:dyDescent="0.25">
      <c r="A12" s="6">
        <v>0</v>
      </c>
      <c r="B12" s="7" t="s">
        <v>15</v>
      </c>
      <c r="C12" s="8" t="s">
        <v>16</v>
      </c>
      <c r="D12" s="9">
        <v>271.3</v>
      </c>
      <c r="E12" s="9">
        <v>340</v>
      </c>
      <c r="F12" s="9">
        <v>340</v>
      </c>
      <c r="G12" s="11">
        <v>185</v>
      </c>
      <c r="H12" s="17">
        <v>199.1</v>
      </c>
      <c r="I12" s="18">
        <f t="shared" si="1"/>
        <v>107.62162162162161</v>
      </c>
      <c r="J12" s="19">
        <f t="shared" si="3"/>
        <v>58.558823529411761</v>
      </c>
      <c r="K12" s="19">
        <f t="shared" si="4"/>
        <v>-72.200000000000017</v>
      </c>
      <c r="L12" s="19">
        <f t="shared" si="5"/>
        <v>73.38739402875045</v>
      </c>
    </row>
    <row r="13" spans="1:12" x14ac:dyDescent="0.25">
      <c r="A13" s="6">
        <v>1</v>
      </c>
      <c r="B13" s="7" t="s">
        <v>17</v>
      </c>
      <c r="C13" s="8" t="s">
        <v>18</v>
      </c>
      <c r="D13" s="9">
        <f>D14</f>
        <v>16.542000000000002</v>
      </c>
      <c r="E13" s="9">
        <f t="shared" ref="E13:H13" si="7">E14</f>
        <v>17.2</v>
      </c>
      <c r="F13" s="9">
        <f t="shared" si="7"/>
        <v>17.2</v>
      </c>
      <c r="G13" s="11">
        <f t="shared" si="7"/>
        <v>8.1</v>
      </c>
      <c r="H13" s="17">
        <f t="shared" si="7"/>
        <v>8.1240000000000006</v>
      </c>
      <c r="I13" s="16">
        <f t="shared" si="1"/>
        <v>100.2962962962963</v>
      </c>
      <c r="J13" s="10">
        <f t="shared" si="3"/>
        <v>47.232558139534895</v>
      </c>
      <c r="K13" s="14">
        <f t="shared" si="4"/>
        <v>-8.418000000000001</v>
      </c>
      <c r="L13" s="14">
        <f t="shared" si="5"/>
        <v>49.111352919840407</v>
      </c>
    </row>
    <row r="14" spans="1:12" ht="26.4" x14ac:dyDescent="0.25">
      <c r="A14" s="6">
        <v>0</v>
      </c>
      <c r="B14" s="7" t="s">
        <v>19</v>
      </c>
      <c r="C14" s="8" t="s">
        <v>20</v>
      </c>
      <c r="D14" s="9">
        <v>16.542000000000002</v>
      </c>
      <c r="E14" s="9">
        <v>17.2</v>
      </c>
      <c r="F14" s="9">
        <v>17.2</v>
      </c>
      <c r="G14" s="11">
        <v>8.1</v>
      </c>
      <c r="H14" s="17">
        <v>8.1240000000000006</v>
      </c>
      <c r="I14" s="18">
        <f t="shared" si="1"/>
        <v>100.2962962962963</v>
      </c>
      <c r="J14" s="19">
        <f t="shared" si="3"/>
        <v>47.232558139534895</v>
      </c>
      <c r="K14" s="19">
        <f t="shared" si="4"/>
        <v>-8.418000000000001</v>
      </c>
      <c r="L14" s="19">
        <f t="shared" si="5"/>
        <v>49.111352919840407</v>
      </c>
    </row>
    <row r="15" spans="1:12" ht="26.4" x14ac:dyDescent="0.25">
      <c r="A15" s="6">
        <v>1</v>
      </c>
      <c r="B15" s="7" t="s">
        <v>21</v>
      </c>
      <c r="C15" s="8" t="s">
        <v>22</v>
      </c>
      <c r="D15" s="9">
        <f>D16+D19+D21</f>
        <v>1072.6738500000001</v>
      </c>
      <c r="E15" s="9">
        <f t="shared" ref="E15:H15" si="8">E16+E19+E21</f>
        <v>1538</v>
      </c>
      <c r="F15" s="9">
        <f t="shared" si="8"/>
        <v>1538</v>
      </c>
      <c r="G15" s="11">
        <f t="shared" si="8"/>
        <v>1035.3</v>
      </c>
      <c r="H15" s="17">
        <f t="shared" si="8"/>
        <v>1070.6000000000001</v>
      </c>
      <c r="I15" s="16">
        <f t="shared" si="1"/>
        <v>103.40963971795615</v>
      </c>
      <c r="J15" s="10">
        <f t="shared" si="3"/>
        <v>69.609882964889479</v>
      </c>
      <c r="K15" s="14">
        <f t="shared" si="4"/>
        <v>-2.0738499999999931</v>
      </c>
      <c r="L15" s="14">
        <f t="shared" si="5"/>
        <v>99.806665371771672</v>
      </c>
    </row>
    <row r="16" spans="1:12" ht="26.4" x14ac:dyDescent="0.25">
      <c r="A16" s="6">
        <v>1</v>
      </c>
      <c r="B16" s="7" t="s">
        <v>23</v>
      </c>
      <c r="C16" s="8" t="s">
        <v>24</v>
      </c>
      <c r="D16" s="9">
        <f>D17+D18</f>
        <v>1039.7</v>
      </c>
      <c r="E16" s="9">
        <f t="shared" ref="E16:H16" si="9">E17+E18</f>
        <v>1491.2</v>
      </c>
      <c r="F16" s="9">
        <f t="shared" si="9"/>
        <v>1491.2</v>
      </c>
      <c r="G16" s="11">
        <f t="shared" si="9"/>
        <v>1001</v>
      </c>
      <c r="H16" s="17">
        <f t="shared" si="9"/>
        <v>1025.9000000000001</v>
      </c>
      <c r="I16" s="16">
        <f t="shared" si="1"/>
        <v>102.48751248751249</v>
      </c>
      <c r="J16" s="10">
        <f t="shared" si="3"/>
        <v>68.79694206008584</v>
      </c>
      <c r="K16" s="14">
        <f t="shared" si="4"/>
        <v>-13.799999999999955</v>
      </c>
      <c r="L16" s="14">
        <f t="shared" si="5"/>
        <v>98.672694046359538</v>
      </c>
    </row>
    <row r="17" spans="1:12" ht="52.8" x14ac:dyDescent="0.25">
      <c r="A17" s="6">
        <v>0</v>
      </c>
      <c r="B17" s="7" t="s">
        <v>25</v>
      </c>
      <c r="C17" s="8" t="s">
        <v>26</v>
      </c>
      <c r="D17" s="9">
        <v>848.4</v>
      </c>
      <c r="E17" s="9">
        <v>1200</v>
      </c>
      <c r="F17" s="9">
        <v>1200</v>
      </c>
      <c r="G17" s="11">
        <v>830</v>
      </c>
      <c r="H17" s="17">
        <v>857.9</v>
      </c>
      <c r="I17" s="18">
        <f t="shared" si="1"/>
        <v>103.36144578313254</v>
      </c>
      <c r="J17" s="19">
        <f t="shared" si="3"/>
        <v>71.49166666666666</v>
      </c>
      <c r="K17" s="19">
        <f t="shared" si="4"/>
        <v>9.5</v>
      </c>
      <c r="L17" s="19">
        <f t="shared" si="5"/>
        <v>101.11975483262611</v>
      </c>
    </row>
    <row r="18" spans="1:12" ht="66" x14ac:dyDescent="0.25">
      <c r="A18" s="6">
        <v>0</v>
      </c>
      <c r="B18" s="7" t="s">
        <v>27</v>
      </c>
      <c r="C18" s="8" t="s">
        <v>28</v>
      </c>
      <c r="D18" s="9">
        <v>191.3</v>
      </c>
      <c r="E18" s="9">
        <v>291.2</v>
      </c>
      <c r="F18" s="9">
        <v>291.2</v>
      </c>
      <c r="G18" s="11">
        <v>171</v>
      </c>
      <c r="H18" s="17">
        <v>168</v>
      </c>
      <c r="I18" s="18">
        <f t="shared" si="1"/>
        <v>98.245614035087712</v>
      </c>
      <c r="J18" s="19">
        <f t="shared" si="3"/>
        <v>57.692307692307701</v>
      </c>
      <c r="K18" s="19">
        <f t="shared" si="4"/>
        <v>-23.300000000000011</v>
      </c>
      <c r="L18" s="19">
        <f t="shared" si="5"/>
        <v>87.820177731312072</v>
      </c>
    </row>
    <row r="19" spans="1:12" ht="26.4" x14ac:dyDescent="0.25">
      <c r="A19" s="6">
        <v>1</v>
      </c>
      <c r="B19" s="7" t="s">
        <v>29</v>
      </c>
      <c r="C19" s="8" t="s">
        <v>30</v>
      </c>
      <c r="D19" s="9">
        <f>D20</f>
        <v>0.47385000000000005</v>
      </c>
      <c r="E19" s="9">
        <f t="shared" ref="E19:H19" si="10">E20</f>
        <v>0</v>
      </c>
      <c r="F19" s="9">
        <f t="shared" si="10"/>
        <v>0</v>
      </c>
      <c r="G19" s="11">
        <f t="shared" si="10"/>
        <v>0</v>
      </c>
      <c r="H19" s="17">
        <f t="shared" si="10"/>
        <v>0</v>
      </c>
      <c r="I19" s="16">
        <f t="shared" si="1"/>
        <v>0</v>
      </c>
      <c r="J19" s="10">
        <v>0</v>
      </c>
      <c r="K19" s="14">
        <f t="shared" si="4"/>
        <v>-0.47385000000000005</v>
      </c>
      <c r="L19" s="14">
        <f t="shared" si="5"/>
        <v>0</v>
      </c>
    </row>
    <row r="20" spans="1:12" ht="26.4" x14ac:dyDescent="0.25">
      <c r="A20" s="6">
        <v>0</v>
      </c>
      <c r="B20" s="7" t="s">
        <v>31</v>
      </c>
      <c r="C20" s="8" t="s">
        <v>32</v>
      </c>
      <c r="D20" s="9">
        <v>0.47385000000000005</v>
      </c>
      <c r="E20" s="9">
        <v>0</v>
      </c>
      <c r="F20" s="9">
        <v>0</v>
      </c>
      <c r="G20" s="11">
        <v>0</v>
      </c>
      <c r="H20" s="17">
        <v>0</v>
      </c>
      <c r="I20" s="18">
        <f t="shared" si="1"/>
        <v>0</v>
      </c>
      <c r="J20" s="19">
        <v>0</v>
      </c>
      <c r="K20" s="19">
        <f t="shared" si="4"/>
        <v>-0.47385000000000005</v>
      </c>
      <c r="L20" s="19">
        <f t="shared" si="5"/>
        <v>0</v>
      </c>
    </row>
    <row r="21" spans="1:12" ht="26.4" x14ac:dyDescent="0.25">
      <c r="A21" s="6">
        <v>1</v>
      </c>
      <c r="B21" s="7" t="s">
        <v>33</v>
      </c>
      <c r="C21" s="8" t="s">
        <v>34</v>
      </c>
      <c r="D21" s="9">
        <f>D22</f>
        <v>32.5</v>
      </c>
      <c r="E21" s="9">
        <f t="shared" ref="E21:H21" si="11">E22</f>
        <v>46.8</v>
      </c>
      <c r="F21" s="9">
        <f t="shared" si="11"/>
        <v>46.8</v>
      </c>
      <c r="G21" s="11">
        <f t="shared" si="11"/>
        <v>34.299999999999997</v>
      </c>
      <c r="H21" s="17">
        <f t="shared" si="11"/>
        <v>44.7</v>
      </c>
      <c r="I21" s="16">
        <f t="shared" si="1"/>
        <v>130.32069970845484</v>
      </c>
      <c r="J21" s="10">
        <f t="shared" si="3"/>
        <v>95.512820512820525</v>
      </c>
      <c r="K21" s="14">
        <f t="shared" si="4"/>
        <v>12.200000000000003</v>
      </c>
      <c r="L21" s="14">
        <f t="shared" si="5"/>
        <v>137.53846153846155</v>
      </c>
    </row>
    <row r="22" spans="1:12" ht="39.6" x14ac:dyDescent="0.25">
      <c r="A22" s="6">
        <v>0</v>
      </c>
      <c r="B22" s="7" t="s">
        <v>35</v>
      </c>
      <c r="C22" s="8" t="s">
        <v>36</v>
      </c>
      <c r="D22" s="9">
        <v>32.5</v>
      </c>
      <c r="E22" s="9">
        <v>46.8</v>
      </c>
      <c r="F22" s="9">
        <v>46.8</v>
      </c>
      <c r="G22" s="11">
        <v>34.299999999999997</v>
      </c>
      <c r="H22" s="17">
        <v>44.7</v>
      </c>
      <c r="I22" s="18">
        <f t="shared" si="1"/>
        <v>130.32069970845484</v>
      </c>
      <c r="J22" s="19">
        <f t="shared" si="3"/>
        <v>95.512820512820525</v>
      </c>
      <c r="K22" s="19">
        <f t="shared" si="4"/>
        <v>12.200000000000003</v>
      </c>
      <c r="L22" s="19">
        <f t="shared" si="5"/>
        <v>137.53846153846155</v>
      </c>
    </row>
    <row r="23" spans="1:12" ht="16.95" customHeight="1" x14ac:dyDescent="0.25">
      <c r="A23" s="6">
        <v>1</v>
      </c>
      <c r="B23" s="7" t="s">
        <v>37</v>
      </c>
      <c r="C23" s="8" t="s">
        <v>38</v>
      </c>
      <c r="D23" s="9">
        <f>D24+D26+D28</f>
        <v>10392</v>
      </c>
      <c r="E23" s="9">
        <f t="shared" ref="E23:H23" si="12">E24+E26+E28</f>
        <v>15460.6</v>
      </c>
      <c r="F23" s="9">
        <f t="shared" si="12"/>
        <v>15460.6</v>
      </c>
      <c r="G23" s="11">
        <f t="shared" si="12"/>
        <v>11779.2</v>
      </c>
      <c r="H23" s="17">
        <f t="shared" si="12"/>
        <v>14928.2</v>
      </c>
      <c r="I23" s="16">
        <f t="shared" si="1"/>
        <v>126.73356424884543</v>
      </c>
      <c r="J23" s="10">
        <f t="shared" si="3"/>
        <v>96.55640790137511</v>
      </c>
      <c r="K23" s="14">
        <f t="shared" si="4"/>
        <v>4536.2000000000007</v>
      </c>
      <c r="L23" s="14">
        <f t="shared" si="5"/>
        <v>143.65088529638183</v>
      </c>
    </row>
    <row r="24" spans="1:12" ht="26.4" x14ac:dyDescent="0.25">
      <c r="A24" s="6">
        <v>1</v>
      </c>
      <c r="B24" s="7" t="s">
        <v>39</v>
      </c>
      <c r="C24" s="8" t="s">
        <v>40</v>
      </c>
      <c r="D24" s="9">
        <f>D25</f>
        <v>980.4</v>
      </c>
      <c r="E24" s="9">
        <f t="shared" ref="E24:H24" si="13">E25</f>
        <v>1322</v>
      </c>
      <c r="F24" s="9">
        <f t="shared" si="13"/>
        <v>1322</v>
      </c>
      <c r="G24" s="11">
        <f t="shared" si="13"/>
        <v>1040</v>
      </c>
      <c r="H24" s="17">
        <f t="shared" si="13"/>
        <v>1247.5999999999999</v>
      </c>
      <c r="I24" s="16">
        <f t="shared" si="1"/>
        <v>119.96153846153845</v>
      </c>
      <c r="J24" s="10">
        <f t="shared" si="3"/>
        <v>94.372163388804836</v>
      </c>
      <c r="K24" s="14">
        <f t="shared" si="4"/>
        <v>267.19999999999993</v>
      </c>
      <c r="L24" s="14">
        <f t="shared" si="5"/>
        <v>127.25418196654425</v>
      </c>
    </row>
    <row r="25" spans="1:12" x14ac:dyDescent="0.25">
      <c r="A25" s="6">
        <v>0</v>
      </c>
      <c r="B25" s="7" t="s">
        <v>41</v>
      </c>
      <c r="C25" s="8" t="s">
        <v>42</v>
      </c>
      <c r="D25" s="9">
        <v>980.4</v>
      </c>
      <c r="E25" s="9">
        <v>1322</v>
      </c>
      <c r="F25" s="9">
        <v>1322</v>
      </c>
      <c r="G25" s="11">
        <v>1040</v>
      </c>
      <c r="H25" s="17">
        <v>1247.5999999999999</v>
      </c>
      <c r="I25" s="18">
        <f t="shared" si="1"/>
        <v>119.96153846153845</v>
      </c>
      <c r="J25" s="19">
        <f t="shared" si="3"/>
        <v>94.372163388804836</v>
      </c>
      <c r="K25" s="19">
        <f t="shared" si="4"/>
        <v>267.19999999999993</v>
      </c>
      <c r="L25" s="19">
        <f t="shared" si="5"/>
        <v>127.25418196654425</v>
      </c>
    </row>
    <row r="26" spans="1:12" ht="39.6" x14ac:dyDescent="0.25">
      <c r="A26" s="6">
        <v>1</v>
      </c>
      <c r="B26" s="7" t="s">
        <v>43</v>
      </c>
      <c r="C26" s="8" t="s">
        <v>44</v>
      </c>
      <c r="D26" s="9">
        <f>D27</f>
        <v>6162.5</v>
      </c>
      <c r="E26" s="9">
        <f t="shared" ref="E26:H26" si="14">E27</f>
        <v>9200</v>
      </c>
      <c r="F26" s="9">
        <f t="shared" si="14"/>
        <v>9200</v>
      </c>
      <c r="G26" s="11">
        <f t="shared" si="14"/>
        <v>7029.2</v>
      </c>
      <c r="H26" s="17">
        <f t="shared" si="14"/>
        <v>8842.7000000000007</v>
      </c>
      <c r="I26" s="16">
        <f t="shared" si="1"/>
        <v>125.79952199396803</v>
      </c>
      <c r="J26" s="10">
        <f t="shared" si="3"/>
        <v>96.116304347826102</v>
      </c>
      <c r="K26" s="14">
        <f t="shared" si="4"/>
        <v>2680.2000000000007</v>
      </c>
      <c r="L26" s="14">
        <f t="shared" si="5"/>
        <v>143.49208924949289</v>
      </c>
    </row>
    <row r="27" spans="1:12" x14ac:dyDescent="0.25">
      <c r="A27" s="6">
        <v>0</v>
      </c>
      <c r="B27" s="7" t="s">
        <v>45</v>
      </c>
      <c r="C27" s="8" t="s">
        <v>42</v>
      </c>
      <c r="D27" s="9">
        <v>6162.5</v>
      </c>
      <c r="E27" s="9">
        <v>9200</v>
      </c>
      <c r="F27" s="9">
        <v>9200</v>
      </c>
      <c r="G27" s="11">
        <v>7029.2</v>
      </c>
      <c r="H27" s="17">
        <v>8842.7000000000007</v>
      </c>
      <c r="I27" s="18">
        <f t="shared" si="1"/>
        <v>125.79952199396803</v>
      </c>
      <c r="J27" s="19">
        <f t="shared" si="3"/>
        <v>96.116304347826102</v>
      </c>
      <c r="K27" s="19">
        <f t="shared" si="4"/>
        <v>2680.2000000000007</v>
      </c>
      <c r="L27" s="19">
        <f t="shared" si="5"/>
        <v>143.49208924949289</v>
      </c>
    </row>
    <row r="28" spans="1:12" ht="39.6" x14ac:dyDescent="0.25">
      <c r="A28" s="6">
        <v>1</v>
      </c>
      <c r="B28" s="7" t="s">
        <v>46</v>
      </c>
      <c r="C28" s="8" t="s">
        <v>47</v>
      </c>
      <c r="D28" s="9">
        <f>D29+D30</f>
        <v>3249.1000000000004</v>
      </c>
      <c r="E28" s="9">
        <f t="shared" ref="E28:H28" si="15">E29+E30</f>
        <v>4938.6000000000004</v>
      </c>
      <c r="F28" s="9">
        <f t="shared" si="15"/>
        <v>4938.6000000000004</v>
      </c>
      <c r="G28" s="11">
        <f t="shared" si="15"/>
        <v>3710</v>
      </c>
      <c r="H28" s="17">
        <f t="shared" si="15"/>
        <v>4837.8999999999996</v>
      </c>
      <c r="I28" s="16">
        <f t="shared" si="1"/>
        <v>130.40161725067384</v>
      </c>
      <c r="J28" s="10">
        <f t="shared" si="3"/>
        <v>97.960960596120344</v>
      </c>
      <c r="K28" s="14">
        <f t="shared" si="4"/>
        <v>1588.7999999999993</v>
      </c>
      <c r="L28" s="14">
        <f t="shared" si="5"/>
        <v>148.89969530023697</v>
      </c>
    </row>
    <row r="29" spans="1:12" ht="92.4" x14ac:dyDescent="0.25">
      <c r="A29" s="6">
        <v>0</v>
      </c>
      <c r="B29" s="7" t="s">
        <v>48</v>
      </c>
      <c r="C29" s="8" t="s">
        <v>49</v>
      </c>
      <c r="D29" s="9">
        <v>1811.9</v>
      </c>
      <c r="E29" s="9">
        <v>2926.2</v>
      </c>
      <c r="F29" s="9">
        <v>2926.2</v>
      </c>
      <c r="G29" s="11">
        <v>2170</v>
      </c>
      <c r="H29" s="17">
        <v>2856.9</v>
      </c>
      <c r="I29" s="18">
        <f t="shared" si="1"/>
        <v>131.65437788018431</v>
      </c>
      <c r="J29" s="19">
        <f t="shared" si="3"/>
        <v>97.63174082427723</v>
      </c>
      <c r="K29" s="19">
        <f t="shared" si="4"/>
        <v>1045</v>
      </c>
      <c r="L29" s="19">
        <f t="shared" si="5"/>
        <v>157.6742645841382</v>
      </c>
    </row>
    <row r="30" spans="1:12" ht="79.2" x14ac:dyDescent="0.25">
      <c r="A30" s="6">
        <v>0</v>
      </c>
      <c r="B30" s="7" t="s">
        <v>50</v>
      </c>
      <c r="C30" s="8" t="s">
        <v>51</v>
      </c>
      <c r="D30" s="9">
        <v>1437.2</v>
      </c>
      <c r="E30" s="9">
        <v>2012.4</v>
      </c>
      <c r="F30" s="9">
        <v>2012.4</v>
      </c>
      <c r="G30" s="11">
        <v>1540</v>
      </c>
      <c r="H30" s="17">
        <v>1981</v>
      </c>
      <c r="I30" s="18">
        <f t="shared" si="1"/>
        <v>128.63636363636363</v>
      </c>
      <c r="J30" s="19">
        <f t="shared" si="3"/>
        <v>98.439674021069365</v>
      </c>
      <c r="K30" s="19">
        <f t="shared" si="4"/>
        <v>543.79999999999995</v>
      </c>
      <c r="L30" s="19">
        <f t="shared" si="5"/>
        <v>137.83746173114389</v>
      </c>
    </row>
    <row r="31" spans="1:12" ht="39.6" x14ac:dyDescent="0.25">
      <c r="A31" s="6">
        <v>1</v>
      </c>
      <c r="B31" s="7" t="s">
        <v>52</v>
      </c>
      <c r="C31" s="8" t="s">
        <v>53</v>
      </c>
      <c r="D31" s="9">
        <f>D32+D43+D46</f>
        <v>67041.899999999994</v>
      </c>
      <c r="E31" s="9">
        <f t="shared" ref="E31:H31" si="16">E32+E43+E46</f>
        <v>96263.2</v>
      </c>
      <c r="F31" s="9">
        <f t="shared" si="16"/>
        <v>96878.599999999991</v>
      </c>
      <c r="G31" s="11">
        <f t="shared" si="16"/>
        <v>69898.899999999994</v>
      </c>
      <c r="H31" s="17">
        <f t="shared" si="16"/>
        <v>75539.30833</v>
      </c>
      <c r="I31" s="16">
        <f t="shared" si="1"/>
        <v>108.06938067694915</v>
      </c>
      <c r="J31" s="10">
        <f t="shared" si="3"/>
        <v>77.973162628279113</v>
      </c>
      <c r="K31" s="14">
        <f t="shared" si="4"/>
        <v>8497.4083300000057</v>
      </c>
      <c r="L31" s="14">
        <f t="shared" si="5"/>
        <v>112.67477253777116</v>
      </c>
    </row>
    <row r="32" spans="1:12" ht="17.55" customHeight="1" x14ac:dyDescent="0.25">
      <c r="A32" s="6">
        <v>1</v>
      </c>
      <c r="B32" s="7" t="s">
        <v>54</v>
      </c>
      <c r="C32" s="8" t="s">
        <v>55</v>
      </c>
      <c r="D32" s="9">
        <f>D33+D34+D35+D36+D37+D38+D39+D40+D41+D42</f>
        <v>21902</v>
      </c>
      <c r="E32" s="9">
        <f t="shared" ref="E32:H32" si="17">E33+E34+E35+E36+E37+E38+E39+E40+E41+E42</f>
        <v>30332.799999999999</v>
      </c>
      <c r="F32" s="9">
        <f t="shared" si="17"/>
        <v>30332.799999999999</v>
      </c>
      <c r="G32" s="11">
        <f t="shared" si="17"/>
        <v>24582.400000000001</v>
      </c>
      <c r="H32" s="17">
        <f t="shared" si="17"/>
        <v>29486.808329999996</v>
      </c>
      <c r="I32" s="16">
        <f t="shared" si="1"/>
        <v>119.95089303729496</v>
      </c>
      <c r="J32" s="10">
        <f t="shared" si="3"/>
        <v>97.210967434592249</v>
      </c>
      <c r="K32" s="14">
        <f t="shared" si="4"/>
        <v>7584.8083299999962</v>
      </c>
      <c r="L32" s="14">
        <f t="shared" si="5"/>
        <v>134.63066537302529</v>
      </c>
    </row>
    <row r="33" spans="1:12" ht="52.8" x14ac:dyDescent="0.25">
      <c r="A33" s="6">
        <v>0</v>
      </c>
      <c r="B33" s="7" t="s">
        <v>56</v>
      </c>
      <c r="C33" s="8" t="s">
        <v>57</v>
      </c>
      <c r="D33" s="9">
        <v>4.2</v>
      </c>
      <c r="E33" s="9">
        <v>5.9</v>
      </c>
      <c r="F33" s="9">
        <v>5.9</v>
      </c>
      <c r="G33" s="11">
        <v>4.3</v>
      </c>
      <c r="H33" s="17">
        <v>4.5999999999999996</v>
      </c>
      <c r="I33" s="18">
        <f t="shared" si="1"/>
        <v>106.9767441860465</v>
      </c>
      <c r="J33" s="19">
        <f t="shared" si="3"/>
        <v>77.966101694915253</v>
      </c>
      <c r="K33" s="19">
        <f t="shared" si="4"/>
        <v>0.39999999999999947</v>
      </c>
      <c r="L33" s="19">
        <f t="shared" si="5"/>
        <v>109.52380952380952</v>
      </c>
    </row>
    <row r="34" spans="1:12" ht="52.8" x14ac:dyDescent="0.25">
      <c r="A34" s="6">
        <v>0</v>
      </c>
      <c r="B34" s="7" t="s">
        <v>58</v>
      </c>
      <c r="C34" s="8" t="s">
        <v>59</v>
      </c>
      <c r="D34" s="9">
        <v>713.7</v>
      </c>
      <c r="E34" s="9">
        <v>815.6</v>
      </c>
      <c r="F34" s="9">
        <v>815.6</v>
      </c>
      <c r="G34" s="11">
        <v>640</v>
      </c>
      <c r="H34" s="17">
        <v>693</v>
      </c>
      <c r="I34" s="18">
        <f t="shared" si="1"/>
        <v>108.28125</v>
      </c>
      <c r="J34" s="19">
        <f t="shared" si="3"/>
        <v>84.968121628249136</v>
      </c>
      <c r="K34" s="19">
        <f t="shared" si="4"/>
        <v>-20.700000000000045</v>
      </c>
      <c r="L34" s="19">
        <f t="shared" si="5"/>
        <v>97.099621689785621</v>
      </c>
    </row>
    <row r="35" spans="1:12" ht="52.8" x14ac:dyDescent="0.25">
      <c r="A35" s="6">
        <v>0</v>
      </c>
      <c r="B35" s="7" t="s">
        <v>60</v>
      </c>
      <c r="C35" s="8" t="s">
        <v>61</v>
      </c>
      <c r="D35" s="9">
        <v>1038.7</v>
      </c>
      <c r="E35" s="9">
        <v>1281.2</v>
      </c>
      <c r="F35" s="9">
        <v>1281.2</v>
      </c>
      <c r="G35" s="11">
        <v>964</v>
      </c>
      <c r="H35" s="17">
        <v>1324.6</v>
      </c>
      <c r="I35" s="18">
        <f t="shared" si="1"/>
        <v>137.40663900414938</v>
      </c>
      <c r="J35" s="19">
        <f t="shared" si="3"/>
        <v>103.38744926631283</v>
      </c>
      <c r="K35" s="19">
        <f t="shared" si="4"/>
        <v>285.89999999999986</v>
      </c>
      <c r="L35" s="19">
        <f t="shared" si="5"/>
        <v>127.52479060363915</v>
      </c>
    </row>
    <row r="36" spans="1:12" ht="52.8" x14ac:dyDescent="0.25">
      <c r="A36" s="6">
        <v>0</v>
      </c>
      <c r="B36" s="7" t="s">
        <v>62</v>
      </c>
      <c r="C36" s="8" t="s">
        <v>63</v>
      </c>
      <c r="D36" s="9">
        <v>2206.1</v>
      </c>
      <c r="E36" s="9">
        <v>2887.8</v>
      </c>
      <c r="F36" s="9">
        <v>2887.8</v>
      </c>
      <c r="G36" s="11">
        <v>2513</v>
      </c>
      <c r="H36" s="17">
        <v>2862.1</v>
      </c>
      <c r="I36" s="18">
        <f t="shared" si="1"/>
        <v>113.89176283326701</v>
      </c>
      <c r="J36" s="19">
        <f t="shared" si="3"/>
        <v>99.110049172380357</v>
      </c>
      <c r="K36" s="19">
        <f t="shared" si="4"/>
        <v>656</v>
      </c>
      <c r="L36" s="19">
        <f t="shared" si="5"/>
        <v>129.73573274103623</v>
      </c>
    </row>
    <row r="37" spans="1:12" x14ac:dyDescent="0.25">
      <c r="A37" s="6">
        <v>0</v>
      </c>
      <c r="B37" s="7" t="s">
        <v>64</v>
      </c>
      <c r="C37" s="8" t="s">
        <v>65</v>
      </c>
      <c r="D37" s="9">
        <v>1961.3</v>
      </c>
      <c r="E37" s="9">
        <v>2700</v>
      </c>
      <c r="F37" s="9">
        <v>2700</v>
      </c>
      <c r="G37" s="11">
        <v>2700</v>
      </c>
      <c r="H37" s="17">
        <v>4257.8999999999996</v>
      </c>
      <c r="I37" s="18">
        <f t="shared" ref="I37:I69" si="18">IF(G37=0,0,H37/G37*100)</f>
        <v>157.69999999999999</v>
      </c>
      <c r="J37" s="19">
        <f t="shared" si="3"/>
        <v>157.69999999999999</v>
      </c>
      <c r="K37" s="19">
        <f t="shared" si="4"/>
        <v>2296.5999999999995</v>
      </c>
      <c r="L37" s="19">
        <f t="shared" si="5"/>
        <v>217.09580380359964</v>
      </c>
    </row>
    <row r="38" spans="1:12" x14ac:dyDescent="0.25">
      <c r="A38" s="6">
        <v>0</v>
      </c>
      <c r="B38" s="7" t="s">
        <v>66</v>
      </c>
      <c r="C38" s="8" t="s">
        <v>67</v>
      </c>
      <c r="D38" s="9">
        <v>13474.6</v>
      </c>
      <c r="E38" s="9">
        <v>19400</v>
      </c>
      <c r="F38" s="9">
        <v>19400</v>
      </c>
      <c r="G38" s="11">
        <v>15084.9</v>
      </c>
      <c r="H38" s="17">
        <v>16843.900000000001</v>
      </c>
      <c r="I38" s="18">
        <f t="shared" si="18"/>
        <v>111.66066728980637</v>
      </c>
      <c r="J38" s="19">
        <f t="shared" si="3"/>
        <v>86.824226804123711</v>
      </c>
      <c r="K38" s="19">
        <f t="shared" si="4"/>
        <v>3369.3000000000011</v>
      </c>
      <c r="L38" s="19">
        <f t="shared" si="5"/>
        <v>125.00482389087617</v>
      </c>
    </row>
    <row r="39" spans="1:12" x14ac:dyDescent="0.25">
      <c r="A39" s="6">
        <v>0</v>
      </c>
      <c r="B39" s="7" t="s">
        <v>68</v>
      </c>
      <c r="C39" s="8" t="s">
        <v>69</v>
      </c>
      <c r="D39" s="9">
        <v>1323.2</v>
      </c>
      <c r="E39" s="9">
        <v>1700</v>
      </c>
      <c r="F39" s="9">
        <v>1700</v>
      </c>
      <c r="G39" s="11">
        <v>1425</v>
      </c>
      <c r="H39" s="17">
        <v>1769.1</v>
      </c>
      <c r="I39" s="18">
        <f t="shared" si="18"/>
        <v>124.14736842105263</v>
      </c>
      <c r="J39" s="19">
        <f t="shared" si="3"/>
        <v>104.06470588235292</v>
      </c>
      <c r="K39" s="19">
        <f t="shared" si="4"/>
        <v>445.89999999999986</v>
      </c>
      <c r="L39" s="19">
        <f t="shared" si="5"/>
        <v>133.69860943168078</v>
      </c>
    </row>
    <row r="40" spans="1:12" x14ac:dyDescent="0.25">
      <c r="A40" s="6">
        <v>0</v>
      </c>
      <c r="B40" s="7" t="s">
        <v>70</v>
      </c>
      <c r="C40" s="8" t="s">
        <v>71</v>
      </c>
      <c r="D40" s="9">
        <v>1050.9000000000001</v>
      </c>
      <c r="E40" s="9">
        <v>1400</v>
      </c>
      <c r="F40" s="9">
        <v>1400</v>
      </c>
      <c r="G40" s="11">
        <v>1140</v>
      </c>
      <c r="H40" s="17">
        <v>1558.1</v>
      </c>
      <c r="I40" s="18">
        <f t="shared" si="18"/>
        <v>136.67543859649123</v>
      </c>
      <c r="J40" s="19">
        <f t="shared" si="3"/>
        <v>111.29285714285713</v>
      </c>
      <c r="K40" s="19">
        <f t="shared" si="4"/>
        <v>507.19999999999982</v>
      </c>
      <c r="L40" s="19">
        <f t="shared" si="5"/>
        <v>148.26339328194877</v>
      </c>
    </row>
    <row r="41" spans="1:12" x14ac:dyDescent="0.25">
      <c r="A41" s="6">
        <v>0</v>
      </c>
      <c r="B41" s="7" t="s">
        <v>72</v>
      </c>
      <c r="C41" s="8" t="s">
        <v>73</v>
      </c>
      <c r="D41" s="9">
        <v>29.1</v>
      </c>
      <c r="E41" s="9">
        <v>31.3</v>
      </c>
      <c r="F41" s="9">
        <v>31.3</v>
      </c>
      <c r="G41" s="11">
        <v>0.2</v>
      </c>
      <c r="H41" s="17">
        <v>0.20833000000000002</v>
      </c>
      <c r="I41" s="18">
        <f t="shared" si="18"/>
        <v>104.16499999999999</v>
      </c>
      <c r="J41" s="19">
        <f t="shared" si="3"/>
        <v>0.66559105431309906</v>
      </c>
      <c r="K41" s="19">
        <f t="shared" si="4"/>
        <v>-28.891670000000001</v>
      </c>
      <c r="L41" s="19">
        <f t="shared" si="5"/>
        <v>0.71591065292096223</v>
      </c>
    </row>
    <row r="42" spans="1:12" x14ac:dyDescent="0.25">
      <c r="A42" s="6">
        <v>0</v>
      </c>
      <c r="B42" s="7" t="s">
        <v>74</v>
      </c>
      <c r="C42" s="8" t="s">
        <v>75</v>
      </c>
      <c r="D42" s="9">
        <v>100.2</v>
      </c>
      <c r="E42" s="9">
        <v>111</v>
      </c>
      <c r="F42" s="9">
        <v>111</v>
      </c>
      <c r="G42" s="11">
        <v>111</v>
      </c>
      <c r="H42" s="17">
        <v>173.3</v>
      </c>
      <c r="I42" s="18">
        <f t="shared" si="18"/>
        <v>156.12612612612614</v>
      </c>
      <c r="J42" s="19">
        <f t="shared" si="3"/>
        <v>156.12612612612614</v>
      </c>
      <c r="K42" s="19">
        <f t="shared" si="4"/>
        <v>73.100000000000009</v>
      </c>
      <c r="L42" s="19">
        <f t="shared" si="5"/>
        <v>172.95409181636728</v>
      </c>
    </row>
    <row r="43" spans="1:12" x14ac:dyDescent="0.25">
      <c r="A43" s="6">
        <v>1</v>
      </c>
      <c r="B43" s="7" t="s">
        <v>76</v>
      </c>
      <c r="C43" s="8" t="s">
        <v>77</v>
      </c>
      <c r="D43" s="9">
        <f>D44+D45</f>
        <v>21.4</v>
      </c>
      <c r="E43" s="9">
        <f t="shared" ref="E43:H43" si="19">E44+E45</f>
        <v>30.4</v>
      </c>
      <c r="F43" s="9">
        <f t="shared" si="19"/>
        <v>30.4</v>
      </c>
      <c r="G43" s="11">
        <f t="shared" si="19"/>
        <v>29.1</v>
      </c>
      <c r="H43" s="17">
        <f t="shared" si="19"/>
        <v>46</v>
      </c>
      <c r="I43" s="16">
        <f t="shared" si="18"/>
        <v>158.07560137457045</v>
      </c>
      <c r="J43" s="10">
        <f t="shared" si="3"/>
        <v>151.31578947368422</v>
      </c>
      <c r="K43" s="14">
        <f t="shared" si="4"/>
        <v>24.6</v>
      </c>
      <c r="L43" s="14">
        <f t="shared" si="5"/>
        <v>214.95327102803739</v>
      </c>
    </row>
    <row r="44" spans="1:12" ht="26.4" x14ac:dyDescent="0.25">
      <c r="A44" s="6">
        <v>0</v>
      </c>
      <c r="B44" s="7" t="s">
        <v>78</v>
      </c>
      <c r="C44" s="8" t="s">
        <v>79</v>
      </c>
      <c r="D44" s="9">
        <v>9.8000000000000007</v>
      </c>
      <c r="E44" s="9">
        <v>15.6</v>
      </c>
      <c r="F44" s="9">
        <v>15.6</v>
      </c>
      <c r="G44" s="11">
        <v>14.3</v>
      </c>
      <c r="H44" s="17">
        <v>14.3</v>
      </c>
      <c r="I44" s="18">
        <f t="shared" si="18"/>
        <v>100</v>
      </c>
      <c r="J44" s="19">
        <f t="shared" si="3"/>
        <v>91.666666666666671</v>
      </c>
      <c r="K44" s="19">
        <f t="shared" si="4"/>
        <v>4.5</v>
      </c>
      <c r="L44" s="19">
        <f t="shared" si="5"/>
        <v>145.91836734693877</v>
      </c>
    </row>
    <row r="45" spans="1:12" ht="26.4" x14ac:dyDescent="0.25">
      <c r="A45" s="6">
        <v>0</v>
      </c>
      <c r="B45" s="7" t="s">
        <v>80</v>
      </c>
      <c r="C45" s="8" t="s">
        <v>81</v>
      </c>
      <c r="D45" s="9">
        <v>11.6</v>
      </c>
      <c r="E45" s="9">
        <v>14.8</v>
      </c>
      <c r="F45" s="9">
        <v>14.8</v>
      </c>
      <c r="G45" s="11">
        <v>14.8</v>
      </c>
      <c r="H45" s="30">
        <v>31.7</v>
      </c>
      <c r="I45" s="18">
        <f t="shared" si="18"/>
        <v>214.18918918918916</v>
      </c>
      <c r="J45" s="19">
        <f t="shared" si="3"/>
        <v>214.18918918918916</v>
      </c>
      <c r="K45" s="19">
        <f t="shared" si="4"/>
        <v>20.100000000000001</v>
      </c>
      <c r="L45" s="19">
        <f t="shared" si="5"/>
        <v>273.27586206896552</v>
      </c>
    </row>
    <row r="46" spans="1:12" x14ac:dyDescent="0.25">
      <c r="A46" s="6">
        <v>1</v>
      </c>
      <c r="B46" s="7" t="s">
        <v>82</v>
      </c>
      <c r="C46" s="8" t="s">
        <v>83</v>
      </c>
      <c r="D46" s="9">
        <f>D47+D48+D49</f>
        <v>45118.5</v>
      </c>
      <c r="E46" s="9">
        <f t="shared" ref="E46:H46" si="20">E47+E48+E49</f>
        <v>65900</v>
      </c>
      <c r="F46" s="9">
        <f t="shared" si="20"/>
        <v>66515.399999999994</v>
      </c>
      <c r="G46" s="11">
        <f t="shared" si="20"/>
        <v>45287.4</v>
      </c>
      <c r="H46" s="17">
        <f t="shared" si="20"/>
        <v>46006.5</v>
      </c>
      <c r="I46" s="16">
        <f t="shared" si="18"/>
        <v>101.58785887465388</v>
      </c>
      <c r="J46" s="10">
        <f t="shared" si="3"/>
        <v>69.16668921783527</v>
      </c>
      <c r="K46" s="14">
        <f t="shared" si="4"/>
        <v>888</v>
      </c>
      <c r="L46" s="14">
        <f t="shared" si="5"/>
        <v>101.96815053691945</v>
      </c>
    </row>
    <row r="47" spans="1:12" x14ac:dyDescent="0.25">
      <c r="A47" s="6">
        <v>0</v>
      </c>
      <c r="B47" s="7" t="s">
        <v>84</v>
      </c>
      <c r="C47" s="8" t="s">
        <v>85</v>
      </c>
      <c r="D47" s="9">
        <v>2584.6999999999998</v>
      </c>
      <c r="E47" s="9">
        <v>3500</v>
      </c>
      <c r="F47" s="9">
        <v>3500</v>
      </c>
      <c r="G47" s="11">
        <v>2692</v>
      </c>
      <c r="H47" s="17">
        <v>2945.4</v>
      </c>
      <c r="I47" s="18">
        <f t="shared" si="18"/>
        <v>109.41307578008916</v>
      </c>
      <c r="J47" s="19">
        <f t="shared" si="3"/>
        <v>84.15428571428572</v>
      </c>
      <c r="K47" s="19">
        <f t="shared" si="4"/>
        <v>360.70000000000027</v>
      </c>
      <c r="L47" s="19">
        <f t="shared" si="5"/>
        <v>113.95519789530701</v>
      </c>
    </row>
    <row r="48" spans="1:12" x14ac:dyDescent="0.25">
      <c r="A48" s="6">
        <v>0</v>
      </c>
      <c r="B48" s="7" t="s">
        <v>86</v>
      </c>
      <c r="C48" s="8" t="s">
        <v>87</v>
      </c>
      <c r="D48" s="9">
        <v>39954.400000000001</v>
      </c>
      <c r="E48" s="9">
        <v>57100</v>
      </c>
      <c r="F48" s="9">
        <v>57715.4</v>
      </c>
      <c r="G48" s="11">
        <v>38815.4</v>
      </c>
      <c r="H48" s="17">
        <v>39268.400000000001</v>
      </c>
      <c r="I48" s="18">
        <f t="shared" si="18"/>
        <v>101.16706255764466</v>
      </c>
      <c r="J48" s="19">
        <f t="shared" si="3"/>
        <v>68.037993325871426</v>
      </c>
      <c r="K48" s="19">
        <f t="shared" si="4"/>
        <v>-686</v>
      </c>
      <c r="L48" s="19">
        <f t="shared" si="5"/>
        <v>98.283042668642253</v>
      </c>
    </row>
    <row r="49" spans="1:12" ht="66" x14ac:dyDescent="0.25">
      <c r="A49" s="6">
        <v>0</v>
      </c>
      <c r="B49" s="7" t="s">
        <v>88</v>
      </c>
      <c r="C49" s="8" t="s">
        <v>89</v>
      </c>
      <c r="D49" s="9">
        <v>2579.4</v>
      </c>
      <c r="E49" s="9">
        <v>5300</v>
      </c>
      <c r="F49" s="9">
        <v>5300</v>
      </c>
      <c r="G49" s="11">
        <v>3780</v>
      </c>
      <c r="H49" s="17">
        <v>3792.7</v>
      </c>
      <c r="I49" s="18">
        <f t="shared" si="18"/>
        <v>100.33597883597882</v>
      </c>
      <c r="J49" s="19">
        <f t="shared" si="3"/>
        <v>71.56037735849057</v>
      </c>
      <c r="K49" s="19">
        <f t="shared" si="4"/>
        <v>1213.2999999999997</v>
      </c>
      <c r="L49" s="19">
        <f t="shared" si="5"/>
        <v>147.03807086919437</v>
      </c>
    </row>
    <row r="50" spans="1:12" ht="16.95" customHeight="1" x14ac:dyDescent="0.25">
      <c r="A50" s="6">
        <v>1</v>
      </c>
      <c r="B50" s="7" t="s">
        <v>90</v>
      </c>
      <c r="C50" s="8" t="s">
        <v>91</v>
      </c>
      <c r="D50" s="9">
        <f>D51+D58+D70</f>
        <v>4651.7260000000006</v>
      </c>
      <c r="E50" s="9">
        <f t="shared" ref="E50:H50" si="21">E51+E58+E70</f>
        <v>5403</v>
      </c>
      <c r="F50" s="9">
        <f t="shared" si="21"/>
        <v>5403</v>
      </c>
      <c r="G50" s="11">
        <f t="shared" si="21"/>
        <v>3916.3</v>
      </c>
      <c r="H50" s="17">
        <f t="shared" si="21"/>
        <v>4292.7999999999993</v>
      </c>
      <c r="I50" s="16">
        <f t="shared" si="18"/>
        <v>109.61366596021753</v>
      </c>
      <c r="J50" s="10">
        <f t="shared" si="3"/>
        <v>79.45215620951322</v>
      </c>
      <c r="K50" s="14">
        <f t="shared" si="4"/>
        <v>-358.9260000000013</v>
      </c>
      <c r="L50" s="14">
        <f t="shared" si="5"/>
        <v>92.284025327373072</v>
      </c>
    </row>
    <row r="51" spans="1:12" ht="26.4" x14ac:dyDescent="0.25">
      <c r="A51" s="6">
        <v>1</v>
      </c>
      <c r="B51" s="7" t="s">
        <v>92</v>
      </c>
      <c r="C51" s="8" t="s">
        <v>93</v>
      </c>
      <c r="D51" s="9">
        <f>D52+D54</f>
        <v>57.326000000000001</v>
      </c>
      <c r="E51" s="9">
        <f t="shared" ref="E51:H51" si="22">E52+E54</f>
        <v>62.6</v>
      </c>
      <c r="F51" s="9">
        <f t="shared" si="22"/>
        <v>62.6</v>
      </c>
      <c r="G51" s="11">
        <f t="shared" si="22"/>
        <v>23.5</v>
      </c>
      <c r="H51" s="17">
        <f t="shared" si="22"/>
        <v>48.500000000000007</v>
      </c>
      <c r="I51" s="16">
        <f t="shared" si="18"/>
        <v>206.38297872340431</v>
      </c>
      <c r="J51" s="10">
        <f t="shared" si="3"/>
        <v>77.476038338658157</v>
      </c>
      <c r="K51" s="14">
        <f t="shared" si="4"/>
        <v>-8.8259999999999934</v>
      </c>
      <c r="L51" s="14">
        <f t="shared" si="5"/>
        <v>84.603844677807643</v>
      </c>
    </row>
    <row r="52" spans="1:12" ht="92.4" x14ac:dyDescent="0.25">
      <c r="A52" s="6">
        <v>1</v>
      </c>
      <c r="B52" s="7" t="s">
        <v>94</v>
      </c>
      <c r="C52" s="8" t="s">
        <v>95</v>
      </c>
      <c r="D52" s="9">
        <f>D53</f>
        <v>7.6260000000000003</v>
      </c>
      <c r="E52" s="9">
        <f t="shared" ref="E52:H52" si="23">E53</f>
        <v>7.6</v>
      </c>
      <c r="F52" s="9">
        <f t="shared" si="23"/>
        <v>7.6</v>
      </c>
      <c r="G52" s="9">
        <f t="shared" si="23"/>
        <v>4.7</v>
      </c>
      <c r="H52" s="17">
        <f t="shared" si="23"/>
        <v>4.7</v>
      </c>
      <c r="I52" s="16">
        <f t="shared" si="18"/>
        <v>100</v>
      </c>
      <c r="J52" s="10">
        <f t="shared" si="3"/>
        <v>61.842105263157897</v>
      </c>
      <c r="K52" s="14">
        <f t="shared" si="4"/>
        <v>-2.9260000000000002</v>
      </c>
      <c r="L52" s="14">
        <f t="shared" si="5"/>
        <v>61.631261473905063</v>
      </c>
    </row>
    <row r="53" spans="1:12" ht="52.8" x14ac:dyDescent="0.25">
      <c r="A53" s="6">
        <v>0</v>
      </c>
      <c r="B53" s="7" t="s">
        <v>96</v>
      </c>
      <c r="C53" s="8" t="s">
        <v>97</v>
      </c>
      <c r="D53" s="9">
        <v>7.6260000000000003</v>
      </c>
      <c r="E53" s="9">
        <v>7.6</v>
      </c>
      <c r="F53" s="9">
        <v>7.6</v>
      </c>
      <c r="G53" s="11">
        <v>4.7</v>
      </c>
      <c r="H53" s="17">
        <v>4.7</v>
      </c>
      <c r="I53" s="18">
        <f t="shared" si="18"/>
        <v>100</v>
      </c>
      <c r="J53" s="19">
        <f t="shared" si="3"/>
        <v>61.842105263157897</v>
      </c>
      <c r="K53" s="19">
        <f t="shared" si="4"/>
        <v>-2.9260000000000002</v>
      </c>
      <c r="L53" s="19">
        <f t="shared" si="5"/>
        <v>61.631261473905063</v>
      </c>
    </row>
    <row r="54" spans="1:12" x14ac:dyDescent="0.25">
      <c r="A54" s="6">
        <v>1</v>
      </c>
      <c r="B54" s="7" t="s">
        <v>98</v>
      </c>
      <c r="C54" s="8" t="s">
        <v>99</v>
      </c>
      <c r="D54" s="9">
        <f>D55+D56+D57</f>
        <v>49.7</v>
      </c>
      <c r="E54" s="9">
        <f t="shared" ref="E54:H54" si="24">E55+E56+E57</f>
        <v>55</v>
      </c>
      <c r="F54" s="9">
        <f t="shared" si="24"/>
        <v>55</v>
      </c>
      <c r="G54" s="11">
        <f t="shared" si="24"/>
        <v>18.8</v>
      </c>
      <c r="H54" s="17">
        <f t="shared" si="24"/>
        <v>43.800000000000004</v>
      </c>
      <c r="I54" s="16">
        <f t="shared" si="18"/>
        <v>232.97872340425533</v>
      </c>
      <c r="J54" s="10">
        <f t="shared" si="3"/>
        <v>79.636363636363654</v>
      </c>
      <c r="K54" s="14">
        <f t="shared" si="4"/>
        <v>-5.8999999999999986</v>
      </c>
      <c r="L54" s="14">
        <f t="shared" si="5"/>
        <v>88.128772635814883</v>
      </c>
    </row>
    <row r="55" spans="1:12" x14ac:dyDescent="0.25">
      <c r="A55" s="6">
        <v>0</v>
      </c>
      <c r="B55" s="7" t="s">
        <v>100</v>
      </c>
      <c r="C55" s="8" t="s">
        <v>101</v>
      </c>
      <c r="D55" s="9">
        <v>28.4</v>
      </c>
      <c r="E55" s="9">
        <v>55</v>
      </c>
      <c r="F55" s="9">
        <v>55</v>
      </c>
      <c r="G55" s="11">
        <v>18.8</v>
      </c>
      <c r="H55" s="17">
        <v>18.899999999999999</v>
      </c>
      <c r="I55" s="18">
        <f t="shared" si="18"/>
        <v>100.53191489361701</v>
      </c>
      <c r="J55" s="19">
        <f t="shared" si="3"/>
        <v>34.36363636363636</v>
      </c>
      <c r="K55" s="19">
        <f t="shared" si="4"/>
        <v>-9.5</v>
      </c>
      <c r="L55" s="19">
        <f t="shared" si="5"/>
        <v>66.549295774647888</v>
      </c>
    </row>
    <row r="56" spans="1:12" ht="92.4" x14ac:dyDescent="0.25">
      <c r="A56" s="6">
        <v>0</v>
      </c>
      <c r="B56" s="7" t="s">
        <v>102</v>
      </c>
      <c r="C56" s="8" t="s">
        <v>103</v>
      </c>
      <c r="D56" s="9">
        <v>21.3</v>
      </c>
      <c r="E56" s="9">
        <v>0</v>
      </c>
      <c r="F56" s="9">
        <v>0</v>
      </c>
      <c r="G56" s="11">
        <v>0</v>
      </c>
      <c r="H56" s="17">
        <v>24.8</v>
      </c>
      <c r="I56" s="18">
        <f t="shared" si="18"/>
        <v>0</v>
      </c>
      <c r="J56" s="19">
        <v>0</v>
      </c>
      <c r="K56" s="19">
        <f t="shared" si="4"/>
        <v>3.5</v>
      </c>
      <c r="L56" s="19">
        <f t="shared" si="5"/>
        <v>116.4319248826291</v>
      </c>
    </row>
    <row r="57" spans="1:12" ht="52.8" x14ac:dyDescent="0.25">
      <c r="A57" s="6"/>
      <c r="B57" s="7">
        <v>21081800</v>
      </c>
      <c r="C57" s="8" t="s">
        <v>168</v>
      </c>
      <c r="D57" s="9">
        <v>0</v>
      </c>
      <c r="E57" s="9">
        <v>0</v>
      </c>
      <c r="F57" s="9">
        <v>0</v>
      </c>
      <c r="G57" s="11">
        <v>0</v>
      </c>
      <c r="H57" s="17">
        <v>0.1</v>
      </c>
      <c r="I57" s="18">
        <f t="shared" si="18"/>
        <v>0</v>
      </c>
      <c r="J57" s="19">
        <v>0</v>
      </c>
      <c r="K57" s="19">
        <f t="shared" ref="K57" si="25">H57-D57</f>
        <v>0.1</v>
      </c>
      <c r="L57" s="19">
        <v>100</v>
      </c>
    </row>
    <row r="58" spans="1:12" ht="39.6" x14ac:dyDescent="0.25">
      <c r="A58" s="6">
        <v>1</v>
      </c>
      <c r="B58" s="7" t="s">
        <v>104</v>
      </c>
      <c r="C58" s="8" t="s">
        <v>105</v>
      </c>
      <c r="D58" s="9">
        <f>D59+D63+D65+D69</f>
        <v>3690.0000000000005</v>
      </c>
      <c r="E58" s="9">
        <f t="shared" ref="E58:H58" si="26">E59+E63+E65+E69</f>
        <v>4885.3999999999996</v>
      </c>
      <c r="F58" s="9">
        <f t="shared" si="26"/>
        <v>4885.3999999999996</v>
      </c>
      <c r="G58" s="11">
        <f t="shared" si="26"/>
        <v>3502.5</v>
      </c>
      <c r="H58" s="17">
        <f t="shared" si="26"/>
        <v>3841.3999999999996</v>
      </c>
      <c r="I58" s="16">
        <f t="shared" si="18"/>
        <v>109.67594575303355</v>
      </c>
      <c r="J58" s="10">
        <f t="shared" si="3"/>
        <v>78.630204282146792</v>
      </c>
      <c r="K58" s="14">
        <f t="shared" si="4"/>
        <v>151.39999999999918</v>
      </c>
      <c r="L58" s="14">
        <f t="shared" si="5"/>
        <v>104.10298102981028</v>
      </c>
    </row>
    <row r="59" spans="1:12" ht="26.4" x14ac:dyDescent="0.25">
      <c r="A59" s="6">
        <v>1</v>
      </c>
      <c r="B59" s="7" t="s">
        <v>106</v>
      </c>
      <c r="C59" s="8" t="s">
        <v>107</v>
      </c>
      <c r="D59" s="9">
        <f>D60+D61+D62</f>
        <v>2534.8000000000002</v>
      </c>
      <c r="E59" s="9">
        <f t="shared" ref="E59:H59" si="27">E60+E61+E62</f>
        <v>3129.2</v>
      </c>
      <c r="F59" s="9">
        <f t="shared" si="27"/>
        <v>3129.2</v>
      </c>
      <c r="G59" s="11">
        <f t="shared" si="27"/>
        <v>2295.1999999999998</v>
      </c>
      <c r="H59" s="17">
        <f t="shared" si="27"/>
        <v>2553.7999999999997</v>
      </c>
      <c r="I59" s="16">
        <f t="shared" si="18"/>
        <v>111.26699198326943</v>
      </c>
      <c r="J59" s="10">
        <f t="shared" si="3"/>
        <v>81.61191358813754</v>
      </c>
      <c r="K59" s="14">
        <f t="shared" si="4"/>
        <v>18.999999999999545</v>
      </c>
      <c r="L59" s="14">
        <f t="shared" si="5"/>
        <v>100.74956604071326</v>
      </c>
    </row>
    <row r="60" spans="1:12" ht="52.8" x14ac:dyDescent="0.25">
      <c r="A60" s="6">
        <v>0</v>
      </c>
      <c r="B60" s="7" t="s">
        <v>108</v>
      </c>
      <c r="C60" s="8" t="s">
        <v>109</v>
      </c>
      <c r="D60" s="9">
        <v>31.6</v>
      </c>
      <c r="E60" s="9">
        <v>34.200000000000003</v>
      </c>
      <c r="F60" s="9">
        <v>34.200000000000003</v>
      </c>
      <c r="G60" s="11">
        <v>30.2</v>
      </c>
      <c r="H60" s="17">
        <v>31.8</v>
      </c>
      <c r="I60" s="18">
        <f t="shared" si="18"/>
        <v>105.29801324503312</v>
      </c>
      <c r="J60" s="19">
        <f t="shared" si="3"/>
        <v>92.982456140350862</v>
      </c>
      <c r="K60" s="19">
        <f t="shared" si="4"/>
        <v>0.19999999999999929</v>
      </c>
      <c r="L60" s="19">
        <f t="shared" si="5"/>
        <v>100.63291139240506</v>
      </c>
    </row>
    <row r="61" spans="1:12" ht="26.4" x14ac:dyDescent="0.25">
      <c r="A61" s="6">
        <v>0</v>
      </c>
      <c r="B61" s="7" t="s">
        <v>110</v>
      </c>
      <c r="C61" s="8" t="s">
        <v>111</v>
      </c>
      <c r="D61" s="9">
        <v>1095.3</v>
      </c>
      <c r="E61" s="9">
        <v>1344</v>
      </c>
      <c r="F61" s="9">
        <v>1344</v>
      </c>
      <c r="G61" s="11">
        <v>775</v>
      </c>
      <c r="H61" s="17">
        <v>784.9</v>
      </c>
      <c r="I61" s="18">
        <f t="shared" si="18"/>
        <v>101.27741935483871</v>
      </c>
      <c r="J61" s="19">
        <f t="shared" si="3"/>
        <v>58.400297619047613</v>
      </c>
      <c r="K61" s="19">
        <f t="shared" si="4"/>
        <v>-310.39999999999998</v>
      </c>
      <c r="L61" s="19">
        <f t="shared" si="5"/>
        <v>71.660732219483251</v>
      </c>
    </row>
    <row r="62" spans="1:12" ht="39.6" x14ac:dyDescent="0.25">
      <c r="A62" s="6">
        <v>0</v>
      </c>
      <c r="B62" s="7" t="s">
        <v>112</v>
      </c>
      <c r="C62" s="8" t="s">
        <v>113</v>
      </c>
      <c r="D62" s="9">
        <v>1407.9</v>
      </c>
      <c r="E62" s="9">
        <v>1751</v>
      </c>
      <c r="F62" s="9">
        <v>1751</v>
      </c>
      <c r="G62" s="11">
        <v>1490</v>
      </c>
      <c r="H62" s="17">
        <v>1737.1</v>
      </c>
      <c r="I62" s="18">
        <f t="shared" si="18"/>
        <v>116.58389261744966</v>
      </c>
      <c r="J62" s="19">
        <f t="shared" si="3"/>
        <v>99.206167904054823</v>
      </c>
      <c r="K62" s="19">
        <f t="shared" si="4"/>
        <v>329.19999999999982</v>
      </c>
      <c r="L62" s="19">
        <f t="shared" si="5"/>
        <v>123.38234249591589</v>
      </c>
    </row>
    <row r="63" spans="1:12" ht="39.6" x14ac:dyDescent="0.25">
      <c r="A63" s="6">
        <v>1</v>
      </c>
      <c r="B63" s="7" t="s">
        <v>114</v>
      </c>
      <c r="C63" s="8" t="s">
        <v>115</v>
      </c>
      <c r="D63" s="9">
        <f>D64</f>
        <v>1092.8</v>
      </c>
      <c r="E63" s="9">
        <f t="shared" ref="E63:H63" si="28">E64</f>
        <v>1680.7</v>
      </c>
      <c r="F63" s="9">
        <f t="shared" si="28"/>
        <v>1680.7</v>
      </c>
      <c r="G63" s="11">
        <f t="shared" si="28"/>
        <v>1140</v>
      </c>
      <c r="H63" s="17">
        <f t="shared" si="28"/>
        <v>1211.0999999999999</v>
      </c>
      <c r="I63" s="16">
        <f t="shared" si="18"/>
        <v>106.23684210526314</v>
      </c>
      <c r="J63" s="10">
        <f t="shared" si="3"/>
        <v>72.059261022193127</v>
      </c>
      <c r="K63" s="14">
        <f t="shared" si="4"/>
        <v>118.29999999999995</v>
      </c>
      <c r="L63" s="14">
        <f t="shared" si="5"/>
        <v>110.82540263543193</v>
      </c>
    </row>
    <row r="64" spans="1:12" ht="52.8" x14ac:dyDescent="0.25">
      <c r="A64" s="6">
        <v>0</v>
      </c>
      <c r="B64" s="7" t="s">
        <v>116</v>
      </c>
      <c r="C64" s="8" t="s">
        <v>117</v>
      </c>
      <c r="D64" s="9">
        <v>1092.8</v>
      </c>
      <c r="E64" s="9">
        <v>1680.7</v>
      </c>
      <c r="F64" s="9">
        <v>1680.7</v>
      </c>
      <c r="G64" s="11">
        <v>1140</v>
      </c>
      <c r="H64" s="17">
        <v>1211.0999999999999</v>
      </c>
      <c r="I64" s="18">
        <f t="shared" si="18"/>
        <v>106.23684210526314</v>
      </c>
      <c r="J64" s="19">
        <f t="shared" si="3"/>
        <v>72.059261022193127</v>
      </c>
      <c r="K64" s="19">
        <f t="shared" si="4"/>
        <v>118.29999999999995</v>
      </c>
      <c r="L64" s="19">
        <f t="shared" si="5"/>
        <v>110.82540263543193</v>
      </c>
    </row>
    <row r="65" spans="1:12" x14ac:dyDescent="0.25">
      <c r="A65" s="6">
        <v>1</v>
      </c>
      <c r="B65" s="7" t="s">
        <v>118</v>
      </c>
      <c r="C65" s="8" t="s">
        <v>119</v>
      </c>
      <c r="D65" s="9">
        <f>D66+D67+D68</f>
        <v>54</v>
      </c>
      <c r="E65" s="9">
        <f t="shared" ref="E65:H65" si="29">E66+E67+E68</f>
        <v>62.1</v>
      </c>
      <c r="F65" s="9">
        <f t="shared" si="29"/>
        <v>62.1</v>
      </c>
      <c r="G65" s="11">
        <f t="shared" si="29"/>
        <v>53.900000000000006</v>
      </c>
      <c r="H65" s="17">
        <f t="shared" si="29"/>
        <v>57.900000000000006</v>
      </c>
      <c r="I65" s="16">
        <f t="shared" si="18"/>
        <v>107.42115027829313</v>
      </c>
      <c r="J65" s="10">
        <f t="shared" si="3"/>
        <v>93.236714975845416</v>
      </c>
      <c r="K65" s="14">
        <f t="shared" si="4"/>
        <v>3.9000000000000057</v>
      </c>
      <c r="L65" s="14">
        <f t="shared" si="5"/>
        <v>107.22222222222224</v>
      </c>
    </row>
    <row r="66" spans="1:12" ht="52.8" x14ac:dyDescent="0.25">
      <c r="A66" s="6">
        <v>0</v>
      </c>
      <c r="B66" s="7" t="s">
        <v>120</v>
      </c>
      <c r="C66" s="8" t="s">
        <v>121</v>
      </c>
      <c r="D66" s="9">
        <v>50.9</v>
      </c>
      <c r="E66" s="9">
        <v>58.3</v>
      </c>
      <c r="F66" s="9">
        <v>58.3</v>
      </c>
      <c r="G66" s="11">
        <v>51</v>
      </c>
      <c r="H66" s="17">
        <v>57.1</v>
      </c>
      <c r="I66" s="18">
        <f t="shared" si="18"/>
        <v>111.9607843137255</v>
      </c>
      <c r="J66" s="19">
        <f t="shared" si="3"/>
        <v>97.941680960548894</v>
      </c>
      <c r="K66" s="19">
        <f t="shared" si="4"/>
        <v>6.2000000000000028</v>
      </c>
      <c r="L66" s="19">
        <f t="shared" si="5"/>
        <v>112.18074656188605</v>
      </c>
    </row>
    <row r="67" spans="1:12" ht="26.4" x14ac:dyDescent="0.25">
      <c r="A67" s="6">
        <v>0</v>
      </c>
      <c r="B67" s="7" t="s">
        <v>122</v>
      </c>
      <c r="C67" s="8" t="s">
        <v>123</v>
      </c>
      <c r="D67" s="9">
        <v>0.2</v>
      </c>
      <c r="E67" s="9">
        <v>0.2</v>
      </c>
      <c r="F67" s="9">
        <v>0.2</v>
      </c>
      <c r="G67" s="11">
        <v>0.2</v>
      </c>
      <c r="H67" s="17">
        <v>0.1</v>
      </c>
      <c r="I67" s="18">
        <f t="shared" si="18"/>
        <v>50</v>
      </c>
      <c r="J67" s="19">
        <f t="shared" si="3"/>
        <v>50</v>
      </c>
      <c r="K67" s="19">
        <f t="shared" si="4"/>
        <v>-0.1</v>
      </c>
      <c r="L67" s="19">
        <f t="shared" si="5"/>
        <v>50</v>
      </c>
    </row>
    <row r="68" spans="1:12" ht="39.6" x14ac:dyDescent="0.25">
      <c r="A68" s="6">
        <v>0</v>
      </c>
      <c r="B68" s="7" t="s">
        <v>124</v>
      </c>
      <c r="C68" s="8" t="s">
        <v>125</v>
      </c>
      <c r="D68" s="9">
        <v>2.9</v>
      </c>
      <c r="E68" s="9">
        <v>3.6</v>
      </c>
      <c r="F68" s="9">
        <v>3.6</v>
      </c>
      <c r="G68" s="11">
        <v>2.7</v>
      </c>
      <c r="H68" s="17">
        <v>0.7</v>
      </c>
      <c r="I68" s="18">
        <f t="shared" si="18"/>
        <v>25.925925925925924</v>
      </c>
      <c r="J68" s="19">
        <f t="shared" si="3"/>
        <v>19.444444444444443</v>
      </c>
      <c r="K68" s="19">
        <f t="shared" si="4"/>
        <v>-2.2000000000000002</v>
      </c>
      <c r="L68" s="19">
        <f t="shared" si="5"/>
        <v>24.137931034482758</v>
      </c>
    </row>
    <row r="69" spans="1:12" ht="107.55" customHeight="1" x14ac:dyDescent="0.25">
      <c r="A69" s="6">
        <v>1</v>
      </c>
      <c r="B69" s="7" t="s">
        <v>126</v>
      </c>
      <c r="C69" s="8" t="s">
        <v>127</v>
      </c>
      <c r="D69" s="9">
        <v>8.4</v>
      </c>
      <c r="E69" s="9">
        <v>13.4</v>
      </c>
      <c r="F69" s="9">
        <v>13.4</v>
      </c>
      <c r="G69" s="11">
        <v>13.4</v>
      </c>
      <c r="H69" s="17">
        <v>18.600000000000001</v>
      </c>
      <c r="I69" s="16">
        <f t="shared" si="18"/>
        <v>138.80597014925374</v>
      </c>
      <c r="J69" s="10">
        <f t="shared" si="3"/>
        <v>138.80597014925374</v>
      </c>
      <c r="K69" s="14">
        <f t="shared" si="4"/>
        <v>10.200000000000001</v>
      </c>
      <c r="L69" s="14">
        <f t="shared" si="5"/>
        <v>221.42857142857144</v>
      </c>
    </row>
    <row r="70" spans="1:12" x14ac:dyDescent="0.25">
      <c r="A70" s="6">
        <v>1</v>
      </c>
      <c r="B70" s="7" t="s">
        <v>128</v>
      </c>
      <c r="C70" s="8" t="s">
        <v>129</v>
      </c>
      <c r="D70" s="9">
        <f>D71</f>
        <v>904.4</v>
      </c>
      <c r="E70" s="9">
        <f t="shared" ref="E70:H71" si="30">E71</f>
        <v>455</v>
      </c>
      <c r="F70" s="9">
        <f t="shared" si="30"/>
        <v>455</v>
      </c>
      <c r="G70" s="11">
        <f t="shared" si="30"/>
        <v>390.3</v>
      </c>
      <c r="H70" s="17">
        <f t="shared" si="30"/>
        <v>402.9</v>
      </c>
      <c r="I70" s="16">
        <f t="shared" ref="I70:I92" si="31">IF(G70=0,0,H70/G70*100)</f>
        <v>103.22828593389698</v>
      </c>
      <c r="J70" s="10">
        <f t="shared" ref="J70:J92" si="32">H70/F70*100</f>
        <v>88.549450549450555</v>
      </c>
      <c r="K70" s="14">
        <f t="shared" si="4"/>
        <v>-501.5</v>
      </c>
      <c r="L70" s="14">
        <f t="shared" si="5"/>
        <v>44.548872180451127</v>
      </c>
    </row>
    <row r="71" spans="1:12" x14ac:dyDescent="0.25">
      <c r="A71" s="6">
        <v>1</v>
      </c>
      <c r="B71" s="7" t="s">
        <v>130</v>
      </c>
      <c r="C71" s="8" t="s">
        <v>99</v>
      </c>
      <c r="D71" s="9">
        <f>D72+D73</f>
        <v>904.4</v>
      </c>
      <c r="E71" s="9">
        <f t="shared" si="30"/>
        <v>455</v>
      </c>
      <c r="F71" s="9">
        <f t="shared" si="30"/>
        <v>455</v>
      </c>
      <c r="G71" s="11">
        <f t="shared" si="30"/>
        <v>390.3</v>
      </c>
      <c r="H71" s="17">
        <f t="shared" si="30"/>
        <v>402.9</v>
      </c>
      <c r="I71" s="16">
        <f t="shared" si="31"/>
        <v>103.22828593389698</v>
      </c>
      <c r="J71" s="10">
        <f t="shared" si="32"/>
        <v>88.549450549450555</v>
      </c>
      <c r="K71" s="14">
        <f t="shared" ref="K71:K92" si="33">H71-D71</f>
        <v>-501.5</v>
      </c>
      <c r="L71" s="14">
        <f t="shared" ref="L71:L92" si="34">H71/D71*100</f>
        <v>44.548872180451127</v>
      </c>
    </row>
    <row r="72" spans="1:12" x14ac:dyDescent="0.25">
      <c r="A72" s="6">
        <v>0</v>
      </c>
      <c r="B72" s="7" t="s">
        <v>131</v>
      </c>
      <c r="C72" s="8" t="s">
        <v>99</v>
      </c>
      <c r="D72" s="9">
        <v>807</v>
      </c>
      <c r="E72" s="9">
        <v>455</v>
      </c>
      <c r="F72" s="9">
        <v>455</v>
      </c>
      <c r="G72" s="11">
        <v>390.3</v>
      </c>
      <c r="H72" s="17">
        <v>402.9</v>
      </c>
      <c r="I72" s="18">
        <f t="shared" si="31"/>
        <v>103.22828593389698</v>
      </c>
      <c r="J72" s="19">
        <f t="shared" si="32"/>
        <v>88.549450549450555</v>
      </c>
      <c r="K72" s="19">
        <f t="shared" si="33"/>
        <v>-404.1</v>
      </c>
      <c r="L72" s="19">
        <f t="shared" si="34"/>
        <v>49.925650557620813</v>
      </c>
    </row>
    <row r="73" spans="1:12" ht="158.4" x14ac:dyDescent="0.25">
      <c r="A73" s="6"/>
      <c r="B73" s="7">
        <v>24062200</v>
      </c>
      <c r="C73" s="8" t="s">
        <v>176</v>
      </c>
      <c r="D73" s="9">
        <v>97.4</v>
      </c>
      <c r="E73" s="9">
        <v>0</v>
      </c>
      <c r="F73" s="9">
        <v>0</v>
      </c>
      <c r="G73" s="11">
        <v>0</v>
      </c>
      <c r="H73" s="17">
        <v>0</v>
      </c>
      <c r="I73" s="18">
        <f t="shared" ref="I73" si="35">IF(G73=0,0,H73/G73*100)</f>
        <v>0</v>
      </c>
      <c r="J73" s="19">
        <v>0</v>
      </c>
      <c r="K73" s="19">
        <f t="shared" ref="K73" si="36">H73-D73</f>
        <v>-97.4</v>
      </c>
      <c r="L73" s="19">
        <f t="shared" ref="L73" si="37">H73/D73*100</f>
        <v>0</v>
      </c>
    </row>
    <row r="74" spans="1:12" x14ac:dyDescent="0.25">
      <c r="A74" s="6">
        <v>1</v>
      </c>
      <c r="B74" s="7" t="s">
        <v>132</v>
      </c>
      <c r="C74" s="8" t="s">
        <v>133</v>
      </c>
      <c r="D74" s="9">
        <f>D75</f>
        <v>93871.900000000009</v>
      </c>
      <c r="E74" s="9">
        <f t="shared" ref="E74:H74" si="38">E75</f>
        <v>87178.6</v>
      </c>
      <c r="F74" s="9">
        <f t="shared" si="38"/>
        <v>150338.40000000002</v>
      </c>
      <c r="G74" s="11">
        <f t="shared" si="38"/>
        <v>111045.40000000001</v>
      </c>
      <c r="H74" s="17">
        <f t="shared" si="38"/>
        <v>110915</v>
      </c>
      <c r="I74" s="16">
        <f t="shared" si="31"/>
        <v>99.882570552224578</v>
      </c>
      <c r="J74" s="10">
        <f t="shared" si="32"/>
        <v>73.776892663484503</v>
      </c>
      <c r="K74" s="14">
        <f t="shared" si="33"/>
        <v>17043.099999999991</v>
      </c>
      <c r="L74" s="14">
        <f t="shared" si="34"/>
        <v>118.15569941590613</v>
      </c>
    </row>
    <row r="75" spans="1:12" x14ac:dyDescent="0.25">
      <c r="A75" s="6">
        <v>1</v>
      </c>
      <c r="B75" s="7" t="s">
        <v>134</v>
      </c>
      <c r="C75" s="8" t="s">
        <v>135</v>
      </c>
      <c r="D75" s="9">
        <f>D76+D81+D83</f>
        <v>93871.900000000009</v>
      </c>
      <c r="E75" s="9">
        <f t="shared" ref="E75:H75" si="39">E76+E81+E83</f>
        <v>87178.6</v>
      </c>
      <c r="F75" s="9">
        <f t="shared" si="39"/>
        <v>150338.40000000002</v>
      </c>
      <c r="G75" s="11">
        <f t="shared" si="39"/>
        <v>111045.40000000001</v>
      </c>
      <c r="H75" s="17">
        <f t="shared" si="39"/>
        <v>110915</v>
      </c>
      <c r="I75" s="16">
        <f t="shared" si="31"/>
        <v>99.882570552224578</v>
      </c>
      <c r="J75" s="10">
        <f t="shared" si="32"/>
        <v>73.776892663484503</v>
      </c>
      <c r="K75" s="14">
        <f t="shared" si="33"/>
        <v>17043.099999999991</v>
      </c>
      <c r="L75" s="14">
        <f t="shared" si="34"/>
        <v>118.15569941590613</v>
      </c>
    </row>
    <row r="76" spans="1:12" ht="26.4" x14ac:dyDescent="0.25">
      <c r="A76" s="6">
        <v>1</v>
      </c>
      <c r="B76" s="7" t="s">
        <v>136</v>
      </c>
      <c r="C76" s="8" t="s">
        <v>137</v>
      </c>
      <c r="D76" s="9">
        <f>D77+D78+D79+D80</f>
        <v>88359</v>
      </c>
      <c r="E76" s="9">
        <f t="shared" ref="E76:H76" si="40">E77+E78+E79+E80</f>
        <v>86288.6</v>
      </c>
      <c r="F76" s="9">
        <f t="shared" si="40"/>
        <v>146735.40000000002</v>
      </c>
      <c r="G76" s="11">
        <f t="shared" si="40"/>
        <v>108012.8</v>
      </c>
      <c r="H76" s="17">
        <f t="shared" si="40"/>
        <v>108012.8</v>
      </c>
      <c r="I76" s="16">
        <f t="shared" si="31"/>
        <v>100</v>
      </c>
      <c r="J76" s="10">
        <f t="shared" si="32"/>
        <v>73.610594307849354</v>
      </c>
      <c r="K76" s="14">
        <f t="shared" si="33"/>
        <v>19653.800000000003</v>
      </c>
      <c r="L76" s="14">
        <f t="shared" si="34"/>
        <v>122.2431218098892</v>
      </c>
    </row>
    <row r="77" spans="1:12" ht="26.4" x14ac:dyDescent="0.25">
      <c r="A77" s="6">
        <v>0</v>
      </c>
      <c r="B77" s="7" t="s">
        <v>138</v>
      </c>
      <c r="C77" s="8" t="s">
        <v>139</v>
      </c>
      <c r="D77" s="9">
        <v>88359</v>
      </c>
      <c r="E77" s="9">
        <v>86288.6</v>
      </c>
      <c r="F77" s="9">
        <v>128277.3</v>
      </c>
      <c r="G77" s="11">
        <v>96785.8</v>
      </c>
      <c r="H77" s="17">
        <v>96785.8</v>
      </c>
      <c r="I77" s="18">
        <f t="shared" si="31"/>
        <v>100</v>
      </c>
      <c r="J77" s="19">
        <f t="shared" si="32"/>
        <v>75.450449923719944</v>
      </c>
      <c r="K77" s="19">
        <f t="shared" si="33"/>
        <v>8426.8000000000029</v>
      </c>
      <c r="L77" s="19">
        <f t="shared" si="34"/>
        <v>109.53700245589017</v>
      </c>
    </row>
    <row r="78" spans="1:12" ht="39.6" x14ac:dyDescent="0.25">
      <c r="A78" s="6">
        <v>0</v>
      </c>
      <c r="B78" s="7" t="s">
        <v>140</v>
      </c>
      <c r="C78" s="8" t="s">
        <v>141</v>
      </c>
      <c r="D78" s="9">
        <v>0</v>
      </c>
      <c r="E78" s="9">
        <v>0</v>
      </c>
      <c r="F78" s="9">
        <v>304.10000000000002</v>
      </c>
      <c r="G78" s="11">
        <v>212.8</v>
      </c>
      <c r="H78" s="17">
        <v>212.8</v>
      </c>
      <c r="I78" s="18">
        <f t="shared" si="31"/>
        <v>100</v>
      </c>
      <c r="J78" s="19">
        <f t="shared" si="32"/>
        <v>69.976981256165743</v>
      </c>
      <c r="K78" s="19">
        <f t="shared" si="33"/>
        <v>212.8</v>
      </c>
      <c r="L78" s="19">
        <v>100</v>
      </c>
    </row>
    <row r="79" spans="1:12" ht="66" x14ac:dyDescent="0.25">
      <c r="A79" s="6">
        <v>0</v>
      </c>
      <c r="B79" s="7" t="s">
        <v>142</v>
      </c>
      <c r="C79" s="8" t="s">
        <v>143</v>
      </c>
      <c r="D79" s="9">
        <v>0</v>
      </c>
      <c r="E79" s="9">
        <v>0</v>
      </c>
      <c r="F79" s="9">
        <v>2197.8000000000002</v>
      </c>
      <c r="G79" s="11">
        <v>2197.8000000000002</v>
      </c>
      <c r="H79" s="17">
        <v>2197.8000000000002</v>
      </c>
      <c r="I79" s="18">
        <f t="shared" si="31"/>
        <v>100</v>
      </c>
      <c r="J79" s="19">
        <f t="shared" si="32"/>
        <v>100</v>
      </c>
      <c r="K79" s="19">
        <f t="shared" si="33"/>
        <v>2197.8000000000002</v>
      </c>
      <c r="L79" s="19">
        <v>100</v>
      </c>
    </row>
    <row r="80" spans="1:12" ht="52.8" x14ac:dyDescent="0.25">
      <c r="A80" s="6">
        <v>0</v>
      </c>
      <c r="B80" s="7" t="s">
        <v>144</v>
      </c>
      <c r="C80" s="8" t="s">
        <v>145</v>
      </c>
      <c r="D80" s="9">
        <v>0</v>
      </c>
      <c r="E80" s="9">
        <v>0</v>
      </c>
      <c r="F80" s="9">
        <v>15956.2</v>
      </c>
      <c r="G80" s="11">
        <v>8816.4</v>
      </c>
      <c r="H80" s="17">
        <v>8816.4</v>
      </c>
      <c r="I80" s="18">
        <f t="shared" si="31"/>
        <v>100</v>
      </c>
      <c r="J80" s="19">
        <f t="shared" si="32"/>
        <v>55.253757160226115</v>
      </c>
      <c r="K80" s="19">
        <f t="shared" si="33"/>
        <v>8816.4</v>
      </c>
      <c r="L80" s="19">
        <v>100</v>
      </c>
    </row>
    <row r="81" spans="1:12" ht="26.4" x14ac:dyDescent="0.25">
      <c r="A81" s="6">
        <v>1</v>
      </c>
      <c r="B81" s="7" t="s">
        <v>146</v>
      </c>
      <c r="C81" s="8" t="s">
        <v>147</v>
      </c>
      <c r="D81" s="9">
        <f>D82</f>
        <v>4104.1000000000004</v>
      </c>
      <c r="E81" s="9">
        <f t="shared" ref="E81:H81" si="41">E82</f>
        <v>0</v>
      </c>
      <c r="F81" s="9">
        <f t="shared" si="41"/>
        <v>837.8</v>
      </c>
      <c r="G81" s="11">
        <f t="shared" si="41"/>
        <v>837.8</v>
      </c>
      <c r="H81" s="17">
        <f t="shared" si="41"/>
        <v>837.8</v>
      </c>
      <c r="I81" s="16">
        <f t="shared" si="31"/>
        <v>100</v>
      </c>
      <c r="J81" s="10">
        <f t="shared" si="32"/>
        <v>100</v>
      </c>
      <c r="K81" s="14">
        <f t="shared" si="33"/>
        <v>-3266.3</v>
      </c>
      <c r="L81" s="14">
        <f t="shared" si="34"/>
        <v>20.413732608854556</v>
      </c>
    </row>
    <row r="82" spans="1:12" x14ac:dyDescent="0.25">
      <c r="A82" s="6">
        <v>0</v>
      </c>
      <c r="B82" s="7" t="s">
        <v>148</v>
      </c>
      <c r="C82" s="8" t="s">
        <v>149</v>
      </c>
      <c r="D82" s="9">
        <v>4104.1000000000004</v>
      </c>
      <c r="E82" s="9">
        <v>0</v>
      </c>
      <c r="F82" s="9">
        <v>837.8</v>
      </c>
      <c r="G82" s="11">
        <v>837.8</v>
      </c>
      <c r="H82" s="17">
        <v>837.8</v>
      </c>
      <c r="I82" s="18">
        <f t="shared" si="31"/>
        <v>100</v>
      </c>
      <c r="J82" s="19">
        <f t="shared" si="32"/>
        <v>100</v>
      </c>
      <c r="K82" s="19">
        <f t="shared" si="33"/>
        <v>-3266.3</v>
      </c>
      <c r="L82" s="19">
        <f t="shared" si="34"/>
        <v>20.413732608854556</v>
      </c>
    </row>
    <row r="83" spans="1:12" ht="26.4" x14ac:dyDescent="0.25">
      <c r="A83" s="6">
        <v>1</v>
      </c>
      <c r="B83" s="7" t="s">
        <v>150</v>
      </c>
      <c r="C83" s="8" t="s">
        <v>151</v>
      </c>
      <c r="D83" s="9">
        <f>D84+D85+D86+D87+D88+D89+D90</f>
        <v>1408.8000000000002</v>
      </c>
      <c r="E83" s="9">
        <f t="shared" ref="E83:H83" si="42">E84+E85+E86+E87+E88+E89+E90</f>
        <v>890</v>
      </c>
      <c r="F83" s="9">
        <f t="shared" si="42"/>
        <v>2765.2000000000003</v>
      </c>
      <c r="G83" s="9">
        <f t="shared" si="42"/>
        <v>2194.8000000000002</v>
      </c>
      <c r="H83" s="9">
        <f t="shared" si="42"/>
        <v>2064.4</v>
      </c>
      <c r="I83" s="16">
        <f t="shared" si="31"/>
        <v>94.058684162566067</v>
      </c>
      <c r="J83" s="10">
        <f t="shared" si="32"/>
        <v>74.656444380153332</v>
      </c>
      <c r="K83" s="14">
        <f t="shared" si="33"/>
        <v>655.59999999999991</v>
      </c>
      <c r="L83" s="14">
        <f t="shared" si="34"/>
        <v>146.53605905735375</v>
      </c>
    </row>
    <row r="84" spans="1:12" ht="39.6" x14ac:dyDescent="0.25">
      <c r="A84" s="6">
        <v>0</v>
      </c>
      <c r="B84" s="7" t="s">
        <v>152</v>
      </c>
      <c r="C84" s="8" t="s">
        <v>153</v>
      </c>
      <c r="D84" s="9">
        <v>952.7</v>
      </c>
      <c r="E84" s="9">
        <v>890</v>
      </c>
      <c r="F84" s="9">
        <v>1457.4</v>
      </c>
      <c r="G84" s="11">
        <v>1031.9000000000001</v>
      </c>
      <c r="H84" s="17">
        <v>1031.9000000000001</v>
      </c>
      <c r="I84" s="18">
        <f t="shared" si="31"/>
        <v>100</v>
      </c>
      <c r="J84" s="19">
        <f t="shared" si="32"/>
        <v>70.804171812817344</v>
      </c>
      <c r="K84" s="19">
        <f t="shared" si="33"/>
        <v>79.200000000000045</v>
      </c>
      <c r="L84" s="19">
        <f t="shared" si="34"/>
        <v>108.31321507295057</v>
      </c>
    </row>
    <row r="85" spans="1:12" ht="52.8" x14ac:dyDescent="0.25">
      <c r="A85" s="6"/>
      <c r="B85" s="7">
        <v>41051200</v>
      </c>
      <c r="C85" s="8" t="s">
        <v>170</v>
      </c>
      <c r="D85" s="9">
        <v>119.4</v>
      </c>
      <c r="E85" s="9">
        <v>0</v>
      </c>
      <c r="F85" s="9">
        <v>0</v>
      </c>
      <c r="G85" s="11">
        <v>0</v>
      </c>
      <c r="H85" s="17">
        <v>0</v>
      </c>
      <c r="I85" s="18">
        <f t="shared" ref="I85" si="43">IF(G85=0,0,H85/G85*100)</f>
        <v>0</v>
      </c>
      <c r="J85" s="19">
        <v>0</v>
      </c>
      <c r="K85" s="19">
        <f t="shared" ref="K85" si="44">H85-D85</f>
        <v>-119.4</v>
      </c>
      <c r="L85" s="19">
        <f t="shared" ref="L85" si="45">H85/D85*100</f>
        <v>0</v>
      </c>
    </row>
    <row r="86" spans="1:12" ht="82.8" x14ac:dyDescent="0.25">
      <c r="A86" s="6"/>
      <c r="B86" s="7">
        <v>41051700</v>
      </c>
      <c r="C86" s="20" t="s">
        <v>165</v>
      </c>
      <c r="D86" s="9">
        <v>61</v>
      </c>
      <c r="E86" s="9">
        <v>0</v>
      </c>
      <c r="F86" s="9">
        <v>0</v>
      </c>
      <c r="G86" s="11">
        <v>0</v>
      </c>
      <c r="H86" s="17">
        <v>0</v>
      </c>
      <c r="I86" s="18">
        <f t="shared" ref="I86:I89" si="46">IF(G86=0,0,H86/G86*100)</f>
        <v>0</v>
      </c>
      <c r="J86" s="19">
        <v>0</v>
      </c>
      <c r="K86" s="19">
        <f t="shared" ref="K86:K89" si="47">H86-D86</f>
        <v>-61</v>
      </c>
      <c r="L86" s="19">
        <f t="shared" ref="L86:L88" si="48">H86/D86*100</f>
        <v>0</v>
      </c>
    </row>
    <row r="87" spans="1:12" ht="13.8" x14ac:dyDescent="0.25">
      <c r="A87" s="6"/>
      <c r="B87" s="7">
        <v>41053900</v>
      </c>
      <c r="C87" s="20" t="s">
        <v>166</v>
      </c>
      <c r="D87" s="9">
        <v>151</v>
      </c>
      <c r="E87" s="9">
        <v>0</v>
      </c>
      <c r="F87" s="9">
        <v>44.4</v>
      </c>
      <c r="G87" s="11">
        <v>44.4</v>
      </c>
      <c r="H87" s="17">
        <v>44.4</v>
      </c>
      <c r="I87" s="18">
        <f t="shared" si="46"/>
        <v>100</v>
      </c>
      <c r="J87" s="19">
        <f t="shared" ref="J87:J89" si="49">H87/F87*100</f>
        <v>100</v>
      </c>
      <c r="K87" s="19">
        <f t="shared" si="47"/>
        <v>-106.6</v>
      </c>
      <c r="L87" s="19">
        <f t="shared" si="48"/>
        <v>29.403973509933774</v>
      </c>
    </row>
    <row r="88" spans="1:12" ht="82.8" x14ac:dyDescent="0.25">
      <c r="A88" s="6"/>
      <c r="B88" s="7">
        <v>41057700</v>
      </c>
      <c r="C88" s="21" t="s">
        <v>167</v>
      </c>
      <c r="D88" s="9">
        <v>124.7</v>
      </c>
      <c r="E88" s="9">
        <v>0</v>
      </c>
      <c r="F88" s="9">
        <v>140.5</v>
      </c>
      <c r="G88" s="11">
        <v>87.8</v>
      </c>
      <c r="H88" s="17">
        <v>87.8</v>
      </c>
      <c r="I88" s="18">
        <f t="shared" si="46"/>
        <v>100</v>
      </c>
      <c r="J88" s="19">
        <f t="shared" si="49"/>
        <v>62.491103202846979</v>
      </c>
      <c r="K88" s="19">
        <f t="shared" si="47"/>
        <v>-36.900000000000006</v>
      </c>
      <c r="L88" s="19">
        <f t="shared" si="48"/>
        <v>70.408981555733746</v>
      </c>
    </row>
    <row r="89" spans="1:12" ht="92.4" x14ac:dyDescent="0.25">
      <c r="A89" s="6"/>
      <c r="B89" s="33">
        <v>41057900</v>
      </c>
      <c r="C89" s="34" t="s">
        <v>169</v>
      </c>
      <c r="D89" s="28">
        <v>0</v>
      </c>
      <c r="E89" s="28">
        <v>0</v>
      </c>
      <c r="F89" s="28">
        <v>1000</v>
      </c>
      <c r="G89" s="35">
        <v>1000</v>
      </c>
      <c r="H89" s="30">
        <v>869.6</v>
      </c>
      <c r="I89" s="36">
        <f t="shared" si="46"/>
        <v>86.960000000000008</v>
      </c>
      <c r="J89" s="37">
        <f t="shared" si="49"/>
        <v>86.960000000000008</v>
      </c>
      <c r="K89" s="37">
        <f t="shared" si="47"/>
        <v>869.6</v>
      </c>
      <c r="L89" s="19">
        <v>100</v>
      </c>
    </row>
    <row r="90" spans="1:12" ht="93" thickBot="1" x14ac:dyDescent="0.3">
      <c r="A90" s="52"/>
      <c r="B90" s="33">
        <v>41059300</v>
      </c>
      <c r="C90" s="8" t="s">
        <v>169</v>
      </c>
      <c r="D90" s="28">
        <v>0</v>
      </c>
      <c r="E90" s="28">
        <v>0</v>
      </c>
      <c r="F90" s="28">
        <v>122.9</v>
      </c>
      <c r="G90" s="35">
        <v>30.7</v>
      </c>
      <c r="H90" s="30">
        <v>30.7</v>
      </c>
      <c r="I90" s="36">
        <f t="shared" ref="I90" si="50">IF(G90=0,0,H90/G90*100)</f>
        <v>100</v>
      </c>
      <c r="J90" s="37">
        <f t="shared" ref="J90" si="51">H90/F90*100</f>
        <v>24.979658258746948</v>
      </c>
      <c r="K90" s="37">
        <f t="shared" ref="K90" si="52">H90-D90</f>
        <v>30.7</v>
      </c>
      <c r="L90" s="19">
        <v>100</v>
      </c>
    </row>
    <row r="91" spans="1:12" s="15" customFormat="1" ht="18" customHeight="1" thickBot="1" x14ac:dyDescent="0.3">
      <c r="A91" s="32">
        <v>1</v>
      </c>
      <c r="B91" s="39" t="s">
        <v>154</v>
      </c>
      <c r="C91" s="53" t="s">
        <v>155</v>
      </c>
      <c r="D91" s="40">
        <f>D6+D50</f>
        <v>239518.74184999993</v>
      </c>
      <c r="E91" s="43">
        <f t="shared" ref="E91:H91" si="53">E6+E50</f>
        <v>344722</v>
      </c>
      <c r="F91" s="40">
        <f t="shared" si="53"/>
        <v>372246.8</v>
      </c>
      <c r="G91" s="43">
        <f t="shared" si="53"/>
        <v>283229.2</v>
      </c>
      <c r="H91" s="40">
        <f t="shared" si="53"/>
        <v>298370.23232999997</v>
      </c>
      <c r="I91" s="42">
        <f t="shared" si="31"/>
        <v>105.34585852376802</v>
      </c>
      <c r="J91" s="41">
        <f t="shared" si="32"/>
        <v>80.153874346267045</v>
      </c>
      <c r="K91" s="47">
        <f t="shared" si="33"/>
        <v>58851.490480000037</v>
      </c>
      <c r="L91" s="41">
        <f t="shared" si="34"/>
        <v>124.57072462281727</v>
      </c>
    </row>
    <row r="92" spans="1:12" s="15" customFormat="1" ht="18" customHeight="1" thickBot="1" x14ac:dyDescent="0.3">
      <c r="A92" s="32">
        <v>1</v>
      </c>
      <c r="B92" s="38" t="s">
        <v>154</v>
      </c>
      <c r="C92" s="44" t="s">
        <v>156</v>
      </c>
      <c r="D92" s="40">
        <f>D91+D74</f>
        <v>333390.64184999996</v>
      </c>
      <c r="E92" s="45">
        <f t="shared" ref="E92:H92" si="54">E91+E74</f>
        <v>431900.6</v>
      </c>
      <c r="F92" s="40">
        <f t="shared" si="54"/>
        <v>522585.2</v>
      </c>
      <c r="G92" s="40">
        <f t="shared" si="54"/>
        <v>394274.60000000003</v>
      </c>
      <c r="H92" s="40">
        <f t="shared" si="54"/>
        <v>409285.23232999997</v>
      </c>
      <c r="I92" s="42">
        <f t="shared" si="31"/>
        <v>103.80715174906017</v>
      </c>
      <c r="J92" s="41">
        <f t="shared" si="32"/>
        <v>78.319330958856085</v>
      </c>
      <c r="K92" s="46">
        <f t="shared" si="33"/>
        <v>75894.590480000013</v>
      </c>
      <c r="L92" s="41">
        <f t="shared" si="34"/>
        <v>122.7644633511179</v>
      </c>
    </row>
  </sheetData>
  <mergeCells count="7">
    <mergeCell ref="B1:L1"/>
    <mergeCell ref="B2:L2"/>
    <mergeCell ref="E4:J4"/>
    <mergeCell ref="K4:L4"/>
    <mergeCell ref="D4:D5"/>
    <mergeCell ref="B4:B5"/>
    <mergeCell ref="C4:C5"/>
  </mergeCells>
  <conditionalFormatting sqref="B6:B92">
    <cfRule type="expression" dxfId="31" priority="27" stopIfTrue="1">
      <formula>A6=1</formula>
    </cfRule>
  </conditionalFormatting>
  <conditionalFormatting sqref="C6:C92">
    <cfRule type="expression" dxfId="30" priority="28" stopIfTrue="1">
      <formula>A6=1</formula>
    </cfRule>
  </conditionalFormatting>
  <conditionalFormatting sqref="D6:D92">
    <cfRule type="expression" dxfId="29" priority="38" stopIfTrue="1">
      <formula>A6=1</formula>
    </cfRule>
  </conditionalFormatting>
  <conditionalFormatting sqref="E6:E92">
    <cfRule type="expression" dxfId="28" priority="41" stopIfTrue="1">
      <formula>A6=1</formula>
    </cfRule>
  </conditionalFormatting>
  <conditionalFormatting sqref="F6:F92">
    <cfRule type="expression" dxfId="27" priority="42" stopIfTrue="1">
      <formula>A6=1</formula>
    </cfRule>
  </conditionalFormatting>
  <conditionalFormatting sqref="G6:G92">
    <cfRule type="expression" dxfId="26" priority="43" stopIfTrue="1">
      <formula>A6=1</formula>
    </cfRule>
  </conditionalFormatting>
  <conditionalFormatting sqref="H6:H92">
    <cfRule type="expression" dxfId="25" priority="44" stopIfTrue="1">
      <formula>A6=1</formula>
    </cfRule>
  </conditionalFormatting>
  <conditionalFormatting sqref="E6:H8">
    <cfRule type="expression" dxfId="24" priority="25" stopIfTrue="1">
      <formula>B6=1</formula>
    </cfRule>
  </conditionalFormatting>
  <conditionalFormatting sqref="E13:H13">
    <cfRule type="expression" dxfId="23" priority="24" stopIfTrue="1">
      <formula>B13=1</formula>
    </cfRule>
  </conditionalFormatting>
  <conditionalFormatting sqref="E15:H16">
    <cfRule type="expression" dxfId="22" priority="23" stopIfTrue="1">
      <formula>B15=1</formula>
    </cfRule>
  </conditionalFormatting>
  <conditionalFormatting sqref="E19:H19">
    <cfRule type="expression" dxfId="21" priority="22" stopIfTrue="1">
      <formula>B19=1</formula>
    </cfRule>
  </conditionalFormatting>
  <conditionalFormatting sqref="E21:H21">
    <cfRule type="expression" dxfId="20" priority="21" stopIfTrue="1">
      <formula>B21=1</formula>
    </cfRule>
  </conditionalFormatting>
  <conditionalFormatting sqref="E23:H24">
    <cfRule type="expression" dxfId="19" priority="20" stopIfTrue="1">
      <formula>B23=1</formula>
    </cfRule>
  </conditionalFormatting>
  <conditionalFormatting sqref="E26:H26">
    <cfRule type="expression" dxfId="18" priority="19" stopIfTrue="1">
      <formula>B26=1</formula>
    </cfRule>
  </conditionalFormatting>
  <conditionalFormatting sqref="E28:H28">
    <cfRule type="expression" dxfId="17" priority="18" stopIfTrue="1">
      <formula>B28=1</formula>
    </cfRule>
  </conditionalFormatting>
  <conditionalFormatting sqref="E31:H32">
    <cfRule type="expression" dxfId="16" priority="17" stopIfTrue="1">
      <formula>B31=1</formula>
    </cfRule>
  </conditionalFormatting>
  <conditionalFormatting sqref="E43:H43">
    <cfRule type="expression" dxfId="15" priority="16" stopIfTrue="1">
      <formula>B43=1</formula>
    </cfRule>
  </conditionalFormatting>
  <conditionalFormatting sqref="E46:H46">
    <cfRule type="expression" dxfId="14" priority="15" stopIfTrue="1">
      <formula>B46=1</formula>
    </cfRule>
  </conditionalFormatting>
  <conditionalFormatting sqref="E50:H52">
    <cfRule type="expression" dxfId="13" priority="14" stopIfTrue="1">
      <formula>B50=1</formula>
    </cfRule>
  </conditionalFormatting>
  <conditionalFormatting sqref="E54:H54">
    <cfRule type="expression" dxfId="12" priority="13" stopIfTrue="1">
      <formula>B54=1</formula>
    </cfRule>
  </conditionalFormatting>
  <conditionalFormatting sqref="E58:H59">
    <cfRule type="expression" dxfId="11" priority="12" stopIfTrue="1">
      <formula>B58=1</formula>
    </cfRule>
  </conditionalFormatting>
  <conditionalFormatting sqref="E63:H63">
    <cfRule type="expression" dxfId="10" priority="11" stopIfTrue="1">
      <formula>B63=1</formula>
    </cfRule>
  </conditionalFormatting>
  <conditionalFormatting sqref="E65:H65">
    <cfRule type="expression" dxfId="9" priority="10" stopIfTrue="1">
      <formula>B65=1</formula>
    </cfRule>
  </conditionalFormatting>
  <conditionalFormatting sqref="E69:H71">
    <cfRule type="expression" dxfId="8" priority="9" stopIfTrue="1">
      <formula>B69=1</formula>
    </cfRule>
  </conditionalFormatting>
  <conditionalFormatting sqref="E83:H83">
    <cfRule type="expression" dxfId="7" priority="8" stopIfTrue="1">
      <formula>B83=1</formula>
    </cfRule>
  </conditionalFormatting>
  <conditionalFormatting sqref="E74:H76">
    <cfRule type="expression" dxfId="6" priority="7" stopIfTrue="1">
      <formula>B74=1</formula>
    </cfRule>
  </conditionalFormatting>
  <conditionalFormatting sqref="E81:H81">
    <cfRule type="expression" dxfId="5" priority="6" stopIfTrue="1">
      <formula>B81=1</formula>
    </cfRule>
  </conditionalFormatting>
  <conditionalFormatting sqref="E83:H83">
    <cfRule type="expression" dxfId="4" priority="5" stopIfTrue="1">
      <formula>B83=1</formula>
    </cfRule>
  </conditionalFormatting>
  <conditionalFormatting sqref="E91:H92">
    <cfRule type="expression" dxfId="3" priority="4" stopIfTrue="1">
      <formula>B91=1</formula>
    </cfRule>
  </conditionalFormatting>
  <conditionalFormatting sqref="E83:H83">
    <cfRule type="expression" dxfId="2" priority="3" stopIfTrue="1">
      <formula>B83=1</formula>
    </cfRule>
  </conditionalFormatting>
  <conditionalFormatting sqref="G52">
    <cfRule type="expression" dxfId="1" priority="2" stopIfTrue="1">
      <formula>B52=1</formula>
    </cfRule>
  </conditionalFormatting>
  <conditionalFormatting sqref="E83:H83">
    <cfRule type="expression" dxfId="0" priority="1" stopIfTrue="1">
      <formula>B83=1</formula>
    </cfRule>
  </conditionalFormatting>
  <pageMargins left="0.47244094488188981" right="0.19685039370078741" top="0.39370078740157483" bottom="0.19685039370078741" header="0.27559055118110237" footer="0"/>
  <pageSetup paperSize="9" scale="73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ЗФ</vt:lpstr>
      <vt:lpstr>ЗФ!Заголовки_для_друку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Mis'kaRada</dc:creator>
  <cp:lastModifiedBy>Lenovo</cp:lastModifiedBy>
  <cp:lastPrinted>2025-10-06T06:24:06Z</cp:lastPrinted>
  <dcterms:created xsi:type="dcterms:W3CDTF">2025-05-05T11:57:29Z</dcterms:created>
  <dcterms:modified xsi:type="dcterms:W3CDTF">2025-10-07T13:40:20Z</dcterms:modified>
</cp:coreProperties>
</file>