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40" windowWidth="19420" windowHeight="9020"/>
  </bookViews>
  <sheets>
    <sheet name="ЗФ" sheetId="1" r:id="rId1"/>
  </sheets>
  <definedNames>
    <definedName name="_xlnm.Print_Titles" localSheetId="0">ЗФ!$4:$5</definedName>
  </definedNames>
  <calcPr calcId="125725"/>
</workbook>
</file>

<file path=xl/calcChain.xml><?xml version="1.0" encoding="utf-8"?>
<calcChain xmlns="http://schemas.openxmlformats.org/spreadsheetml/2006/main">
  <c r="H79" i="1"/>
  <c r="G79"/>
  <c r="F79"/>
  <c r="E79"/>
  <c r="D79"/>
  <c r="K80"/>
  <c r="J80"/>
  <c r="I80"/>
  <c r="G68"/>
  <c r="L81" l="1"/>
  <c r="K81"/>
  <c r="I81"/>
  <c r="H43"/>
  <c r="J43" s="1"/>
  <c r="G43"/>
  <c r="F43"/>
  <c r="E43"/>
  <c r="D43"/>
  <c r="H38"/>
  <c r="G38"/>
  <c r="F38"/>
  <c r="E38"/>
  <c r="D38"/>
  <c r="J33"/>
  <c r="H33"/>
  <c r="G33"/>
  <c r="F33"/>
  <c r="E33"/>
  <c r="D33"/>
  <c r="K33" s="1"/>
  <c r="D74"/>
  <c r="I43" l="1"/>
  <c r="L43"/>
  <c r="J38"/>
  <c r="K38"/>
  <c r="I38"/>
  <c r="I33"/>
  <c r="K43"/>
  <c r="L38"/>
  <c r="L33"/>
  <c r="L76"/>
  <c r="K76"/>
  <c r="I76"/>
  <c r="H88" l="1"/>
  <c r="G88"/>
  <c r="F88"/>
  <c r="E88"/>
  <c r="D88"/>
  <c r="K95"/>
  <c r="J95"/>
  <c r="I95"/>
  <c r="I60"/>
  <c r="I59"/>
  <c r="L59"/>
  <c r="G55" l="1"/>
  <c r="L90" l="1"/>
  <c r="K90"/>
  <c r="I90"/>
  <c r="H86"/>
  <c r="G86"/>
  <c r="F86"/>
  <c r="E86"/>
  <c r="K94"/>
  <c r="J94"/>
  <c r="I94"/>
  <c r="L93"/>
  <c r="K93"/>
  <c r="J93"/>
  <c r="I93"/>
  <c r="L92"/>
  <c r="K92"/>
  <c r="J92"/>
  <c r="I92"/>
  <c r="L91"/>
  <c r="K91"/>
  <c r="I91"/>
  <c r="E78" l="1"/>
  <c r="E77" s="1"/>
  <c r="G78"/>
  <c r="G77" s="1"/>
  <c r="H78"/>
  <c r="H77" s="1"/>
  <c r="F78"/>
  <c r="F77" s="1"/>
  <c r="D86"/>
  <c r="H74"/>
  <c r="H73" s="1"/>
  <c r="G74"/>
  <c r="F74"/>
  <c r="E74"/>
  <c r="G73"/>
  <c r="F73"/>
  <c r="E73"/>
  <c r="H68"/>
  <c r="F68"/>
  <c r="E68"/>
  <c r="H66"/>
  <c r="G66"/>
  <c r="F66"/>
  <c r="E66"/>
  <c r="H62"/>
  <c r="G62"/>
  <c r="F62"/>
  <c r="F61" s="1"/>
  <c r="E62"/>
  <c r="E61" s="1"/>
  <c r="H57"/>
  <c r="G57"/>
  <c r="G54" s="1"/>
  <c r="F57"/>
  <c r="E57"/>
  <c r="H55"/>
  <c r="I55" s="1"/>
  <c r="F55"/>
  <c r="E55"/>
  <c r="F54"/>
  <c r="D73"/>
  <c r="D68"/>
  <c r="D66"/>
  <c r="D62"/>
  <c r="D57"/>
  <c r="K60"/>
  <c r="D55"/>
  <c r="H49"/>
  <c r="G49"/>
  <c r="F49"/>
  <c r="E49"/>
  <c r="H46"/>
  <c r="J46" s="1"/>
  <c r="G46"/>
  <c r="F46"/>
  <c r="E46"/>
  <c r="H32"/>
  <c r="H31" s="1"/>
  <c r="G32"/>
  <c r="G31" s="1"/>
  <c r="F32"/>
  <c r="E32"/>
  <c r="E31" s="1"/>
  <c r="H28"/>
  <c r="G28"/>
  <c r="F28"/>
  <c r="E28"/>
  <c r="H26"/>
  <c r="G26"/>
  <c r="F26"/>
  <c r="E26"/>
  <c r="H24"/>
  <c r="G24"/>
  <c r="G23" s="1"/>
  <c r="F24"/>
  <c r="E24"/>
  <c r="E23" s="1"/>
  <c r="H21"/>
  <c r="H15" s="1"/>
  <c r="G21"/>
  <c r="F21"/>
  <c r="E21"/>
  <c r="H19"/>
  <c r="K19" s="1"/>
  <c r="G19"/>
  <c r="F19"/>
  <c r="E19"/>
  <c r="H16"/>
  <c r="G16"/>
  <c r="G15" s="1"/>
  <c r="F16"/>
  <c r="E16"/>
  <c r="F15"/>
  <c r="H13"/>
  <c r="G13"/>
  <c r="I13" s="1"/>
  <c r="F13"/>
  <c r="E13"/>
  <c r="H8"/>
  <c r="H7" s="1"/>
  <c r="G8"/>
  <c r="G7" s="1"/>
  <c r="F8"/>
  <c r="F7" s="1"/>
  <c r="E8"/>
  <c r="E7"/>
  <c r="D49"/>
  <c r="D46"/>
  <c r="D32"/>
  <c r="D24"/>
  <c r="D26"/>
  <c r="D28"/>
  <c r="D16"/>
  <c r="D19"/>
  <c r="D21"/>
  <c r="D13"/>
  <c r="D8"/>
  <c r="D7" s="1"/>
  <c r="J9"/>
  <c r="J10"/>
  <c r="J11"/>
  <c r="J12"/>
  <c r="J14"/>
  <c r="J17"/>
  <c r="J18"/>
  <c r="J22"/>
  <c r="J25"/>
  <c r="J27"/>
  <c r="J29"/>
  <c r="J30"/>
  <c r="J34"/>
  <c r="J35"/>
  <c r="J36"/>
  <c r="J37"/>
  <c r="J39"/>
  <c r="J40"/>
  <c r="J41"/>
  <c r="J42"/>
  <c r="J44"/>
  <c r="J45"/>
  <c r="J47"/>
  <c r="J48"/>
  <c r="J50"/>
  <c r="J51"/>
  <c r="J52"/>
  <c r="J56"/>
  <c r="J58"/>
  <c r="J63"/>
  <c r="J64"/>
  <c r="J65"/>
  <c r="J67"/>
  <c r="J69"/>
  <c r="J70"/>
  <c r="J71"/>
  <c r="J72"/>
  <c r="J75"/>
  <c r="J79"/>
  <c r="J82"/>
  <c r="J83"/>
  <c r="J84"/>
  <c r="J85"/>
  <c r="J86"/>
  <c r="J87"/>
  <c r="J88"/>
  <c r="J89"/>
  <c r="L9"/>
  <c r="L10"/>
  <c r="L11"/>
  <c r="L12"/>
  <c r="L13"/>
  <c r="L14"/>
  <c r="L17"/>
  <c r="L18"/>
  <c r="L19"/>
  <c r="L20"/>
  <c r="L22"/>
  <c r="L25"/>
  <c r="L27"/>
  <c r="L29"/>
  <c r="L30"/>
  <c r="L34"/>
  <c r="L35"/>
  <c r="L36"/>
  <c r="L37"/>
  <c r="L39"/>
  <c r="L40"/>
  <c r="L41"/>
  <c r="L42"/>
  <c r="L44"/>
  <c r="L45"/>
  <c r="L47"/>
  <c r="L48"/>
  <c r="L50"/>
  <c r="L51"/>
  <c r="L52"/>
  <c r="L56"/>
  <c r="L58"/>
  <c r="L63"/>
  <c r="L64"/>
  <c r="L65"/>
  <c r="L67"/>
  <c r="L69"/>
  <c r="L70"/>
  <c r="L71"/>
  <c r="L72"/>
  <c r="L75"/>
  <c r="L82"/>
  <c r="L86"/>
  <c r="L87"/>
  <c r="L88"/>
  <c r="L89"/>
  <c r="K9"/>
  <c r="K10"/>
  <c r="K11"/>
  <c r="K12"/>
  <c r="K13"/>
  <c r="K14"/>
  <c r="K17"/>
  <c r="K18"/>
  <c r="K20"/>
  <c r="K22"/>
  <c r="K25"/>
  <c r="K27"/>
  <c r="K29"/>
  <c r="K30"/>
  <c r="K34"/>
  <c r="K35"/>
  <c r="K36"/>
  <c r="K37"/>
  <c r="K39"/>
  <c r="K40"/>
  <c r="K41"/>
  <c r="K42"/>
  <c r="K44"/>
  <c r="K45"/>
  <c r="K47"/>
  <c r="K48"/>
  <c r="K50"/>
  <c r="K51"/>
  <c r="K52"/>
  <c r="K56"/>
  <c r="K58"/>
  <c r="K59"/>
  <c r="K63"/>
  <c r="K64"/>
  <c r="K65"/>
  <c r="K67"/>
  <c r="K69"/>
  <c r="K70"/>
  <c r="K71"/>
  <c r="K72"/>
  <c r="K75"/>
  <c r="K82"/>
  <c r="K83"/>
  <c r="K84"/>
  <c r="K85"/>
  <c r="K86"/>
  <c r="K87"/>
  <c r="K88"/>
  <c r="K89"/>
  <c r="I9"/>
  <c r="I10"/>
  <c r="I11"/>
  <c r="I12"/>
  <c r="I14"/>
  <c r="I17"/>
  <c r="I18"/>
  <c r="I19"/>
  <c r="I20"/>
  <c r="I22"/>
  <c r="I25"/>
  <c r="I27"/>
  <c r="I29"/>
  <c r="I30"/>
  <c r="I34"/>
  <c r="I35"/>
  <c r="I36"/>
  <c r="I37"/>
  <c r="I39"/>
  <c r="I40"/>
  <c r="I41"/>
  <c r="I42"/>
  <c r="I44"/>
  <c r="I45"/>
  <c r="I47"/>
  <c r="I48"/>
  <c r="I50"/>
  <c r="I51"/>
  <c r="I52"/>
  <c r="I56"/>
  <c r="I58"/>
  <c r="I63"/>
  <c r="I64"/>
  <c r="I65"/>
  <c r="I67"/>
  <c r="I69"/>
  <c r="I70"/>
  <c r="I71"/>
  <c r="I72"/>
  <c r="I75"/>
  <c r="I79"/>
  <c r="I82"/>
  <c r="I83"/>
  <c r="I84"/>
  <c r="I85"/>
  <c r="I86"/>
  <c r="I87"/>
  <c r="I88"/>
  <c r="I89"/>
  <c r="J49" l="1"/>
  <c r="J26"/>
  <c r="D78"/>
  <c r="D77" s="1"/>
  <c r="L77" s="1"/>
  <c r="K57"/>
  <c r="I15"/>
  <c r="D54"/>
  <c r="D15"/>
  <c r="L16"/>
  <c r="I73"/>
  <c r="L57"/>
  <c r="H54"/>
  <c r="I54" s="1"/>
  <c r="L49"/>
  <c r="K49"/>
  <c r="K26"/>
  <c r="K79"/>
  <c r="K21"/>
  <c r="I57"/>
  <c r="I49"/>
  <c r="G61"/>
  <c r="G53" s="1"/>
  <c r="I77"/>
  <c r="I78"/>
  <c r="K77"/>
  <c r="L79"/>
  <c r="D61"/>
  <c r="D23"/>
  <c r="K8"/>
  <c r="K73"/>
  <c r="L73"/>
  <c r="L55"/>
  <c r="J13"/>
  <c r="I46"/>
  <c r="J55"/>
  <c r="J57"/>
  <c r="L62"/>
  <c r="I66"/>
  <c r="K68"/>
  <c r="L74"/>
  <c r="K16"/>
  <c r="L21"/>
  <c r="D31"/>
  <c r="K31" s="1"/>
  <c r="J15"/>
  <c r="J16"/>
  <c r="J21"/>
  <c r="E54"/>
  <c r="E53" s="1"/>
  <c r="E96" s="1"/>
  <c r="E97" s="1"/>
  <c r="I21"/>
  <c r="K55"/>
  <c r="E15"/>
  <c r="L24"/>
  <c r="K28"/>
  <c r="F31"/>
  <c r="L15"/>
  <c r="J77"/>
  <c r="I74"/>
  <c r="K74"/>
  <c r="J73"/>
  <c r="J74"/>
  <c r="L68"/>
  <c r="J68"/>
  <c r="I68"/>
  <c r="L66"/>
  <c r="K66"/>
  <c r="H61"/>
  <c r="J66"/>
  <c r="K62"/>
  <c r="I62"/>
  <c r="I32"/>
  <c r="J32"/>
  <c r="K32"/>
  <c r="I31"/>
  <c r="L32"/>
  <c r="L28"/>
  <c r="I28"/>
  <c r="J28"/>
  <c r="H23"/>
  <c r="H6" s="1"/>
  <c r="I26"/>
  <c r="L26"/>
  <c r="I24"/>
  <c r="K24"/>
  <c r="J24"/>
  <c r="G6"/>
  <c r="I16"/>
  <c r="K15"/>
  <c r="K7"/>
  <c r="L7"/>
  <c r="J7"/>
  <c r="I7"/>
  <c r="I8"/>
  <c r="L8"/>
  <c r="J8"/>
  <c r="J78"/>
  <c r="J62"/>
  <c r="F53"/>
  <c r="J31"/>
  <c r="F23"/>
  <c r="E6"/>
  <c r="K46"/>
  <c r="L46"/>
  <c r="J54" l="1"/>
  <c r="L78"/>
  <c r="K78"/>
  <c r="D53"/>
  <c r="K54"/>
  <c r="L54"/>
  <c r="H53"/>
  <c r="D6"/>
  <c r="D96" s="1"/>
  <c r="D97" s="1"/>
  <c r="L31"/>
  <c r="J61"/>
  <c r="L61"/>
  <c r="I61"/>
  <c r="K61"/>
  <c r="G96"/>
  <c r="G97" s="1"/>
  <c r="J23"/>
  <c r="L23"/>
  <c r="K23"/>
  <c r="I23"/>
  <c r="I6"/>
  <c r="F6"/>
  <c r="K53" l="1"/>
  <c r="I53"/>
  <c r="H96"/>
  <c r="L96" s="1"/>
  <c r="J53"/>
  <c r="L53"/>
  <c r="L6"/>
  <c r="K6"/>
  <c r="J6"/>
  <c r="F96"/>
  <c r="I96" l="1"/>
  <c r="H97"/>
  <c r="K97" s="1"/>
  <c r="K96"/>
  <c r="F97"/>
  <c r="J96"/>
  <c r="I97" l="1"/>
  <c r="J97"/>
  <c r="L97"/>
</calcChain>
</file>

<file path=xl/sharedStrings.xml><?xml version="1.0" encoding="utf-8"?>
<sst xmlns="http://schemas.openxmlformats.org/spreadsheetml/2006/main" count="187" uniqueCount="182">
  <si>
    <t>тис. грн.</t>
  </si>
  <si>
    <t>ККД</t>
  </si>
  <si>
    <t>Доходи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</si>
  <si>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</si>
  <si>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</si>
  <si>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</si>
  <si>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</si>
  <si>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</si>
  <si>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</si>
  <si>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</si>
  <si>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</si>
  <si>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</si>
  <si>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</si>
  <si>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</si>
  <si>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</si>
  <si>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</si>
  <si>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</si>
  <si>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</si>
  <si>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</si>
  <si>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</si>
  <si>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</si>
  <si>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</si>
  <si>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</si>
  <si>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</si>
  <si>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</si>
  <si>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</si>
  <si>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</si>
  <si>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</si>
  <si>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</si>
  <si>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13020000</t>
  </si>
  <si>
    <t>Рентна плата за спеціальне використання води</t>
  </si>
  <si>
    <t>13020200</t>
  </si>
  <si>
    <t>Рентна плата за спеціальне використання води водних об`єктів місцевого значення</t>
  </si>
  <si>
    <t>13030000</t>
  </si>
  <si>
    <t>Рентна плата за користування надрами загальнодержавного значення</t>
  </si>
  <si>
    <t>13030100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</si>
  <si>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</si>
  <si>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</si>
  <si>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</si>
  <si>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</si>
  <si>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</si>
  <si>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</si>
  <si>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</si>
  <si>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</si>
  <si>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</si>
  <si>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</si>
  <si>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</si>
  <si>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</si>
  <si>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</si>
  <si>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</si>
  <si>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</si>
  <si>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</si>
  <si>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</si>
  <si>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</si>
  <si>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</si>
  <si>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</si>
  <si>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</si>
  <si>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</si>
  <si>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</si>
  <si>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</si>
  <si>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</si>
  <si>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</si>
  <si>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</si>
  <si>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</si>
  <si>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</si>
  <si>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</si>
  <si>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</si>
  <si>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</si>
  <si>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</si>
  <si>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</si>
  <si>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</si>
  <si>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18011000</t>
  </si>
  <si>
    <t>Транспортний податок з фізичних осіб</t>
  </si>
  <si>
    <t>18011100</t>
  </si>
  <si>
    <t>Транспортний податок з юридичних осіб</t>
  </si>
  <si>
    <t>18030000</t>
  </si>
  <si>
    <t>Туристичний збір</t>
  </si>
  <si>
    <t>18030100</t>
  </si>
  <si>
    <t>Туристичний збір, сплачений юридичними особами</t>
  </si>
  <si>
    <t>18030200</t>
  </si>
  <si>
    <t>Туристичний збір, сплачений фізичними особами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</si>
  <si>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</si>
  <si>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</si>
  <si>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</si>
  <si>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</si>
  <si>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</si>
  <si>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</si>
  <si>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</si>
  <si>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</si>
  <si>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</si>
  <si>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</si>
  <si>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</si>
  <si>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</si>
  <si>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21010000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</si>
  <si>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</si>
  <si>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</si>
  <si>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</si>
  <si>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</si>
  <si>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</si>
  <si>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</si>
  <si>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</si>
  <si>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</si>
  <si>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</si>
  <si>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</si>
  <si>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</si>
  <si>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</si>
  <si>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</si>
  <si>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22010300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</si>
  <si>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</si>
  <si>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</si>
  <si>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</si>
  <si>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</si>
  <si>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</si>
  <si>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</si>
  <si>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</si>
  <si>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</si>
  <si>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</si>
  <si>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</si>
  <si>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</si>
  <si>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</si>
  <si>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</si>
  <si>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22090200</t>
  </si>
  <si>
    <t>Державне мито, не віднесене до інших категорій</t>
  </si>
  <si>
    <t>22090400</t>
  </si>
  <si>
    <t>Державне мито, пов`язане з видачею та оформленням закордонних паспортів (посвідок) та паспортів громадян України</t>
  </si>
  <si>
    <t>22130000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</si>
  <si>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</si>
  <si>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24000000</t>
  </si>
  <si>
    <t>Інші неподаткові надходження</t>
  </si>
  <si>
    <t>24060000</t>
  </si>
  <si>
    <t>24060300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</si>
  <si>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</si>
  <si>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</si>
  <si>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</si>
  <si>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</si>
  <si>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</si>
  <si>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</si>
  <si>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</si>
  <si>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</si>
  <si>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</si>
  <si>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</si>
  <si>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</si>
  <si>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</si>
  <si>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</si>
  <si>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</si>
  <si>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</si>
  <si>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</si>
  <si>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41040400</t>
  </si>
  <si>
    <t>Інші дотації з місцевого бюджету</t>
  </si>
  <si>
    <t>41050000</t>
  </si>
  <si>
    <t>Субвенції з місцевих бюджетів іншим місцевим бюджетам</t>
  </si>
  <si>
    <t>41051000</t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</si>
  <si>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</si>
  <si>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 </t>
  </si>
  <si>
    <t xml:space="preserve">Усього ( без урахування трансфертів) </t>
  </si>
  <si>
    <t xml:space="preserve">Усього </t>
  </si>
  <si>
    <t>Динаміка надходжень</t>
  </si>
  <si>
    <t>тис.грн.</t>
  </si>
  <si>
    <t>%</t>
  </si>
  <si>
    <t>Аналіз виконання плану по доходах загального фонду</t>
  </si>
  <si>
    <t>Затверджений план на 2025 рік</t>
  </si>
  <si>
    <t>Уточнений річний план на 2025 рік</t>
  </si>
  <si>
    <t>% викон. до плану на 2025 рік</t>
  </si>
  <si>
    <t>2025 рік</t>
  </si>
  <si>
    <t>Субвенція з місцевого бюджету за рахунок залишку коштів субвенції на надання державної підтримки особам з особливими освітніми потребами, що утворився на початок бюджетного періоду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</si>
  <si>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</si>
  <si>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</si>
  <si>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Адміністративні штрафи за адміністративні правопорушення у сфері забезпечення безпеки дорожнього руху, зафіксовані в автоматичному режимі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</si>
  <si>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</si>
  <si>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</si>
  <si>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</si>
  <si>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</si>
  <si>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станом на 01.11.2025 року</t>
  </si>
  <si>
    <t>2024 рік (дата факту 01.11.2024)</t>
  </si>
  <si>
    <t xml:space="preserve"> Уточнений план на 01.11.2025 року</t>
  </si>
  <si>
    <t>Фактичні надходження станом на 01.11.2025</t>
  </si>
  <si>
    <t>% викон. до плану на 01.11.2025 року</t>
  </si>
  <si>
    <t>Земельний податок та Орендна плата</t>
  </si>
  <si>
    <t>Нерухоме майно</t>
  </si>
  <si>
    <t>Транспортний податок</t>
  </si>
  <si>
    <t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</si>
  <si>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>Субвенція з державного бюджету місцевим бюджетам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</si>
</sst>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10"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164" fontId="1" fillId="0" borderId="0" xfId="0" applyNumberFormat="1" applyFont="1" applyAlignment="1">
      <alignment horizontal="right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/>
    </xf>
    <xf numFmtId="165" fontId="4" fillId="2" borderId="2" xfId="0" applyNumberFormat="1" applyFont="1" applyFill="1" applyBorder="1" applyAlignment="1">
      <alignment horizontal="right" vertical="center"/>
    </xf>
    <xf numFmtId="165" fontId="1" fillId="0" borderId="5" xfId="0" applyNumberFormat="1" applyFont="1" applyBorder="1" applyAlignment="1">
      <alignment vertical="center"/>
    </xf>
    <xf numFmtId="165" fontId="1" fillId="0" borderId="1" xfId="0" applyNumberFormat="1" applyFont="1" applyBorder="1" applyAlignment="1">
      <alignment vertical="center"/>
    </xf>
    <xf numFmtId="165" fontId="1" fillId="0" borderId="4" xfId="0" applyNumberFormat="1" applyFont="1" applyBorder="1" applyAlignment="1">
      <alignment vertical="center"/>
    </xf>
    <xf numFmtId="165" fontId="4" fillId="4" borderId="2" xfId="0" applyNumberFormat="1" applyFont="1" applyFill="1" applyBorder="1" applyAlignment="1">
      <alignment horizontal="right" vertical="center"/>
    </xf>
    <xf numFmtId="0" fontId="5" fillId="0" borderId="0" xfId="0" applyFont="1"/>
    <xf numFmtId="165" fontId="4" fillId="2" borderId="1" xfId="0" applyNumberFormat="1" applyFont="1" applyFill="1" applyBorder="1" applyAlignment="1">
      <alignment horizontal="center" vertical="center"/>
    </xf>
    <xf numFmtId="165" fontId="1" fillId="0" borderId="8" xfId="0" applyNumberFormat="1" applyFont="1" applyBorder="1" applyAlignment="1">
      <alignment vertical="center"/>
    </xf>
    <xf numFmtId="165" fontId="1" fillId="5" borderId="1" xfId="0" applyNumberFormat="1" applyFont="1" applyFill="1" applyBorder="1" applyAlignment="1">
      <alignment horizontal="center" vertical="center"/>
    </xf>
    <xf numFmtId="165" fontId="1" fillId="5" borderId="2" xfId="0" applyNumberFormat="1" applyFont="1" applyFill="1" applyBorder="1" applyAlignment="1">
      <alignment horizontal="right" vertical="center"/>
    </xf>
    <xf numFmtId="4" fontId="7" fillId="0" borderId="2" xfId="0" applyNumberFormat="1" applyFont="1" applyBorder="1" applyAlignment="1">
      <alignment wrapText="1"/>
    </xf>
    <xf numFmtId="4" fontId="7" fillId="0" borderId="3" xfId="0" applyNumberFormat="1" applyFont="1" applyBorder="1" applyAlignment="1">
      <alignment wrapText="1"/>
    </xf>
    <xf numFmtId="0" fontId="1" fillId="0" borderId="4" xfId="0" applyFont="1" applyBorder="1" applyAlignment="1">
      <alignment vertical="center" wrapText="1"/>
    </xf>
    <xf numFmtId="164" fontId="4" fillId="3" borderId="6" xfId="0" applyNumberFormat="1" applyFont="1" applyFill="1" applyBorder="1" applyAlignment="1">
      <alignment horizontal="center" vertical="center" wrapText="1"/>
    </xf>
    <xf numFmtId="165" fontId="4" fillId="2" borderId="4" xfId="0" applyNumberFormat="1" applyFont="1" applyFill="1" applyBorder="1" applyAlignment="1">
      <alignment horizontal="right" vertical="center"/>
    </xf>
    <xf numFmtId="165" fontId="4" fillId="4" borderId="4" xfId="0" applyNumberFormat="1" applyFont="1" applyFill="1" applyBorder="1" applyAlignment="1">
      <alignment horizontal="right" vertical="center"/>
    </xf>
    <xf numFmtId="0" fontId="1" fillId="0" borderId="5" xfId="0" applyFont="1" applyBorder="1"/>
    <xf numFmtId="0" fontId="1" fillId="0" borderId="4" xfId="0" applyFont="1" applyBorder="1" applyAlignment="1">
      <alignment horizontal="center" vertical="center"/>
    </xf>
    <xf numFmtId="165" fontId="1" fillId="0" borderId="3" xfId="0" applyNumberFormat="1" applyFont="1" applyBorder="1" applyAlignment="1">
      <alignment vertical="center"/>
    </xf>
    <xf numFmtId="165" fontId="1" fillId="0" borderId="15" xfId="0" applyNumberFormat="1" applyFont="1" applyBorder="1" applyAlignment="1">
      <alignment vertical="center"/>
    </xf>
    <xf numFmtId="165" fontId="1" fillId="0" borderId="16" xfId="0" applyNumberFormat="1" applyFont="1" applyBorder="1" applyAlignment="1">
      <alignment vertical="center"/>
    </xf>
    <xf numFmtId="165" fontId="1" fillId="0" borderId="7" xfId="0" applyNumberFormat="1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165" fontId="1" fillId="0" borderId="13" xfId="0" applyNumberFormat="1" applyFont="1" applyBorder="1" applyAlignment="1">
      <alignment vertical="center"/>
    </xf>
    <xf numFmtId="165" fontId="1" fillId="5" borderId="9" xfId="0" applyNumberFormat="1" applyFont="1" applyFill="1" applyBorder="1" applyAlignment="1">
      <alignment horizontal="center" vertical="center"/>
    </xf>
    <xf numFmtId="165" fontId="1" fillId="5" borderId="3" xfId="0" applyNumberFormat="1" applyFont="1" applyFill="1" applyBorder="1" applyAlignment="1">
      <alignment horizontal="right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vertical="center"/>
    </xf>
    <xf numFmtId="165" fontId="6" fillId="4" borderId="6" xfId="0" applyNumberFormat="1" applyFont="1" applyFill="1" applyBorder="1" applyAlignment="1">
      <alignment horizontal="right" vertical="center"/>
    </xf>
    <xf numFmtId="165" fontId="6" fillId="4" borderId="6" xfId="0" applyNumberFormat="1" applyFont="1" applyFill="1" applyBorder="1" applyAlignment="1">
      <alignment horizontal="center" vertical="center"/>
    </xf>
    <xf numFmtId="165" fontId="5" fillId="4" borderId="20" xfId="0" applyNumberFormat="1" applyFont="1" applyFill="1" applyBorder="1" applyAlignment="1">
      <alignment vertical="center"/>
    </xf>
    <xf numFmtId="0" fontId="5" fillId="4" borderId="18" xfId="0" applyFont="1" applyFill="1" applyBorder="1" applyAlignment="1">
      <alignment vertical="center" wrapText="1"/>
    </xf>
    <xf numFmtId="165" fontId="5" fillId="4" borderId="21" xfId="0" applyNumberFormat="1" applyFont="1" applyFill="1" applyBorder="1" applyAlignment="1">
      <alignment vertical="center"/>
    </xf>
    <xf numFmtId="165" fontId="6" fillId="4" borderId="21" xfId="0" applyNumberFormat="1" applyFont="1" applyFill="1" applyBorder="1" applyAlignment="1">
      <alignment horizontal="right" vertical="center"/>
    </xf>
    <xf numFmtId="165" fontId="6" fillId="4" borderId="22" xfId="0" applyNumberFormat="1" applyFont="1" applyFill="1" applyBorder="1" applyAlignment="1">
      <alignment horizontal="right" vertical="center"/>
    </xf>
    <xf numFmtId="164" fontId="4" fillId="3" borderId="12" xfId="0" applyNumberFormat="1" applyFont="1" applyFill="1" applyBorder="1" applyAlignment="1">
      <alignment horizontal="center" vertical="center" wrapText="1"/>
    </xf>
    <xf numFmtId="164" fontId="4" fillId="3" borderId="23" xfId="0" applyNumberFormat="1" applyFont="1" applyFill="1" applyBorder="1" applyAlignment="1">
      <alignment horizontal="center" vertical="center" wrapText="1"/>
    </xf>
    <xf numFmtId="164" fontId="4" fillId="3" borderId="2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5" fillId="4" borderId="26" xfId="0" applyFont="1" applyFill="1" applyBorder="1" applyAlignment="1">
      <alignment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165" fontId="4" fillId="2" borderId="9" xfId="0" applyNumberFormat="1" applyFont="1" applyFill="1" applyBorder="1" applyAlignment="1">
      <alignment horizontal="center" vertical="center"/>
    </xf>
    <xf numFmtId="165" fontId="4" fillId="2" borderId="3" xfId="0" applyNumberFormat="1" applyFont="1" applyFill="1" applyBorder="1" applyAlignment="1">
      <alignment horizontal="right" vertical="center"/>
    </xf>
    <xf numFmtId="165" fontId="4" fillId="4" borderId="3" xfId="0" applyNumberFormat="1" applyFont="1" applyFill="1" applyBorder="1" applyAlignment="1">
      <alignment horizontal="right" vertical="center"/>
    </xf>
    <xf numFmtId="165" fontId="1" fillId="0" borderId="27" xfId="0" applyNumberFormat="1" applyFont="1" applyBorder="1" applyAlignment="1">
      <alignment vertical="center"/>
    </xf>
    <xf numFmtId="165" fontId="1" fillId="5" borderId="28" xfId="0" applyNumberFormat="1" applyFont="1" applyFill="1" applyBorder="1" applyAlignment="1">
      <alignment horizontal="center" vertical="center"/>
    </xf>
    <xf numFmtId="165" fontId="1" fillId="5" borderId="4" xfId="0" applyNumberFormat="1" applyFont="1" applyFill="1" applyBorder="1" applyAlignment="1">
      <alignment horizontal="right" vertical="center"/>
    </xf>
    <xf numFmtId="165" fontId="8" fillId="0" borderId="30" xfId="0" applyNumberFormat="1" applyFont="1" applyBorder="1" applyAlignment="1">
      <alignment vertical="center"/>
    </xf>
    <xf numFmtId="165" fontId="8" fillId="5" borderId="29" xfId="0" applyNumberFormat="1" applyFont="1" applyFill="1" applyBorder="1" applyAlignment="1">
      <alignment horizontal="center" vertical="center"/>
    </xf>
    <xf numFmtId="165" fontId="8" fillId="5" borderId="30" xfId="0" applyNumberFormat="1" applyFont="1" applyFill="1" applyBorder="1" applyAlignment="1">
      <alignment horizontal="right" vertical="center"/>
    </xf>
    <xf numFmtId="165" fontId="8" fillId="5" borderId="31" xfId="0" applyNumberFormat="1" applyFont="1" applyFill="1" applyBorder="1" applyAlignment="1">
      <alignment horizontal="right" vertical="center"/>
    </xf>
    <xf numFmtId="0" fontId="9" fillId="0" borderId="14" xfId="0" applyFont="1" applyBorder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4" fillId="3" borderId="14" xfId="0" applyNumberFormat="1" applyFont="1" applyFill="1" applyBorder="1" applyAlignment="1">
      <alignment horizontal="center" vertical="center"/>
    </xf>
    <xf numFmtId="164" fontId="4" fillId="3" borderId="21" xfId="0" applyNumberFormat="1" applyFont="1" applyFill="1" applyBorder="1" applyAlignment="1">
      <alignment horizontal="center" vertical="center"/>
    </xf>
    <xf numFmtId="164" fontId="4" fillId="3" borderId="25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wrapText="1"/>
    </xf>
    <xf numFmtId="0" fontId="4" fillId="3" borderId="25" xfId="0" applyFont="1" applyFill="1" applyBorder="1" applyAlignment="1">
      <alignment horizont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2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38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00CC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7"/>
  <sheetViews>
    <sheetView tabSelected="1" topLeftCell="B1" zoomScale="88" zoomScaleNormal="88" workbookViewId="0">
      <pane xSplit="2" ySplit="5" topLeftCell="D6" activePane="bottomRight" state="frozen"/>
      <selection activeCell="C1" sqref="C1"/>
      <selection pane="topRight" activeCell="E1" sqref="E1"/>
      <selection pane="bottomLeft" activeCell="C9" sqref="C9"/>
      <selection pane="bottomRight" activeCell="F7" sqref="F7"/>
    </sheetView>
  </sheetViews>
  <sheetFormatPr defaultColWidth="8.8984375" defaultRowHeight="13"/>
  <cols>
    <col min="1" max="1" width="0.69921875" style="1" hidden="1" customWidth="1"/>
    <col min="2" max="2" width="10.5" style="2" customWidth="1"/>
    <col min="3" max="3" width="38.69921875" style="3" customWidth="1"/>
    <col min="4" max="4" width="11.3984375" style="4" customWidth="1"/>
    <col min="5" max="5" width="11.19921875" style="4" customWidth="1"/>
    <col min="6" max="6" width="13" style="4" customWidth="1"/>
    <col min="7" max="7" width="12.09765625" style="4" customWidth="1"/>
    <col min="8" max="8" width="13.59765625" style="4" customWidth="1"/>
    <col min="9" max="9" width="10.3984375" style="4" customWidth="1"/>
    <col min="10" max="10" width="9.296875" style="4" customWidth="1"/>
    <col min="11" max="11" width="10.296875" style="1" customWidth="1"/>
    <col min="12" max="12" width="7.3984375" style="1" customWidth="1"/>
    <col min="13" max="16384" width="8.8984375" style="1"/>
  </cols>
  <sheetData>
    <row r="1" spans="1:12" ht="22.5">
      <c r="B1" s="66" t="s">
        <v>159</v>
      </c>
      <c r="C1" s="66"/>
      <c r="D1" s="66"/>
      <c r="E1" s="66"/>
      <c r="F1" s="66"/>
      <c r="G1" s="66"/>
      <c r="H1" s="66"/>
      <c r="I1" s="66"/>
      <c r="J1" s="66"/>
      <c r="K1" s="66"/>
      <c r="L1" s="66"/>
    </row>
    <row r="2" spans="1:12" ht="17.5">
      <c r="B2" s="67" t="s">
        <v>172</v>
      </c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2" ht="13.5" thickBot="1">
      <c r="I3" s="5" t="s">
        <v>0</v>
      </c>
      <c r="J3" s="5"/>
    </row>
    <row r="4" spans="1:12" ht="36" customHeight="1" thickBot="1">
      <c r="A4" s="26"/>
      <c r="B4" s="75" t="s">
        <v>1</v>
      </c>
      <c r="C4" s="77" t="s">
        <v>2</v>
      </c>
      <c r="D4" s="73" t="s">
        <v>173</v>
      </c>
      <c r="E4" s="68" t="s">
        <v>163</v>
      </c>
      <c r="F4" s="69"/>
      <c r="G4" s="69"/>
      <c r="H4" s="69"/>
      <c r="I4" s="69"/>
      <c r="J4" s="70"/>
      <c r="K4" s="71" t="s">
        <v>156</v>
      </c>
      <c r="L4" s="72"/>
    </row>
    <row r="5" spans="1:12" ht="71" customHeight="1" thickBot="1">
      <c r="A5" s="26"/>
      <c r="B5" s="76"/>
      <c r="C5" s="78"/>
      <c r="D5" s="74"/>
      <c r="E5" s="48" t="s">
        <v>160</v>
      </c>
      <c r="F5" s="48" t="s">
        <v>161</v>
      </c>
      <c r="G5" s="49" t="s">
        <v>174</v>
      </c>
      <c r="H5" s="53" t="s">
        <v>175</v>
      </c>
      <c r="I5" s="50" t="s">
        <v>176</v>
      </c>
      <c r="J5" s="48" t="s">
        <v>162</v>
      </c>
      <c r="K5" s="23" t="s">
        <v>157</v>
      </c>
      <c r="L5" s="23" t="s">
        <v>158</v>
      </c>
    </row>
    <row r="6" spans="1:12">
      <c r="A6" s="6">
        <v>1</v>
      </c>
      <c r="B6" s="27" t="s">
        <v>3</v>
      </c>
      <c r="C6" s="22" t="s">
        <v>4</v>
      </c>
      <c r="D6" s="13">
        <f>D7+D15+D23+D31</f>
        <v>269149.77385</v>
      </c>
      <c r="E6" s="13">
        <f t="shared" ref="E6:H6" si="0">E7+E15+E23+E31</f>
        <v>339319</v>
      </c>
      <c r="F6" s="13">
        <f t="shared" si="0"/>
        <v>382767.19999999995</v>
      </c>
      <c r="G6" s="29">
        <f t="shared" si="0"/>
        <v>326190</v>
      </c>
      <c r="H6" s="31">
        <f t="shared" si="0"/>
        <v>335257.62400000001</v>
      </c>
      <c r="I6" s="16">
        <f t="shared" ref="I6:I38" si="1">IF(G6=0,0,H6/G6*100)</f>
        <v>102.7798595910359</v>
      </c>
      <c r="J6" s="24">
        <f>H6/F6*100</f>
        <v>87.587866462957138</v>
      </c>
      <c r="K6" s="25">
        <f>H6-D6</f>
        <v>66107.850150000013</v>
      </c>
      <c r="L6" s="25">
        <f>H6/D6*100</f>
        <v>124.56173349298172</v>
      </c>
    </row>
    <row r="7" spans="1:12" ht="26">
      <c r="A7" s="6">
        <v>1</v>
      </c>
      <c r="B7" s="7" t="s">
        <v>5</v>
      </c>
      <c r="C7" s="8" t="s">
        <v>6</v>
      </c>
      <c r="D7" s="9">
        <f>D8+D13</f>
        <v>179217.5</v>
      </c>
      <c r="E7" s="9">
        <f t="shared" ref="E7:H7" si="2">E8+E13</f>
        <v>226057.2</v>
      </c>
      <c r="F7" s="9">
        <f t="shared" si="2"/>
        <v>263921.7</v>
      </c>
      <c r="G7" s="11">
        <f t="shared" si="2"/>
        <v>225083.6</v>
      </c>
      <c r="H7" s="17">
        <f t="shared" si="2"/>
        <v>227901.32400000002</v>
      </c>
      <c r="I7" s="16">
        <f t="shared" si="1"/>
        <v>101.25185664348714</v>
      </c>
      <c r="J7" s="10">
        <f t="shared" ref="J7:J72" si="3">H7/F7*100</f>
        <v>86.351870270614356</v>
      </c>
      <c r="K7" s="14">
        <f t="shared" ref="K7:K73" si="4">H7-D7</f>
        <v>48683.824000000022</v>
      </c>
      <c r="L7" s="14">
        <f t="shared" ref="L7:L73" si="5">H7/D7*100</f>
        <v>127.16465970120107</v>
      </c>
    </row>
    <row r="8" spans="1:12">
      <c r="A8" s="6">
        <v>1</v>
      </c>
      <c r="B8" s="7" t="s">
        <v>7</v>
      </c>
      <c r="C8" s="8" t="s">
        <v>8</v>
      </c>
      <c r="D8" s="9">
        <f>D9+D10+D11+D12</f>
        <v>179200.3</v>
      </c>
      <c r="E8" s="28">
        <f t="shared" ref="E8:H8" si="6">E9+E10+E11+E12</f>
        <v>226040</v>
      </c>
      <c r="F8" s="9">
        <f t="shared" si="6"/>
        <v>263904.5</v>
      </c>
      <c r="G8" s="11">
        <f t="shared" si="6"/>
        <v>225075.5</v>
      </c>
      <c r="H8" s="17">
        <f t="shared" si="6"/>
        <v>227893.2</v>
      </c>
      <c r="I8" s="16">
        <f t="shared" si="1"/>
        <v>101.25189103212034</v>
      </c>
      <c r="J8" s="10">
        <f t="shared" si="3"/>
        <v>86.35441987537159</v>
      </c>
      <c r="K8" s="14">
        <f t="shared" si="4"/>
        <v>48692.900000000023</v>
      </c>
      <c r="L8" s="14">
        <f t="shared" si="5"/>
        <v>127.17233174274823</v>
      </c>
    </row>
    <row r="9" spans="1:12" ht="52">
      <c r="A9" s="6">
        <v>0</v>
      </c>
      <c r="B9" s="7" t="s">
        <v>9</v>
      </c>
      <c r="C9" s="8" t="s">
        <v>10</v>
      </c>
      <c r="D9" s="11">
        <v>147562.79999999999</v>
      </c>
      <c r="E9" s="9">
        <v>190300</v>
      </c>
      <c r="F9" s="12">
        <v>227564.5</v>
      </c>
      <c r="G9" s="11">
        <v>196840.6</v>
      </c>
      <c r="H9" s="17">
        <v>209528.2</v>
      </c>
      <c r="I9" s="18">
        <f t="shared" si="1"/>
        <v>106.44562148256</v>
      </c>
      <c r="J9" s="19">
        <f t="shared" si="3"/>
        <v>92.074203138011427</v>
      </c>
      <c r="K9" s="19">
        <f t="shared" si="4"/>
        <v>61965.400000000023</v>
      </c>
      <c r="L9" s="19">
        <f t="shared" si="5"/>
        <v>141.99256181097135</v>
      </c>
    </row>
    <row r="10" spans="1:12" ht="52">
      <c r="A10" s="6">
        <v>0</v>
      </c>
      <c r="B10" s="7" t="s">
        <v>11</v>
      </c>
      <c r="C10" s="8" t="s">
        <v>12</v>
      </c>
      <c r="D10" s="9">
        <v>28858.400000000001</v>
      </c>
      <c r="E10" s="13">
        <v>32700</v>
      </c>
      <c r="F10" s="9">
        <v>32700</v>
      </c>
      <c r="G10" s="11">
        <v>24704.9</v>
      </c>
      <c r="H10" s="17">
        <v>14606.4</v>
      </c>
      <c r="I10" s="18">
        <f t="shared" si="1"/>
        <v>59.123493719869337</v>
      </c>
      <c r="J10" s="19">
        <f t="shared" si="3"/>
        <v>44.667889908256882</v>
      </c>
      <c r="K10" s="19">
        <f t="shared" si="4"/>
        <v>-14252.000000000002</v>
      </c>
      <c r="L10" s="19">
        <f t="shared" si="5"/>
        <v>50.614032656003104</v>
      </c>
    </row>
    <row r="11" spans="1:12" ht="39">
      <c r="A11" s="6">
        <v>0</v>
      </c>
      <c r="B11" s="7" t="s">
        <v>13</v>
      </c>
      <c r="C11" s="8" t="s">
        <v>14</v>
      </c>
      <c r="D11" s="9">
        <v>2474.1</v>
      </c>
      <c r="E11" s="9">
        <v>2700</v>
      </c>
      <c r="F11" s="9">
        <v>3300</v>
      </c>
      <c r="G11" s="11">
        <v>3300</v>
      </c>
      <c r="H11" s="17">
        <v>3510.7</v>
      </c>
      <c r="I11" s="18">
        <f t="shared" si="1"/>
        <v>106.38484848484848</v>
      </c>
      <c r="J11" s="19">
        <f t="shared" si="3"/>
        <v>106.38484848484848</v>
      </c>
      <c r="K11" s="19">
        <f t="shared" si="4"/>
        <v>1036.5999999999999</v>
      </c>
      <c r="L11" s="19">
        <f t="shared" si="5"/>
        <v>141.89806394244371</v>
      </c>
    </row>
    <row r="12" spans="1:12" ht="39">
      <c r="A12" s="6">
        <v>0</v>
      </c>
      <c r="B12" s="7" t="s">
        <v>15</v>
      </c>
      <c r="C12" s="8" t="s">
        <v>16</v>
      </c>
      <c r="D12" s="9">
        <v>305</v>
      </c>
      <c r="E12" s="9">
        <v>340</v>
      </c>
      <c r="F12" s="9">
        <v>340</v>
      </c>
      <c r="G12" s="11">
        <v>230</v>
      </c>
      <c r="H12" s="17">
        <v>247.9</v>
      </c>
      <c r="I12" s="18">
        <f t="shared" si="1"/>
        <v>107.78260869565217</v>
      </c>
      <c r="J12" s="19">
        <f t="shared" si="3"/>
        <v>72.911764705882348</v>
      </c>
      <c r="K12" s="19">
        <f t="shared" si="4"/>
        <v>-57.099999999999994</v>
      </c>
      <c r="L12" s="19">
        <f t="shared" si="5"/>
        <v>81.278688524590166</v>
      </c>
    </row>
    <row r="13" spans="1:12">
      <c r="A13" s="6">
        <v>1</v>
      </c>
      <c r="B13" s="7" t="s">
        <v>17</v>
      </c>
      <c r="C13" s="8" t="s">
        <v>18</v>
      </c>
      <c r="D13" s="9">
        <f>D14</f>
        <v>17.2</v>
      </c>
      <c r="E13" s="9">
        <f t="shared" ref="E13:H13" si="7">E14</f>
        <v>17.2</v>
      </c>
      <c r="F13" s="9">
        <f t="shared" si="7"/>
        <v>17.2</v>
      </c>
      <c r="G13" s="11">
        <f t="shared" si="7"/>
        <v>8.1</v>
      </c>
      <c r="H13" s="17">
        <f t="shared" si="7"/>
        <v>8.1240000000000006</v>
      </c>
      <c r="I13" s="16">
        <f t="shared" si="1"/>
        <v>100.2962962962963</v>
      </c>
      <c r="J13" s="10">
        <f t="shared" si="3"/>
        <v>47.232558139534895</v>
      </c>
      <c r="K13" s="14">
        <f t="shared" si="4"/>
        <v>-9.0759999999999987</v>
      </c>
      <c r="L13" s="14">
        <f t="shared" si="5"/>
        <v>47.232558139534895</v>
      </c>
    </row>
    <row r="14" spans="1:12" ht="26">
      <c r="A14" s="6">
        <v>0</v>
      </c>
      <c r="B14" s="7" t="s">
        <v>19</v>
      </c>
      <c r="C14" s="8" t="s">
        <v>20</v>
      </c>
      <c r="D14" s="9">
        <v>17.2</v>
      </c>
      <c r="E14" s="9">
        <v>17.2</v>
      </c>
      <c r="F14" s="9">
        <v>17.2</v>
      </c>
      <c r="G14" s="11">
        <v>8.1</v>
      </c>
      <c r="H14" s="17">
        <v>8.1240000000000006</v>
      </c>
      <c r="I14" s="18">
        <f t="shared" si="1"/>
        <v>100.2962962962963</v>
      </c>
      <c r="J14" s="19">
        <f t="shared" si="3"/>
        <v>47.232558139534895</v>
      </c>
      <c r="K14" s="19">
        <f t="shared" si="4"/>
        <v>-9.0759999999999987</v>
      </c>
      <c r="L14" s="19">
        <f t="shared" si="5"/>
        <v>47.232558139534895</v>
      </c>
    </row>
    <row r="15" spans="1:12" ht="26">
      <c r="A15" s="6">
        <v>1</v>
      </c>
      <c r="B15" s="7" t="s">
        <v>21</v>
      </c>
      <c r="C15" s="8" t="s">
        <v>22</v>
      </c>
      <c r="D15" s="9">
        <f>D16+D19+D21</f>
        <v>1072.9738500000001</v>
      </c>
      <c r="E15" s="9">
        <f t="shared" ref="E15:H15" si="8">E16+E19+E21</f>
        <v>1538</v>
      </c>
      <c r="F15" s="9">
        <f t="shared" si="8"/>
        <v>1538</v>
      </c>
      <c r="G15" s="11">
        <f t="shared" si="8"/>
        <v>1035.3</v>
      </c>
      <c r="H15" s="17">
        <f t="shared" si="8"/>
        <v>1077.4000000000001</v>
      </c>
      <c r="I15" s="16">
        <f t="shared" si="1"/>
        <v>104.06645416787406</v>
      </c>
      <c r="J15" s="10">
        <f t="shared" si="3"/>
        <v>70.052015604681401</v>
      </c>
      <c r="K15" s="14">
        <f t="shared" si="4"/>
        <v>4.4261500000000069</v>
      </c>
      <c r="L15" s="14">
        <f t="shared" si="5"/>
        <v>100.4125123832235</v>
      </c>
    </row>
    <row r="16" spans="1:12" ht="26">
      <c r="A16" s="6">
        <v>1</v>
      </c>
      <c r="B16" s="7" t="s">
        <v>23</v>
      </c>
      <c r="C16" s="8" t="s">
        <v>24</v>
      </c>
      <c r="D16" s="9">
        <f>D17+D18</f>
        <v>1039.7</v>
      </c>
      <c r="E16" s="9">
        <f t="shared" ref="E16:H16" si="9">E17+E18</f>
        <v>1491.2</v>
      </c>
      <c r="F16" s="9">
        <f t="shared" si="9"/>
        <v>1491.2</v>
      </c>
      <c r="G16" s="11">
        <f t="shared" si="9"/>
        <v>1001</v>
      </c>
      <c r="H16" s="17">
        <f t="shared" si="9"/>
        <v>1025.9000000000001</v>
      </c>
      <c r="I16" s="16">
        <f t="shared" si="1"/>
        <v>102.48751248751249</v>
      </c>
      <c r="J16" s="10">
        <f t="shared" si="3"/>
        <v>68.79694206008584</v>
      </c>
      <c r="K16" s="14">
        <f t="shared" si="4"/>
        <v>-13.799999999999955</v>
      </c>
      <c r="L16" s="14">
        <f t="shared" si="5"/>
        <v>98.672694046359538</v>
      </c>
    </row>
    <row r="17" spans="1:12" ht="52">
      <c r="A17" s="6">
        <v>0</v>
      </c>
      <c r="B17" s="7" t="s">
        <v>25</v>
      </c>
      <c r="C17" s="8" t="s">
        <v>26</v>
      </c>
      <c r="D17" s="9">
        <v>848.4</v>
      </c>
      <c r="E17" s="9">
        <v>1200</v>
      </c>
      <c r="F17" s="9">
        <v>1200</v>
      </c>
      <c r="G17" s="11">
        <v>830</v>
      </c>
      <c r="H17" s="17">
        <v>857.9</v>
      </c>
      <c r="I17" s="18">
        <f t="shared" si="1"/>
        <v>103.36144578313254</v>
      </c>
      <c r="J17" s="19">
        <f t="shared" si="3"/>
        <v>71.49166666666666</v>
      </c>
      <c r="K17" s="19">
        <f t="shared" si="4"/>
        <v>9.5</v>
      </c>
      <c r="L17" s="19">
        <f t="shared" si="5"/>
        <v>101.11975483262611</v>
      </c>
    </row>
    <row r="18" spans="1:12" ht="65">
      <c r="A18" s="6">
        <v>0</v>
      </c>
      <c r="B18" s="7" t="s">
        <v>27</v>
      </c>
      <c r="C18" s="8" t="s">
        <v>28</v>
      </c>
      <c r="D18" s="9">
        <v>191.3</v>
      </c>
      <c r="E18" s="9">
        <v>291.2</v>
      </c>
      <c r="F18" s="9">
        <v>291.2</v>
      </c>
      <c r="G18" s="11">
        <v>171</v>
      </c>
      <c r="H18" s="17">
        <v>168</v>
      </c>
      <c r="I18" s="18">
        <f t="shared" si="1"/>
        <v>98.245614035087712</v>
      </c>
      <c r="J18" s="19">
        <f t="shared" si="3"/>
        <v>57.692307692307701</v>
      </c>
      <c r="K18" s="19">
        <f t="shared" si="4"/>
        <v>-23.300000000000011</v>
      </c>
      <c r="L18" s="19">
        <f t="shared" si="5"/>
        <v>87.820177731312072</v>
      </c>
    </row>
    <row r="19" spans="1:12" ht="26">
      <c r="A19" s="6">
        <v>1</v>
      </c>
      <c r="B19" s="7" t="s">
        <v>29</v>
      </c>
      <c r="C19" s="8" t="s">
        <v>30</v>
      </c>
      <c r="D19" s="9">
        <f>D20</f>
        <v>0.47385000000000005</v>
      </c>
      <c r="E19" s="9">
        <f t="shared" ref="E19:H19" si="10">E20</f>
        <v>0</v>
      </c>
      <c r="F19" s="9">
        <f t="shared" si="10"/>
        <v>0</v>
      </c>
      <c r="G19" s="11">
        <f t="shared" si="10"/>
        <v>0</v>
      </c>
      <c r="H19" s="17">
        <f t="shared" si="10"/>
        <v>0</v>
      </c>
      <c r="I19" s="16">
        <f t="shared" si="1"/>
        <v>0</v>
      </c>
      <c r="J19" s="10">
        <v>0</v>
      </c>
      <c r="K19" s="14">
        <f t="shared" si="4"/>
        <v>-0.47385000000000005</v>
      </c>
      <c r="L19" s="14">
        <f t="shared" si="5"/>
        <v>0</v>
      </c>
    </row>
    <row r="20" spans="1:12" ht="26">
      <c r="A20" s="6">
        <v>0</v>
      </c>
      <c r="B20" s="7" t="s">
        <v>31</v>
      </c>
      <c r="C20" s="8" t="s">
        <v>32</v>
      </c>
      <c r="D20" s="9">
        <v>0.47385000000000005</v>
      </c>
      <c r="E20" s="9">
        <v>0</v>
      </c>
      <c r="F20" s="9">
        <v>0</v>
      </c>
      <c r="G20" s="11">
        <v>0</v>
      </c>
      <c r="H20" s="17">
        <v>0</v>
      </c>
      <c r="I20" s="18">
        <f t="shared" si="1"/>
        <v>0</v>
      </c>
      <c r="J20" s="19">
        <v>0</v>
      </c>
      <c r="K20" s="19">
        <f t="shared" si="4"/>
        <v>-0.47385000000000005</v>
      </c>
      <c r="L20" s="19">
        <f t="shared" si="5"/>
        <v>0</v>
      </c>
    </row>
    <row r="21" spans="1:12" ht="26">
      <c r="A21" s="6">
        <v>1</v>
      </c>
      <c r="B21" s="7" t="s">
        <v>33</v>
      </c>
      <c r="C21" s="8" t="s">
        <v>34</v>
      </c>
      <c r="D21" s="9">
        <f>D22</f>
        <v>32.799999999999997</v>
      </c>
      <c r="E21" s="9">
        <f t="shared" ref="E21:H21" si="11">E22</f>
        <v>46.8</v>
      </c>
      <c r="F21" s="9">
        <f t="shared" si="11"/>
        <v>46.8</v>
      </c>
      <c r="G21" s="11">
        <f t="shared" si="11"/>
        <v>34.299999999999997</v>
      </c>
      <c r="H21" s="17">
        <f t="shared" si="11"/>
        <v>51.5</v>
      </c>
      <c r="I21" s="16">
        <f t="shared" si="1"/>
        <v>150.1457725947522</v>
      </c>
      <c r="J21" s="10">
        <f t="shared" si="3"/>
        <v>110.04273504273505</v>
      </c>
      <c r="K21" s="14">
        <f t="shared" si="4"/>
        <v>18.700000000000003</v>
      </c>
      <c r="L21" s="14">
        <f t="shared" si="5"/>
        <v>157.01219512195124</v>
      </c>
    </row>
    <row r="22" spans="1:12" ht="78">
      <c r="A22" s="6">
        <v>0</v>
      </c>
      <c r="B22" s="7" t="s">
        <v>35</v>
      </c>
      <c r="C22" s="8" t="s">
        <v>171</v>
      </c>
      <c r="D22" s="9">
        <v>32.799999999999997</v>
      </c>
      <c r="E22" s="9">
        <v>46.8</v>
      </c>
      <c r="F22" s="9">
        <v>46.8</v>
      </c>
      <c r="G22" s="11">
        <v>34.299999999999997</v>
      </c>
      <c r="H22" s="17">
        <v>51.5</v>
      </c>
      <c r="I22" s="18">
        <f t="shared" si="1"/>
        <v>150.1457725947522</v>
      </c>
      <c r="J22" s="19">
        <f t="shared" si="3"/>
        <v>110.04273504273505</v>
      </c>
      <c r="K22" s="19">
        <f t="shared" si="4"/>
        <v>18.700000000000003</v>
      </c>
      <c r="L22" s="19">
        <f t="shared" si="5"/>
        <v>157.01219512195124</v>
      </c>
    </row>
    <row r="23" spans="1:12" ht="17" customHeight="1">
      <c r="A23" s="6">
        <v>1</v>
      </c>
      <c r="B23" s="7" t="s">
        <v>36</v>
      </c>
      <c r="C23" s="8" t="s">
        <v>37</v>
      </c>
      <c r="D23" s="9">
        <f>D24+D26+D28</f>
        <v>11932.6</v>
      </c>
      <c r="E23" s="9">
        <f t="shared" ref="E23:H23" si="12">E24+E26+E28</f>
        <v>15460.6</v>
      </c>
      <c r="F23" s="9">
        <f t="shared" si="12"/>
        <v>17610.599999999999</v>
      </c>
      <c r="G23" s="11">
        <f t="shared" si="12"/>
        <v>14952</v>
      </c>
      <c r="H23" s="17">
        <f t="shared" si="12"/>
        <v>16931.2</v>
      </c>
      <c r="I23" s="16">
        <f t="shared" si="1"/>
        <v>113.23702514713752</v>
      </c>
      <c r="J23" s="10">
        <f t="shared" si="3"/>
        <v>96.142096237493334</v>
      </c>
      <c r="K23" s="14">
        <f t="shared" si="4"/>
        <v>4998.6000000000004</v>
      </c>
      <c r="L23" s="14">
        <f t="shared" si="5"/>
        <v>141.89028376045457</v>
      </c>
    </row>
    <row r="24" spans="1:12" ht="26">
      <c r="A24" s="6">
        <v>1</v>
      </c>
      <c r="B24" s="7" t="s">
        <v>38</v>
      </c>
      <c r="C24" s="8" t="s">
        <v>39</v>
      </c>
      <c r="D24" s="9">
        <f>D25</f>
        <v>1121.8</v>
      </c>
      <c r="E24" s="9">
        <f t="shared" ref="E24:H24" si="13">E25</f>
        <v>1322</v>
      </c>
      <c r="F24" s="9">
        <f t="shared" si="13"/>
        <v>1322</v>
      </c>
      <c r="G24" s="11">
        <f t="shared" si="13"/>
        <v>1112</v>
      </c>
      <c r="H24" s="17">
        <f t="shared" si="13"/>
        <v>1275.5999999999999</v>
      </c>
      <c r="I24" s="16">
        <f t="shared" si="1"/>
        <v>114.71223021582733</v>
      </c>
      <c r="J24" s="10">
        <f t="shared" si="3"/>
        <v>96.490166414523443</v>
      </c>
      <c r="K24" s="14">
        <f t="shared" si="4"/>
        <v>153.79999999999995</v>
      </c>
      <c r="L24" s="14">
        <f t="shared" si="5"/>
        <v>113.71010875378855</v>
      </c>
    </row>
    <row r="25" spans="1:12">
      <c r="A25" s="6">
        <v>0</v>
      </c>
      <c r="B25" s="7" t="s">
        <v>40</v>
      </c>
      <c r="C25" s="8" t="s">
        <v>41</v>
      </c>
      <c r="D25" s="9">
        <v>1121.8</v>
      </c>
      <c r="E25" s="9">
        <v>1322</v>
      </c>
      <c r="F25" s="9">
        <v>1322</v>
      </c>
      <c r="G25" s="11">
        <v>1112</v>
      </c>
      <c r="H25" s="17">
        <v>1275.5999999999999</v>
      </c>
      <c r="I25" s="18">
        <f t="shared" si="1"/>
        <v>114.71223021582733</v>
      </c>
      <c r="J25" s="19">
        <f t="shared" si="3"/>
        <v>96.490166414523443</v>
      </c>
      <c r="K25" s="19">
        <f t="shared" si="4"/>
        <v>153.79999999999995</v>
      </c>
      <c r="L25" s="19">
        <f t="shared" si="5"/>
        <v>113.71010875378855</v>
      </c>
    </row>
    <row r="26" spans="1:12" ht="39">
      <c r="A26" s="6">
        <v>1</v>
      </c>
      <c r="B26" s="7" t="s">
        <v>42</v>
      </c>
      <c r="C26" s="8" t="s">
        <v>43</v>
      </c>
      <c r="D26" s="9">
        <f>D27</f>
        <v>7047</v>
      </c>
      <c r="E26" s="9">
        <f t="shared" ref="E26:H26" si="14">E27</f>
        <v>9200</v>
      </c>
      <c r="F26" s="9">
        <f t="shared" si="14"/>
        <v>10700</v>
      </c>
      <c r="G26" s="11">
        <f t="shared" si="14"/>
        <v>9050</v>
      </c>
      <c r="H26" s="17">
        <f t="shared" si="14"/>
        <v>10091</v>
      </c>
      <c r="I26" s="16">
        <f t="shared" si="1"/>
        <v>111.50276243093921</v>
      </c>
      <c r="J26" s="10">
        <f t="shared" si="3"/>
        <v>94.308411214953267</v>
      </c>
      <c r="K26" s="14">
        <f t="shared" si="4"/>
        <v>3044</v>
      </c>
      <c r="L26" s="14">
        <f t="shared" si="5"/>
        <v>143.19568610756349</v>
      </c>
    </row>
    <row r="27" spans="1:12">
      <c r="A27" s="6">
        <v>0</v>
      </c>
      <c r="B27" s="7" t="s">
        <v>44</v>
      </c>
      <c r="C27" s="8" t="s">
        <v>41</v>
      </c>
      <c r="D27" s="9">
        <v>7047</v>
      </c>
      <c r="E27" s="9">
        <v>9200</v>
      </c>
      <c r="F27" s="9">
        <v>10700</v>
      </c>
      <c r="G27" s="11">
        <v>9050</v>
      </c>
      <c r="H27" s="17">
        <v>10091</v>
      </c>
      <c r="I27" s="18">
        <f t="shared" si="1"/>
        <v>111.50276243093921</v>
      </c>
      <c r="J27" s="19">
        <f t="shared" si="3"/>
        <v>94.308411214953267</v>
      </c>
      <c r="K27" s="19">
        <f t="shared" si="4"/>
        <v>3044</v>
      </c>
      <c r="L27" s="19">
        <f t="shared" si="5"/>
        <v>143.19568610756349</v>
      </c>
    </row>
    <row r="28" spans="1:12" ht="39">
      <c r="A28" s="6">
        <v>1</v>
      </c>
      <c r="B28" s="7" t="s">
        <v>45</v>
      </c>
      <c r="C28" s="8" t="s">
        <v>46</v>
      </c>
      <c r="D28" s="9">
        <f>D29+D30</f>
        <v>3763.8</v>
      </c>
      <c r="E28" s="9">
        <f t="shared" ref="E28:H28" si="15">E29+E30</f>
        <v>4938.6000000000004</v>
      </c>
      <c r="F28" s="9">
        <f t="shared" si="15"/>
        <v>5588.6</v>
      </c>
      <c r="G28" s="11">
        <f t="shared" si="15"/>
        <v>4790</v>
      </c>
      <c r="H28" s="17">
        <f t="shared" si="15"/>
        <v>5564.6</v>
      </c>
      <c r="I28" s="16">
        <f t="shared" si="1"/>
        <v>116.17118997912318</v>
      </c>
      <c r="J28" s="10">
        <f t="shared" si="3"/>
        <v>99.570554342769213</v>
      </c>
      <c r="K28" s="14">
        <f t="shared" si="4"/>
        <v>1800.8000000000002</v>
      </c>
      <c r="L28" s="14">
        <f t="shared" si="5"/>
        <v>147.84526276635316</v>
      </c>
    </row>
    <row r="29" spans="1:12" ht="104">
      <c r="A29" s="6">
        <v>0</v>
      </c>
      <c r="B29" s="7" t="s">
        <v>47</v>
      </c>
      <c r="C29" s="8" t="s">
        <v>48</v>
      </c>
      <c r="D29" s="9">
        <v>2149.9</v>
      </c>
      <c r="E29" s="9">
        <v>2926.2</v>
      </c>
      <c r="F29" s="9">
        <v>3226.2</v>
      </c>
      <c r="G29" s="11">
        <v>2720</v>
      </c>
      <c r="H29" s="17">
        <v>3341.3</v>
      </c>
      <c r="I29" s="18">
        <f t="shared" si="1"/>
        <v>122.84191176470588</v>
      </c>
      <c r="J29" s="19">
        <f t="shared" si="3"/>
        <v>103.56766474490114</v>
      </c>
      <c r="K29" s="19">
        <f t="shared" si="4"/>
        <v>1191.4000000000001</v>
      </c>
      <c r="L29" s="19">
        <f t="shared" si="5"/>
        <v>155.41653100144194</v>
      </c>
    </row>
    <row r="30" spans="1:12" ht="78">
      <c r="A30" s="6">
        <v>0</v>
      </c>
      <c r="B30" s="7" t="s">
        <v>49</v>
      </c>
      <c r="C30" s="8" t="s">
        <v>50</v>
      </c>
      <c r="D30" s="9">
        <v>1613.9</v>
      </c>
      <c r="E30" s="9">
        <v>2012.4</v>
      </c>
      <c r="F30" s="9">
        <v>2362.4</v>
      </c>
      <c r="G30" s="11">
        <v>2070</v>
      </c>
      <c r="H30" s="17">
        <v>2223.3000000000002</v>
      </c>
      <c r="I30" s="18">
        <f t="shared" si="1"/>
        <v>107.40579710144928</v>
      </c>
      <c r="J30" s="19">
        <f t="shared" si="3"/>
        <v>94.111920081273283</v>
      </c>
      <c r="K30" s="19">
        <f t="shared" si="4"/>
        <v>609.40000000000009</v>
      </c>
      <c r="L30" s="19">
        <f t="shared" si="5"/>
        <v>137.75946465084579</v>
      </c>
    </row>
    <row r="31" spans="1:12" ht="39">
      <c r="A31" s="6">
        <v>1</v>
      </c>
      <c r="B31" s="7" t="s">
        <v>51</v>
      </c>
      <c r="C31" s="8" t="s">
        <v>52</v>
      </c>
      <c r="D31" s="9">
        <f>D32+D46+D49</f>
        <v>76926.7</v>
      </c>
      <c r="E31" s="9">
        <f t="shared" ref="E31:H31" si="16">E32+E46+E49</f>
        <v>96263.2</v>
      </c>
      <c r="F31" s="9">
        <f t="shared" si="16"/>
        <v>99696.9</v>
      </c>
      <c r="G31" s="11">
        <f t="shared" si="16"/>
        <v>85119.1</v>
      </c>
      <c r="H31" s="17">
        <f t="shared" si="16"/>
        <v>89347.7</v>
      </c>
      <c r="I31" s="16">
        <f t="shared" si="1"/>
        <v>104.96786267711946</v>
      </c>
      <c r="J31" s="10">
        <f t="shared" si="3"/>
        <v>89.61933620804659</v>
      </c>
      <c r="K31" s="14">
        <f t="shared" si="4"/>
        <v>12421</v>
      </c>
      <c r="L31" s="14">
        <f t="shared" si="5"/>
        <v>116.14653949798965</v>
      </c>
    </row>
    <row r="32" spans="1:12" ht="17.5" customHeight="1" thickBot="1">
      <c r="A32" s="6">
        <v>1</v>
      </c>
      <c r="B32" s="33" t="s">
        <v>53</v>
      </c>
      <c r="C32" s="34" t="s">
        <v>54</v>
      </c>
      <c r="D32" s="28">
        <f>D34+D35+D36+D37+D39+D40+D41+D42+D44+D45</f>
        <v>24679</v>
      </c>
      <c r="E32" s="28">
        <f t="shared" ref="E32:H32" si="17">E34+E35+E36+E37+E39+E40+E41+E42+E44+E45</f>
        <v>30332.799999999999</v>
      </c>
      <c r="F32" s="28">
        <f t="shared" si="17"/>
        <v>33051.100000000006</v>
      </c>
      <c r="G32" s="35">
        <f t="shared" si="17"/>
        <v>29449.5</v>
      </c>
      <c r="H32" s="30">
        <f t="shared" si="17"/>
        <v>35171</v>
      </c>
      <c r="I32" s="54">
        <f t="shared" si="1"/>
        <v>119.42817365320295</v>
      </c>
      <c r="J32" s="55">
        <f t="shared" si="3"/>
        <v>106.41400740066138</v>
      </c>
      <c r="K32" s="56">
        <f t="shared" si="4"/>
        <v>10492</v>
      </c>
      <c r="L32" s="56">
        <f t="shared" si="5"/>
        <v>142.51387819603713</v>
      </c>
    </row>
    <row r="33" spans="1:12" ht="17.5" customHeight="1" thickBot="1">
      <c r="A33" s="51"/>
      <c r="B33" s="64" t="s">
        <v>178</v>
      </c>
      <c r="C33" s="65"/>
      <c r="D33" s="60">
        <f>D34+D35+D36+D37</f>
        <v>4712.0999999999995</v>
      </c>
      <c r="E33" s="60">
        <f t="shared" ref="E33:H33" si="18">E34+E35+E36+E37</f>
        <v>4990.5</v>
      </c>
      <c r="F33" s="60">
        <f t="shared" si="18"/>
        <v>4990.5</v>
      </c>
      <c r="G33" s="60">
        <f t="shared" si="18"/>
        <v>4597.8</v>
      </c>
      <c r="H33" s="60">
        <f t="shared" si="18"/>
        <v>6067</v>
      </c>
      <c r="I33" s="61">
        <f t="shared" ref="I33" si="19">IF(G33=0,0,H33/G33*100)</f>
        <v>131.95441298012091</v>
      </c>
      <c r="J33" s="62">
        <f t="shared" ref="J33" si="20">H33/F33*100</f>
        <v>121.57098487125539</v>
      </c>
      <c r="K33" s="62">
        <f t="shared" ref="K33" si="21">H33-D33</f>
        <v>1354.9000000000005</v>
      </c>
      <c r="L33" s="63">
        <f t="shared" ref="L33" si="22">H33/D33*100</f>
        <v>128.75363426073304</v>
      </c>
    </row>
    <row r="34" spans="1:12" ht="52">
      <c r="A34" s="6">
        <v>0</v>
      </c>
      <c r="B34" s="27" t="s">
        <v>55</v>
      </c>
      <c r="C34" s="22" t="s">
        <v>56</v>
      </c>
      <c r="D34" s="13">
        <v>5.5</v>
      </c>
      <c r="E34" s="13">
        <v>5.9</v>
      </c>
      <c r="F34" s="13">
        <v>5.9</v>
      </c>
      <c r="G34" s="29">
        <v>5.8</v>
      </c>
      <c r="H34" s="57">
        <v>5.8</v>
      </c>
      <c r="I34" s="58">
        <f t="shared" si="1"/>
        <v>100</v>
      </c>
      <c r="J34" s="59">
        <f t="shared" si="3"/>
        <v>98.305084745762699</v>
      </c>
      <c r="K34" s="59">
        <f t="shared" si="4"/>
        <v>0.29999999999999982</v>
      </c>
      <c r="L34" s="59">
        <f t="shared" si="5"/>
        <v>105.45454545454544</v>
      </c>
    </row>
    <row r="35" spans="1:12" ht="52">
      <c r="A35" s="6">
        <v>0</v>
      </c>
      <c r="B35" s="7" t="s">
        <v>57</v>
      </c>
      <c r="C35" s="8" t="s">
        <v>58</v>
      </c>
      <c r="D35" s="9">
        <v>781.8</v>
      </c>
      <c r="E35" s="9">
        <v>815.6</v>
      </c>
      <c r="F35" s="9">
        <v>815.6</v>
      </c>
      <c r="G35" s="11">
        <v>730</v>
      </c>
      <c r="H35" s="17">
        <v>844.9</v>
      </c>
      <c r="I35" s="18">
        <f t="shared" si="1"/>
        <v>115.73972602739727</v>
      </c>
      <c r="J35" s="19">
        <f t="shared" si="3"/>
        <v>103.59244727807749</v>
      </c>
      <c r="K35" s="19">
        <f t="shared" si="4"/>
        <v>63.100000000000023</v>
      </c>
      <c r="L35" s="19">
        <f t="shared" si="5"/>
        <v>108.0711179329752</v>
      </c>
    </row>
    <row r="36" spans="1:12" ht="52">
      <c r="A36" s="6">
        <v>0</v>
      </c>
      <c r="B36" s="7" t="s">
        <v>59</v>
      </c>
      <c r="C36" s="8" t="s">
        <v>60</v>
      </c>
      <c r="D36" s="9">
        <v>1186.0999999999999</v>
      </c>
      <c r="E36" s="9">
        <v>1281.2</v>
      </c>
      <c r="F36" s="9">
        <v>1281.2</v>
      </c>
      <c r="G36" s="11">
        <v>1080</v>
      </c>
      <c r="H36" s="17">
        <v>1578.8</v>
      </c>
      <c r="I36" s="18">
        <f t="shared" si="1"/>
        <v>146.18518518518516</v>
      </c>
      <c r="J36" s="19">
        <f t="shared" si="3"/>
        <v>123.22822354043083</v>
      </c>
      <c r="K36" s="19">
        <f t="shared" si="4"/>
        <v>392.70000000000005</v>
      </c>
      <c r="L36" s="19">
        <f t="shared" si="5"/>
        <v>133.10850687125875</v>
      </c>
    </row>
    <row r="37" spans="1:12" ht="52.5" thickBot="1">
      <c r="A37" s="6">
        <v>0</v>
      </c>
      <c r="B37" s="33" t="s">
        <v>61</v>
      </c>
      <c r="C37" s="34" t="s">
        <v>62</v>
      </c>
      <c r="D37" s="28">
        <v>2738.7</v>
      </c>
      <c r="E37" s="28">
        <v>2887.8</v>
      </c>
      <c r="F37" s="28">
        <v>2887.8</v>
      </c>
      <c r="G37" s="35">
        <v>2782</v>
      </c>
      <c r="H37" s="30">
        <v>3637.5</v>
      </c>
      <c r="I37" s="36">
        <f t="shared" si="1"/>
        <v>130.7512580877067</v>
      </c>
      <c r="J37" s="37">
        <f t="shared" si="3"/>
        <v>125.96093912320796</v>
      </c>
      <c r="K37" s="37">
        <f t="shared" si="4"/>
        <v>898.80000000000018</v>
      </c>
      <c r="L37" s="37">
        <f t="shared" si="5"/>
        <v>132.8184905247015</v>
      </c>
    </row>
    <row r="38" spans="1:12" ht="14" thickBot="1">
      <c r="A38" s="51"/>
      <c r="B38" s="64" t="s">
        <v>177</v>
      </c>
      <c r="C38" s="65"/>
      <c r="D38" s="60">
        <f>D39+D40+D41+D42</f>
        <v>19831.3</v>
      </c>
      <c r="E38" s="60">
        <f t="shared" ref="E38:H38" si="23">E39+E40+E41+E42</f>
        <v>25200</v>
      </c>
      <c r="F38" s="60">
        <f t="shared" si="23"/>
        <v>27918.3</v>
      </c>
      <c r="G38" s="60">
        <f t="shared" si="23"/>
        <v>24736.2</v>
      </c>
      <c r="H38" s="60">
        <f t="shared" si="23"/>
        <v>28878.2</v>
      </c>
      <c r="I38" s="61">
        <f t="shared" si="1"/>
        <v>116.74468996854812</v>
      </c>
      <c r="J38" s="62">
        <f t="shared" ref="J38" si="24">H38/F38*100</f>
        <v>103.4382465981095</v>
      </c>
      <c r="K38" s="62">
        <f t="shared" ref="K38" si="25">H38-D38</f>
        <v>9046.9000000000015</v>
      </c>
      <c r="L38" s="63">
        <f t="shared" ref="L38" si="26">H38/D38*100</f>
        <v>145.61929878525362</v>
      </c>
    </row>
    <row r="39" spans="1:12">
      <c r="A39" s="6">
        <v>0</v>
      </c>
      <c r="B39" s="27" t="s">
        <v>63</v>
      </c>
      <c r="C39" s="22" t="s">
        <v>64</v>
      </c>
      <c r="D39" s="13">
        <v>2276.3000000000002</v>
      </c>
      <c r="E39" s="13">
        <v>2700</v>
      </c>
      <c r="F39" s="13">
        <v>3918.3</v>
      </c>
      <c r="G39" s="29">
        <v>3918.3</v>
      </c>
      <c r="H39" s="57">
        <v>4607.5</v>
      </c>
      <c r="I39" s="58">
        <f t="shared" ref="I39:I72" si="27">IF(G39=0,0,H39/G39*100)</f>
        <v>117.58926064875072</v>
      </c>
      <c r="J39" s="59">
        <f t="shared" si="3"/>
        <v>117.58926064875072</v>
      </c>
      <c r="K39" s="59">
        <f t="shared" si="4"/>
        <v>2331.1999999999998</v>
      </c>
      <c r="L39" s="59">
        <f t="shared" si="5"/>
        <v>202.41180863682291</v>
      </c>
    </row>
    <row r="40" spans="1:12">
      <c r="A40" s="6">
        <v>0</v>
      </c>
      <c r="B40" s="7" t="s">
        <v>65</v>
      </c>
      <c r="C40" s="8" t="s">
        <v>66</v>
      </c>
      <c r="D40" s="9">
        <v>14966.2</v>
      </c>
      <c r="E40" s="9">
        <v>19400</v>
      </c>
      <c r="F40" s="9">
        <v>20900</v>
      </c>
      <c r="G40" s="11">
        <v>18072.900000000001</v>
      </c>
      <c r="H40" s="17">
        <v>20575.3</v>
      </c>
      <c r="I40" s="18">
        <f t="shared" si="27"/>
        <v>113.84614533362105</v>
      </c>
      <c r="J40" s="19">
        <f t="shared" si="3"/>
        <v>98.446411483253584</v>
      </c>
      <c r="K40" s="19">
        <f t="shared" si="4"/>
        <v>5609.0999999999985</v>
      </c>
      <c r="L40" s="19">
        <f t="shared" si="5"/>
        <v>137.47845144392028</v>
      </c>
    </row>
    <row r="41" spans="1:12">
      <c r="A41" s="6">
        <v>0</v>
      </c>
      <c r="B41" s="7" t="s">
        <v>67</v>
      </c>
      <c r="C41" s="8" t="s">
        <v>68</v>
      </c>
      <c r="D41" s="9">
        <v>1450.3</v>
      </c>
      <c r="E41" s="9">
        <v>1700</v>
      </c>
      <c r="F41" s="9">
        <v>1700</v>
      </c>
      <c r="G41" s="11">
        <v>1565</v>
      </c>
      <c r="H41" s="17">
        <v>2013</v>
      </c>
      <c r="I41" s="18">
        <f t="shared" si="27"/>
        <v>128.6261980830671</v>
      </c>
      <c r="J41" s="19">
        <f t="shared" si="3"/>
        <v>118.41176470588235</v>
      </c>
      <c r="K41" s="19">
        <f t="shared" si="4"/>
        <v>562.70000000000005</v>
      </c>
      <c r="L41" s="19">
        <f t="shared" si="5"/>
        <v>138.79886919947597</v>
      </c>
    </row>
    <row r="42" spans="1:12" ht="13.5" thickBot="1">
      <c r="A42" s="6">
        <v>0</v>
      </c>
      <c r="B42" s="33" t="s">
        <v>69</v>
      </c>
      <c r="C42" s="34" t="s">
        <v>70</v>
      </c>
      <c r="D42" s="28">
        <v>1138.5</v>
      </c>
      <c r="E42" s="28">
        <v>1400</v>
      </c>
      <c r="F42" s="28">
        <v>1400</v>
      </c>
      <c r="G42" s="35">
        <v>1180</v>
      </c>
      <c r="H42" s="30">
        <v>1682.4</v>
      </c>
      <c r="I42" s="36">
        <f t="shared" si="27"/>
        <v>142.57627118644069</v>
      </c>
      <c r="J42" s="37">
        <f t="shared" si="3"/>
        <v>120.17142857142858</v>
      </c>
      <c r="K42" s="37">
        <f t="shared" si="4"/>
        <v>543.90000000000009</v>
      </c>
      <c r="L42" s="37">
        <f t="shared" si="5"/>
        <v>147.77338603425559</v>
      </c>
    </row>
    <row r="43" spans="1:12" ht="14" thickBot="1">
      <c r="A43" s="51"/>
      <c r="B43" s="64" t="s">
        <v>179</v>
      </c>
      <c r="C43" s="65"/>
      <c r="D43" s="60">
        <f>D44+D45</f>
        <v>135.6</v>
      </c>
      <c r="E43" s="60">
        <f t="shared" ref="E43:H43" si="28">E44+E45</f>
        <v>142.30000000000001</v>
      </c>
      <c r="F43" s="60">
        <f t="shared" si="28"/>
        <v>142.30000000000001</v>
      </c>
      <c r="G43" s="60">
        <f t="shared" si="28"/>
        <v>115.5</v>
      </c>
      <c r="H43" s="60">
        <f t="shared" si="28"/>
        <v>225.79999999999998</v>
      </c>
      <c r="I43" s="61">
        <f t="shared" ref="I43" si="29">IF(G43=0,0,H43/G43*100)</f>
        <v>195.49783549783547</v>
      </c>
      <c r="J43" s="62">
        <f t="shared" ref="J43" si="30">H43/F43*100</f>
        <v>158.67884750527054</v>
      </c>
      <c r="K43" s="62">
        <f t="shared" ref="K43" si="31">H43-D43</f>
        <v>90.199999999999989</v>
      </c>
      <c r="L43" s="63">
        <f t="shared" ref="L43" si="32">H43/D43*100</f>
        <v>166.51917404129793</v>
      </c>
    </row>
    <row r="44" spans="1:12">
      <c r="A44" s="6">
        <v>0</v>
      </c>
      <c r="B44" s="27" t="s">
        <v>71</v>
      </c>
      <c r="C44" s="22" t="s">
        <v>72</v>
      </c>
      <c r="D44" s="13">
        <v>31.2</v>
      </c>
      <c r="E44" s="13">
        <v>31.3</v>
      </c>
      <c r="F44" s="13">
        <v>31.3</v>
      </c>
      <c r="G44" s="29">
        <v>4.5</v>
      </c>
      <c r="H44" s="57">
        <v>25.2</v>
      </c>
      <c r="I44" s="58">
        <f t="shared" si="27"/>
        <v>560</v>
      </c>
      <c r="J44" s="59">
        <f t="shared" si="3"/>
        <v>80.511182108626187</v>
      </c>
      <c r="K44" s="59">
        <f t="shared" si="4"/>
        <v>-6</v>
      </c>
      <c r="L44" s="59">
        <f t="shared" si="5"/>
        <v>80.769230769230774</v>
      </c>
    </row>
    <row r="45" spans="1:12">
      <c r="A45" s="6">
        <v>0</v>
      </c>
      <c r="B45" s="7" t="s">
        <v>73</v>
      </c>
      <c r="C45" s="8" t="s">
        <v>74</v>
      </c>
      <c r="D45" s="9">
        <v>104.4</v>
      </c>
      <c r="E45" s="9">
        <v>111</v>
      </c>
      <c r="F45" s="9">
        <v>111</v>
      </c>
      <c r="G45" s="11">
        <v>111</v>
      </c>
      <c r="H45" s="17">
        <v>200.6</v>
      </c>
      <c r="I45" s="18">
        <f t="shared" si="27"/>
        <v>180.72072072072072</v>
      </c>
      <c r="J45" s="19">
        <f t="shared" si="3"/>
        <v>180.72072072072072</v>
      </c>
      <c r="K45" s="19">
        <f t="shared" si="4"/>
        <v>96.199999999999989</v>
      </c>
      <c r="L45" s="19">
        <f t="shared" si="5"/>
        <v>192.14559386973178</v>
      </c>
    </row>
    <row r="46" spans="1:12">
      <c r="A46" s="6">
        <v>1</v>
      </c>
      <c r="B46" s="7" t="s">
        <v>75</v>
      </c>
      <c r="C46" s="8" t="s">
        <v>76</v>
      </c>
      <c r="D46" s="9">
        <f>D47+D48</f>
        <v>23.1</v>
      </c>
      <c r="E46" s="9">
        <f t="shared" ref="E46:H46" si="33">E47+E48</f>
        <v>30.4</v>
      </c>
      <c r="F46" s="9">
        <f t="shared" si="33"/>
        <v>30.4</v>
      </c>
      <c r="G46" s="11">
        <f t="shared" si="33"/>
        <v>29.200000000000003</v>
      </c>
      <c r="H46" s="17">
        <f t="shared" si="33"/>
        <v>49.7</v>
      </c>
      <c r="I46" s="16">
        <f t="shared" si="27"/>
        <v>170.20547945205479</v>
      </c>
      <c r="J46" s="10">
        <f t="shared" si="3"/>
        <v>163.48684210526318</v>
      </c>
      <c r="K46" s="14">
        <f t="shared" si="4"/>
        <v>26.6</v>
      </c>
      <c r="L46" s="14">
        <f t="shared" si="5"/>
        <v>215.15151515151513</v>
      </c>
    </row>
    <row r="47" spans="1:12" ht="26">
      <c r="A47" s="6">
        <v>0</v>
      </c>
      <c r="B47" s="7" t="s">
        <v>77</v>
      </c>
      <c r="C47" s="8" t="s">
        <v>78</v>
      </c>
      <c r="D47" s="9">
        <v>9.8000000000000007</v>
      </c>
      <c r="E47" s="9">
        <v>15.6</v>
      </c>
      <c r="F47" s="9">
        <v>15.6</v>
      </c>
      <c r="G47" s="11">
        <v>14.4</v>
      </c>
      <c r="H47" s="17">
        <v>18</v>
      </c>
      <c r="I47" s="18">
        <f t="shared" si="27"/>
        <v>125</v>
      </c>
      <c r="J47" s="19">
        <f t="shared" si="3"/>
        <v>115.3846153846154</v>
      </c>
      <c r="K47" s="19">
        <f t="shared" si="4"/>
        <v>8.1999999999999993</v>
      </c>
      <c r="L47" s="19">
        <f t="shared" si="5"/>
        <v>183.67346938775509</v>
      </c>
    </row>
    <row r="48" spans="1:12" ht="26">
      <c r="A48" s="6">
        <v>0</v>
      </c>
      <c r="B48" s="7" t="s">
        <v>79</v>
      </c>
      <c r="C48" s="8" t="s">
        <v>80</v>
      </c>
      <c r="D48" s="9">
        <v>13.3</v>
      </c>
      <c r="E48" s="9">
        <v>14.8</v>
      </c>
      <c r="F48" s="9">
        <v>14.8</v>
      </c>
      <c r="G48" s="11">
        <v>14.8</v>
      </c>
      <c r="H48" s="30">
        <v>31.7</v>
      </c>
      <c r="I48" s="18">
        <f t="shared" si="27"/>
        <v>214.18918918918916</v>
      </c>
      <c r="J48" s="19">
        <f t="shared" si="3"/>
        <v>214.18918918918916</v>
      </c>
      <c r="K48" s="19">
        <f t="shared" si="4"/>
        <v>18.399999999999999</v>
      </c>
      <c r="L48" s="19">
        <f t="shared" si="5"/>
        <v>238.34586466165413</v>
      </c>
    </row>
    <row r="49" spans="1:12">
      <c r="A49" s="6">
        <v>1</v>
      </c>
      <c r="B49" s="7" t="s">
        <v>81</v>
      </c>
      <c r="C49" s="8" t="s">
        <v>82</v>
      </c>
      <c r="D49" s="9">
        <f>D50+D51+D52</f>
        <v>52224.6</v>
      </c>
      <c r="E49" s="9">
        <f t="shared" ref="E49:H49" si="34">E50+E51+E52</f>
        <v>65900</v>
      </c>
      <c r="F49" s="9">
        <f t="shared" si="34"/>
        <v>66615.399999999994</v>
      </c>
      <c r="G49" s="11">
        <f t="shared" si="34"/>
        <v>55640.4</v>
      </c>
      <c r="H49" s="17">
        <f t="shared" si="34"/>
        <v>54127</v>
      </c>
      <c r="I49" s="16">
        <f t="shared" si="27"/>
        <v>97.280033932178782</v>
      </c>
      <c r="J49" s="10">
        <f t="shared" si="3"/>
        <v>81.252983544345611</v>
      </c>
      <c r="K49" s="14">
        <f t="shared" si="4"/>
        <v>1902.4000000000015</v>
      </c>
      <c r="L49" s="14">
        <f t="shared" si="5"/>
        <v>103.64272775665108</v>
      </c>
    </row>
    <row r="50" spans="1:12">
      <c r="A50" s="6">
        <v>0</v>
      </c>
      <c r="B50" s="7" t="s">
        <v>83</v>
      </c>
      <c r="C50" s="8" t="s">
        <v>84</v>
      </c>
      <c r="D50" s="9">
        <v>2723</v>
      </c>
      <c r="E50" s="9">
        <v>3500</v>
      </c>
      <c r="F50" s="9">
        <v>3600</v>
      </c>
      <c r="G50" s="11">
        <v>3045</v>
      </c>
      <c r="H50" s="17">
        <v>3086.9</v>
      </c>
      <c r="I50" s="18">
        <f t="shared" si="27"/>
        <v>101.376026272578</v>
      </c>
      <c r="J50" s="19">
        <f t="shared" si="3"/>
        <v>85.747222222222234</v>
      </c>
      <c r="K50" s="19">
        <f t="shared" si="4"/>
        <v>363.90000000000009</v>
      </c>
      <c r="L50" s="19">
        <f t="shared" si="5"/>
        <v>113.36393683437385</v>
      </c>
    </row>
    <row r="51" spans="1:12">
      <c r="A51" s="6">
        <v>0</v>
      </c>
      <c r="B51" s="7" t="s">
        <v>85</v>
      </c>
      <c r="C51" s="8" t="s">
        <v>86</v>
      </c>
      <c r="D51" s="9">
        <v>44900.7</v>
      </c>
      <c r="E51" s="9">
        <v>57100</v>
      </c>
      <c r="F51" s="9">
        <v>57715.4</v>
      </c>
      <c r="G51" s="11">
        <v>48015.4</v>
      </c>
      <c r="H51" s="17">
        <v>45277</v>
      </c>
      <c r="I51" s="18">
        <f t="shared" si="27"/>
        <v>94.296829767116392</v>
      </c>
      <c r="J51" s="19">
        <f t="shared" si="3"/>
        <v>78.448732920503019</v>
      </c>
      <c r="K51" s="19">
        <f t="shared" si="4"/>
        <v>376.30000000000291</v>
      </c>
      <c r="L51" s="19">
        <f t="shared" si="5"/>
        <v>100.838071566813</v>
      </c>
    </row>
    <row r="52" spans="1:12" ht="78">
      <c r="A52" s="6">
        <v>0</v>
      </c>
      <c r="B52" s="7" t="s">
        <v>87</v>
      </c>
      <c r="C52" s="8" t="s">
        <v>88</v>
      </c>
      <c r="D52" s="9">
        <v>4600.8999999999996</v>
      </c>
      <c r="E52" s="9">
        <v>5300</v>
      </c>
      <c r="F52" s="9">
        <v>5300</v>
      </c>
      <c r="G52" s="11">
        <v>4580</v>
      </c>
      <c r="H52" s="17">
        <v>5763.1</v>
      </c>
      <c r="I52" s="18">
        <f t="shared" si="27"/>
        <v>125.83187772925766</v>
      </c>
      <c r="J52" s="19">
        <f t="shared" si="3"/>
        <v>108.73773584905662</v>
      </c>
      <c r="K52" s="19">
        <f t="shared" si="4"/>
        <v>1162.2000000000007</v>
      </c>
      <c r="L52" s="19">
        <f t="shared" si="5"/>
        <v>125.26027516355498</v>
      </c>
    </row>
    <row r="53" spans="1:12" ht="17" customHeight="1">
      <c r="A53" s="6">
        <v>1</v>
      </c>
      <c r="B53" s="7" t="s">
        <v>89</v>
      </c>
      <c r="C53" s="8" t="s">
        <v>90</v>
      </c>
      <c r="D53" s="9">
        <f>D54+D61+D73</f>
        <v>5091.2259999999997</v>
      </c>
      <c r="E53" s="9">
        <f t="shared" ref="E53:H53" si="35">E54+E61+E73</f>
        <v>5403</v>
      </c>
      <c r="F53" s="9">
        <f t="shared" si="35"/>
        <v>5453</v>
      </c>
      <c r="G53" s="11">
        <f t="shared" si="35"/>
        <v>4350.3</v>
      </c>
      <c r="H53" s="17">
        <f t="shared" si="35"/>
        <v>4892.8</v>
      </c>
      <c r="I53" s="16">
        <f t="shared" si="27"/>
        <v>112.47040433993058</v>
      </c>
      <c r="J53" s="10">
        <f t="shared" si="3"/>
        <v>89.726755914175683</v>
      </c>
      <c r="K53" s="14">
        <f t="shared" si="4"/>
        <v>-198.42599999999948</v>
      </c>
      <c r="L53" s="14">
        <f t="shared" si="5"/>
        <v>96.102589042403551</v>
      </c>
    </row>
    <row r="54" spans="1:12" ht="26">
      <c r="A54" s="6">
        <v>1</v>
      </c>
      <c r="B54" s="7" t="s">
        <v>91</v>
      </c>
      <c r="C54" s="8" t="s">
        <v>92</v>
      </c>
      <c r="D54" s="9">
        <f>D55+D57</f>
        <v>74.825999999999993</v>
      </c>
      <c r="E54" s="9">
        <f t="shared" ref="E54:H54" si="36">E55+E57</f>
        <v>62.6</v>
      </c>
      <c r="F54" s="9">
        <f t="shared" si="36"/>
        <v>62.6</v>
      </c>
      <c r="G54" s="11">
        <f t="shared" si="36"/>
        <v>34.200000000000003</v>
      </c>
      <c r="H54" s="17">
        <f t="shared" si="36"/>
        <v>62.800000000000004</v>
      </c>
      <c r="I54" s="16">
        <f t="shared" si="27"/>
        <v>183.62573099415204</v>
      </c>
      <c r="J54" s="10">
        <f t="shared" si="3"/>
        <v>100.31948881789138</v>
      </c>
      <c r="K54" s="14">
        <f t="shared" si="4"/>
        <v>-12.025999999999989</v>
      </c>
      <c r="L54" s="14">
        <f t="shared" si="5"/>
        <v>83.928046400983618</v>
      </c>
    </row>
    <row r="55" spans="1:12" ht="91">
      <c r="A55" s="6">
        <v>1</v>
      </c>
      <c r="B55" s="7" t="s">
        <v>93</v>
      </c>
      <c r="C55" s="8" t="s">
        <v>94</v>
      </c>
      <c r="D55" s="9">
        <f>D56</f>
        <v>7.6260000000000003</v>
      </c>
      <c r="E55" s="9">
        <f t="shared" ref="E55:H55" si="37">E56</f>
        <v>7.6</v>
      </c>
      <c r="F55" s="9">
        <f t="shared" si="37"/>
        <v>7.6</v>
      </c>
      <c r="G55" s="9">
        <f t="shared" si="37"/>
        <v>4.7</v>
      </c>
      <c r="H55" s="17">
        <f t="shared" si="37"/>
        <v>4.7</v>
      </c>
      <c r="I55" s="16">
        <f t="shared" si="27"/>
        <v>100</v>
      </c>
      <c r="J55" s="10">
        <f t="shared" si="3"/>
        <v>61.842105263157897</v>
      </c>
      <c r="K55" s="14">
        <f t="shared" si="4"/>
        <v>-2.9260000000000002</v>
      </c>
      <c r="L55" s="14">
        <f t="shared" si="5"/>
        <v>61.631261473905063</v>
      </c>
    </row>
    <row r="56" spans="1:12" ht="52">
      <c r="A56" s="6">
        <v>0</v>
      </c>
      <c r="B56" s="7" t="s">
        <v>95</v>
      </c>
      <c r="C56" s="8" t="s">
        <v>96</v>
      </c>
      <c r="D56" s="9">
        <v>7.6260000000000003</v>
      </c>
      <c r="E56" s="9">
        <v>7.6</v>
      </c>
      <c r="F56" s="9">
        <v>7.6</v>
      </c>
      <c r="G56" s="11">
        <v>4.7</v>
      </c>
      <c r="H56" s="17">
        <v>4.7</v>
      </c>
      <c r="I56" s="18">
        <f t="shared" si="27"/>
        <v>100</v>
      </c>
      <c r="J56" s="19">
        <f t="shared" si="3"/>
        <v>61.842105263157897</v>
      </c>
      <c r="K56" s="19">
        <f t="shared" si="4"/>
        <v>-2.9260000000000002</v>
      </c>
      <c r="L56" s="19">
        <f t="shared" si="5"/>
        <v>61.631261473905063</v>
      </c>
    </row>
    <row r="57" spans="1:12">
      <c r="A57" s="6">
        <v>1</v>
      </c>
      <c r="B57" s="7" t="s">
        <v>97</v>
      </c>
      <c r="C57" s="8" t="s">
        <v>98</v>
      </c>
      <c r="D57" s="9">
        <f>D58+D59+D60</f>
        <v>67.199999999999989</v>
      </c>
      <c r="E57" s="9">
        <f t="shared" ref="E57:H57" si="38">E58+E59+E60</f>
        <v>55</v>
      </c>
      <c r="F57" s="9">
        <f t="shared" si="38"/>
        <v>55</v>
      </c>
      <c r="G57" s="11">
        <f t="shared" si="38"/>
        <v>29.5</v>
      </c>
      <c r="H57" s="17">
        <f t="shared" si="38"/>
        <v>58.1</v>
      </c>
      <c r="I57" s="16">
        <f t="shared" si="27"/>
        <v>196.94915254237287</v>
      </c>
      <c r="J57" s="10">
        <f t="shared" si="3"/>
        <v>105.63636363636364</v>
      </c>
      <c r="K57" s="14">
        <f t="shared" si="4"/>
        <v>-9.0999999999999872</v>
      </c>
      <c r="L57" s="14">
        <f t="shared" si="5"/>
        <v>86.458333333333343</v>
      </c>
    </row>
    <row r="58" spans="1:12">
      <c r="A58" s="6">
        <v>0</v>
      </c>
      <c r="B58" s="7" t="s">
        <v>99</v>
      </c>
      <c r="C58" s="8" t="s">
        <v>100</v>
      </c>
      <c r="D58" s="9">
        <v>28.9</v>
      </c>
      <c r="E58" s="9">
        <v>55</v>
      </c>
      <c r="F58" s="9">
        <v>55</v>
      </c>
      <c r="G58" s="11">
        <v>29.5</v>
      </c>
      <c r="H58" s="17">
        <v>33.200000000000003</v>
      </c>
      <c r="I58" s="18">
        <f t="shared" si="27"/>
        <v>112.54237288135593</v>
      </c>
      <c r="J58" s="19">
        <f t="shared" si="3"/>
        <v>60.363636363636367</v>
      </c>
      <c r="K58" s="19">
        <f t="shared" si="4"/>
        <v>4.3000000000000043</v>
      </c>
      <c r="L58" s="19">
        <f t="shared" si="5"/>
        <v>114.87889273356402</v>
      </c>
    </row>
    <row r="59" spans="1:12" ht="91">
      <c r="A59" s="6">
        <v>0</v>
      </c>
      <c r="B59" s="7" t="s">
        <v>101</v>
      </c>
      <c r="C59" s="8" t="s">
        <v>102</v>
      </c>
      <c r="D59" s="9">
        <v>38.299999999999997</v>
      </c>
      <c r="E59" s="9">
        <v>0</v>
      </c>
      <c r="F59" s="9">
        <v>0</v>
      </c>
      <c r="G59" s="11">
        <v>0</v>
      </c>
      <c r="H59" s="17">
        <v>24.8</v>
      </c>
      <c r="I59" s="18">
        <f t="shared" si="27"/>
        <v>0</v>
      </c>
      <c r="J59" s="19">
        <v>0</v>
      </c>
      <c r="K59" s="19">
        <f t="shared" si="4"/>
        <v>-13.499999999999996</v>
      </c>
      <c r="L59" s="19">
        <f t="shared" si="5"/>
        <v>64.751958224543088</v>
      </c>
    </row>
    <row r="60" spans="1:12" ht="52">
      <c r="A60" s="6"/>
      <c r="B60" s="7">
        <v>21081800</v>
      </c>
      <c r="C60" s="8" t="s">
        <v>167</v>
      </c>
      <c r="D60" s="9">
        <v>0</v>
      </c>
      <c r="E60" s="9">
        <v>0</v>
      </c>
      <c r="F60" s="9">
        <v>0</v>
      </c>
      <c r="G60" s="11">
        <v>0</v>
      </c>
      <c r="H60" s="17">
        <v>0.1</v>
      </c>
      <c r="I60" s="18">
        <f t="shared" si="27"/>
        <v>0</v>
      </c>
      <c r="J60" s="19">
        <v>0</v>
      </c>
      <c r="K60" s="19">
        <f t="shared" ref="K60" si="39">H60-D60</f>
        <v>0.1</v>
      </c>
      <c r="L60" s="19">
        <v>100</v>
      </c>
    </row>
    <row r="61" spans="1:12" ht="39">
      <c r="A61" s="6">
        <v>1</v>
      </c>
      <c r="B61" s="7" t="s">
        <v>103</v>
      </c>
      <c r="C61" s="8" t="s">
        <v>104</v>
      </c>
      <c r="D61" s="9">
        <f>D62+D66+D68+D72</f>
        <v>4080.7999999999997</v>
      </c>
      <c r="E61" s="9">
        <f t="shared" ref="E61:H61" si="40">E62+E66+E68+E72</f>
        <v>4885.3999999999996</v>
      </c>
      <c r="F61" s="9">
        <f t="shared" si="40"/>
        <v>4935.3999999999996</v>
      </c>
      <c r="G61" s="11">
        <f t="shared" si="40"/>
        <v>3906.4</v>
      </c>
      <c r="H61" s="17">
        <f t="shared" si="40"/>
        <v>4396</v>
      </c>
      <c r="I61" s="16">
        <f t="shared" si="27"/>
        <v>112.53327872209707</v>
      </c>
      <c r="J61" s="10">
        <f t="shared" si="3"/>
        <v>89.070794667098923</v>
      </c>
      <c r="K61" s="14">
        <f t="shared" si="4"/>
        <v>315.20000000000027</v>
      </c>
      <c r="L61" s="14">
        <f t="shared" si="5"/>
        <v>107.72397569104098</v>
      </c>
    </row>
    <row r="62" spans="1:12">
      <c r="A62" s="6">
        <v>1</v>
      </c>
      <c r="B62" s="7" t="s">
        <v>105</v>
      </c>
      <c r="C62" s="8" t="s">
        <v>106</v>
      </c>
      <c r="D62" s="9">
        <f>D63+D64+D65</f>
        <v>2801</v>
      </c>
      <c r="E62" s="9">
        <f t="shared" ref="E62:H62" si="41">E63+E64+E65</f>
        <v>3129.2</v>
      </c>
      <c r="F62" s="9">
        <f t="shared" si="41"/>
        <v>3179.2</v>
      </c>
      <c r="G62" s="11">
        <f t="shared" si="41"/>
        <v>2580.6999999999998</v>
      </c>
      <c r="H62" s="17">
        <f t="shared" si="41"/>
        <v>2963.8</v>
      </c>
      <c r="I62" s="16">
        <f t="shared" si="27"/>
        <v>114.84480954779713</v>
      </c>
      <c r="J62" s="10">
        <f t="shared" si="3"/>
        <v>93.224710619023668</v>
      </c>
      <c r="K62" s="14">
        <f t="shared" si="4"/>
        <v>162.80000000000018</v>
      </c>
      <c r="L62" s="14">
        <f t="shared" si="5"/>
        <v>105.81220992502678</v>
      </c>
    </row>
    <row r="63" spans="1:12" ht="65">
      <c r="A63" s="6">
        <v>0</v>
      </c>
      <c r="B63" s="7" t="s">
        <v>107</v>
      </c>
      <c r="C63" s="8" t="s">
        <v>108</v>
      </c>
      <c r="D63" s="9">
        <v>31.9</v>
      </c>
      <c r="E63" s="9">
        <v>34.200000000000003</v>
      </c>
      <c r="F63" s="9">
        <v>34.200000000000003</v>
      </c>
      <c r="G63" s="11">
        <v>30.7</v>
      </c>
      <c r="H63" s="17">
        <v>42.1</v>
      </c>
      <c r="I63" s="18">
        <f t="shared" si="27"/>
        <v>137.13355048859935</v>
      </c>
      <c r="J63" s="19">
        <f t="shared" si="3"/>
        <v>123.09941520467835</v>
      </c>
      <c r="K63" s="19">
        <f t="shared" si="4"/>
        <v>10.200000000000003</v>
      </c>
      <c r="L63" s="19">
        <f t="shared" si="5"/>
        <v>131.97492163009406</v>
      </c>
    </row>
    <row r="64" spans="1:12" ht="26">
      <c r="A64" s="6">
        <v>0</v>
      </c>
      <c r="B64" s="7" t="s">
        <v>109</v>
      </c>
      <c r="C64" s="8" t="s">
        <v>110</v>
      </c>
      <c r="D64" s="9">
        <v>1188.5</v>
      </c>
      <c r="E64" s="9">
        <v>1344</v>
      </c>
      <c r="F64" s="9">
        <v>1344</v>
      </c>
      <c r="G64" s="11">
        <v>970</v>
      </c>
      <c r="H64" s="17">
        <v>826.1</v>
      </c>
      <c r="I64" s="18">
        <f t="shared" si="27"/>
        <v>85.164948453608247</v>
      </c>
      <c r="J64" s="19">
        <f t="shared" si="3"/>
        <v>61.465773809523817</v>
      </c>
      <c r="K64" s="19">
        <f t="shared" si="4"/>
        <v>-362.4</v>
      </c>
      <c r="L64" s="19">
        <f t="shared" si="5"/>
        <v>69.507782919646615</v>
      </c>
    </row>
    <row r="65" spans="1:12" ht="39">
      <c r="A65" s="6">
        <v>0</v>
      </c>
      <c r="B65" s="7" t="s">
        <v>111</v>
      </c>
      <c r="C65" s="8" t="s">
        <v>112</v>
      </c>
      <c r="D65" s="9">
        <v>1580.6</v>
      </c>
      <c r="E65" s="9">
        <v>1751</v>
      </c>
      <c r="F65" s="9">
        <v>1801</v>
      </c>
      <c r="G65" s="11">
        <v>1580</v>
      </c>
      <c r="H65" s="17">
        <v>2095.6</v>
      </c>
      <c r="I65" s="18">
        <f t="shared" si="27"/>
        <v>132.63291139240505</v>
      </c>
      <c r="J65" s="19">
        <f t="shared" si="3"/>
        <v>116.35757912270961</v>
      </c>
      <c r="K65" s="19">
        <f t="shared" si="4"/>
        <v>515</v>
      </c>
      <c r="L65" s="19">
        <f t="shared" si="5"/>
        <v>132.58256358344934</v>
      </c>
    </row>
    <row r="66" spans="1:12" ht="39">
      <c r="A66" s="6">
        <v>1</v>
      </c>
      <c r="B66" s="7" t="s">
        <v>113</v>
      </c>
      <c r="C66" s="8" t="s">
        <v>114</v>
      </c>
      <c r="D66" s="9">
        <f>D67</f>
        <v>1213.2</v>
      </c>
      <c r="E66" s="9">
        <f t="shared" ref="E66:H66" si="42">E67</f>
        <v>1680.7</v>
      </c>
      <c r="F66" s="9">
        <f t="shared" si="42"/>
        <v>1680.7</v>
      </c>
      <c r="G66" s="11">
        <f t="shared" si="42"/>
        <v>1254</v>
      </c>
      <c r="H66" s="17">
        <f t="shared" si="42"/>
        <v>1345.6</v>
      </c>
      <c r="I66" s="16">
        <f t="shared" si="27"/>
        <v>107.30462519936204</v>
      </c>
      <c r="J66" s="10">
        <f t="shared" si="3"/>
        <v>80.06187897899683</v>
      </c>
      <c r="K66" s="14">
        <f t="shared" si="4"/>
        <v>132.39999999999986</v>
      </c>
      <c r="L66" s="14">
        <f t="shared" si="5"/>
        <v>110.91328717441475</v>
      </c>
    </row>
    <row r="67" spans="1:12" ht="52">
      <c r="A67" s="6">
        <v>0</v>
      </c>
      <c r="B67" s="7" t="s">
        <v>115</v>
      </c>
      <c r="C67" s="8" t="s">
        <v>116</v>
      </c>
      <c r="D67" s="9">
        <v>1213.2</v>
      </c>
      <c r="E67" s="9">
        <v>1680.7</v>
      </c>
      <c r="F67" s="9">
        <v>1680.7</v>
      </c>
      <c r="G67" s="11">
        <v>1254</v>
      </c>
      <c r="H67" s="17">
        <v>1345.6</v>
      </c>
      <c r="I67" s="18">
        <f t="shared" si="27"/>
        <v>107.30462519936204</v>
      </c>
      <c r="J67" s="19">
        <f t="shared" si="3"/>
        <v>80.06187897899683</v>
      </c>
      <c r="K67" s="19">
        <f t="shared" si="4"/>
        <v>132.39999999999986</v>
      </c>
      <c r="L67" s="19">
        <f t="shared" si="5"/>
        <v>110.91328717441475</v>
      </c>
    </row>
    <row r="68" spans="1:12">
      <c r="A68" s="6">
        <v>1</v>
      </c>
      <c r="B68" s="7" t="s">
        <v>117</v>
      </c>
      <c r="C68" s="8" t="s">
        <v>118</v>
      </c>
      <c r="D68" s="9">
        <f>D69+D70+D71</f>
        <v>57.4</v>
      </c>
      <c r="E68" s="9">
        <f t="shared" ref="E68:H68" si="43">E69+E70+E71</f>
        <v>62.1</v>
      </c>
      <c r="F68" s="9">
        <f t="shared" si="43"/>
        <v>62.1</v>
      </c>
      <c r="G68" s="11">
        <f>G69+G70+G71</f>
        <v>58.300000000000004</v>
      </c>
      <c r="H68" s="17">
        <f t="shared" si="43"/>
        <v>66.8</v>
      </c>
      <c r="I68" s="16">
        <f t="shared" si="27"/>
        <v>114.5797598627787</v>
      </c>
      <c r="J68" s="10">
        <f t="shared" si="3"/>
        <v>107.56843800322061</v>
      </c>
      <c r="K68" s="14">
        <f t="shared" si="4"/>
        <v>9.3999999999999986</v>
      </c>
      <c r="L68" s="14">
        <f t="shared" si="5"/>
        <v>116.37630662020906</v>
      </c>
    </row>
    <row r="69" spans="1:12" ht="52">
      <c r="A69" s="6">
        <v>0</v>
      </c>
      <c r="B69" s="7" t="s">
        <v>119</v>
      </c>
      <c r="C69" s="8" t="s">
        <v>120</v>
      </c>
      <c r="D69" s="9">
        <v>54.3</v>
      </c>
      <c r="E69" s="9">
        <v>58.3</v>
      </c>
      <c r="F69" s="9">
        <v>58.3</v>
      </c>
      <c r="G69" s="11">
        <v>55</v>
      </c>
      <c r="H69" s="17">
        <v>66</v>
      </c>
      <c r="I69" s="18">
        <f t="shared" si="27"/>
        <v>120</v>
      </c>
      <c r="J69" s="19">
        <f t="shared" si="3"/>
        <v>113.20754716981132</v>
      </c>
      <c r="K69" s="19">
        <f t="shared" si="4"/>
        <v>11.700000000000003</v>
      </c>
      <c r="L69" s="19">
        <f t="shared" si="5"/>
        <v>121.54696132596685</v>
      </c>
    </row>
    <row r="70" spans="1:12" ht="26">
      <c r="A70" s="6">
        <v>0</v>
      </c>
      <c r="B70" s="7" t="s">
        <v>121</v>
      </c>
      <c r="C70" s="8" t="s">
        <v>122</v>
      </c>
      <c r="D70" s="9">
        <v>0.2</v>
      </c>
      <c r="E70" s="9">
        <v>0.2</v>
      </c>
      <c r="F70" s="9">
        <v>0.2</v>
      </c>
      <c r="G70" s="11">
        <v>0.2</v>
      </c>
      <c r="H70" s="17">
        <v>0.1</v>
      </c>
      <c r="I70" s="18">
        <f t="shared" si="27"/>
        <v>50</v>
      </c>
      <c r="J70" s="19">
        <f t="shared" si="3"/>
        <v>50</v>
      </c>
      <c r="K70" s="19">
        <f t="shared" si="4"/>
        <v>-0.1</v>
      </c>
      <c r="L70" s="19">
        <f t="shared" si="5"/>
        <v>50</v>
      </c>
    </row>
    <row r="71" spans="1:12" ht="39">
      <c r="A71" s="6">
        <v>0</v>
      </c>
      <c r="B71" s="7" t="s">
        <v>123</v>
      </c>
      <c r="C71" s="8" t="s">
        <v>124</v>
      </c>
      <c r="D71" s="9">
        <v>2.9</v>
      </c>
      <c r="E71" s="9">
        <v>3.6</v>
      </c>
      <c r="F71" s="9">
        <v>3.6</v>
      </c>
      <c r="G71" s="11">
        <v>3.1</v>
      </c>
      <c r="H71" s="17">
        <v>0.7</v>
      </c>
      <c r="I71" s="18">
        <f t="shared" si="27"/>
        <v>22.58064516129032</v>
      </c>
      <c r="J71" s="19">
        <f t="shared" si="3"/>
        <v>19.444444444444443</v>
      </c>
      <c r="K71" s="19">
        <f t="shared" si="4"/>
        <v>-2.2000000000000002</v>
      </c>
      <c r="L71" s="19">
        <f t="shared" si="5"/>
        <v>24.137931034482758</v>
      </c>
    </row>
    <row r="72" spans="1:12" ht="107.5" customHeight="1">
      <c r="A72" s="6">
        <v>1</v>
      </c>
      <c r="B72" s="7" t="s">
        <v>125</v>
      </c>
      <c r="C72" s="8" t="s">
        <v>126</v>
      </c>
      <c r="D72" s="9">
        <v>9.1999999999999993</v>
      </c>
      <c r="E72" s="9">
        <v>13.4</v>
      </c>
      <c r="F72" s="9">
        <v>13.4</v>
      </c>
      <c r="G72" s="11">
        <v>13.4</v>
      </c>
      <c r="H72" s="17">
        <v>19.8</v>
      </c>
      <c r="I72" s="16">
        <f t="shared" si="27"/>
        <v>147.76119402985074</v>
      </c>
      <c r="J72" s="10">
        <f t="shared" si="3"/>
        <v>147.76119402985074</v>
      </c>
      <c r="K72" s="14">
        <f t="shared" si="4"/>
        <v>10.600000000000001</v>
      </c>
      <c r="L72" s="14">
        <f t="shared" si="5"/>
        <v>215.21739130434784</v>
      </c>
    </row>
    <row r="73" spans="1:12">
      <c r="A73" s="6">
        <v>1</v>
      </c>
      <c r="B73" s="7" t="s">
        <v>127</v>
      </c>
      <c r="C73" s="8" t="s">
        <v>128</v>
      </c>
      <c r="D73" s="9">
        <f>D74</f>
        <v>935.6</v>
      </c>
      <c r="E73" s="9">
        <f t="shared" ref="E73:H74" si="44">E74</f>
        <v>455</v>
      </c>
      <c r="F73" s="9">
        <f t="shared" si="44"/>
        <v>455</v>
      </c>
      <c r="G73" s="11">
        <f t="shared" si="44"/>
        <v>409.7</v>
      </c>
      <c r="H73" s="17">
        <f t="shared" si="44"/>
        <v>434</v>
      </c>
      <c r="I73" s="16">
        <f t="shared" ref="I73:I97" si="45">IF(G73=0,0,H73/G73*100)</f>
        <v>105.9311691481572</v>
      </c>
      <c r="J73" s="10">
        <f t="shared" ref="J73:J97" si="46">H73/F73*100</f>
        <v>95.384615384615387</v>
      </c>
      <c r="K73" s="14">
        <f t="shared" si="4"/>
        <v>-501.6</v>
      </c>
      <c r="L73" s="14">
        <f t="shared" si="5"/>
        <v>46.387345019238992</v>
      </c>
    </row>
    <row r="74" spans="1:12">
      <c r="A74" s="6">
        <v>1</v>
      </c>
      <c r="B74" s="7" t="s">
        <v>129</v>
      </c>
      <c r="C74" s="8" t="s">
        <v>98</v>
      </c>
      <c r="D74" s="9">
        <f>D75+D76</f>
        <v>935.6</v>
      </c>
      <c r="E74" s="9">
        <f t="shared" si="44"/>
        <v>455</v>
      </c>
      <c r="F74" s="9">
        <f t="shared" si="44"/>
        <v>455</v>
      </c>
      <c r="G74" s="11">
        <f t="shared" si="44"/>
        <v>409.7</v>
      </c>
      <c r="H74" s="17">
        <f t="shared" si="44"/>
        <v>434</v>
      </c>
      <c r="I74" s="16">
        <f t="shared" si="45"/>
        <v>105.9311691481572</v>
      </c>
      <c r="J74" s="10">
        <f t="shared" si="46"/>
        <v>95.384615384615387</v>
      </c>
      <c r="K74" s="14">
        <f t="shared" ref="K74:K97" si="47">H74-D74</f>
        <v>-501.6</v>
      </c>
      <c r="L74" s="14">
        <f t="shared" ref="L74:L97" si="48">H74/D74*100</f>
        <v>46.387345019238992</v>
      </c>
    </row>
    <row r="75" spans="1:12">
      <c r="A75" s="6">
        <v>0</v>
      </c>
      <c r="B75" s="7" t="s">
        <v>130</v>
      </c>
      <c r="C75" s="8" t="s">
        <v>98</v>
      </c>
      <c r="D75" s="9">
        <v>838.2</v>
      </c>
      <c r="E75" s="9">
        <v>455</v>
      </c>
      <c r="F75" s="9">
        <v>455</v>
      </c>
      <c r="G75" s="11">
        <v>409.7</v>
      </c>
      <c r="H75" s="17">
        <v>434</v>
      </c>
      <c r="I75" s="18">
        <f t="shared" si="45"/>
        <v>105.9311691481572</v>
      </c>
      <c r="J75" s="19">
        <f t="shared" si="46"/>
        <v>95.384615384615387</v>
      </c>
      <c r="K75" s="19">
        <f t="shared" si="47"/>
        <v>-404.20000000000005</v>
      </c>
      <c r="L75" s="19">
        <f t="shared" si="48"/>
        <v>51.777618706752563</v>
      </c>
    </row>
    <row r="76" spans="1:12" ht="169">
      <c r="A76" s="6"/>
      <c r="B76" s="7">
        <v>24062200</v>
      </c>
      <c r="C76" s="8" t="s">
        <v>170</v>
      </c>
      <c r="D76" s="9">
        <v>97.4</v>
      </c>
      <c r="E76" s="9">
        <v>0</v>
      </c>
      <c r="F76" s="9">
        <v>0</v>
      </c>
      <c r="G76" s="11">
        <v>0</v>
      </c>
      <c r="H76" s="17">
        <v>0</v>
      </c>
      <c r="I76" s="18">
        <f t="shared" ref="I76" si="49">IF(G76=0,0,H76/G76*100)</f>
        <v>0</v>
      </c>
      <c r="J76" s="19">
        <v>0</v>
      </c>
      <c r="K76" s="19">
        <f t="shared" ref="K76" si="50">H76-D76</f>
        <v>-97.4</v>
      </c>
      <c r="L76" s="19">
        <f t="shared" ref="L76" si="51">H76/D76*100</f>
        <v>0</v>
      </c>
    </row>
    <row r="77" spans="1:12">
      <c r="A77" s="6">
        <v>1</v>
      </c>
      <c r="B77" s="7" t="s">
        <v>131</v>
      </c>
      <c r="C77" s="8" t="s">
        <v>132</v>
      </c>
      <c r="D77" s="9">
        <f>D78</f>
        <v>105625.7</v>
      </c>
      <c r="E77" s="9">
        <f t="shared" ref="E77:H77" si="52">E78</f>
        <v>87178.6</v>
      </c>
      <c r="F77" s="9">
        <f t="shared" si="52"/>
        <v>153418</v>
      </c>
      <c r="G77" s="11">
        <f t="shared" si="52"/>
        <v>125238.1</v>
      </c>
      <c r="H77" s="17">
        <f t="shared" si="52"/>
        <v>124988.5</v>
      </c>
      <c r="I77" s="16">
        <f t="shared" si="45"/>
        <v>99.800699627349815</v>
      </c>
      <c r="J77" s="10">
        <f t="shared" si="46"/>
        <v>81.469253933697487</v>
      </c>
      <c r="K77" s="14">
        <f t="shared" si="47"/>
        <v>19362.800000000003</v>
      </c>
      <c r="L77" s="14">
        <f t="shared" si="48"/>
        <v>118.33152348339466</v>
      </c>
    </row>
    <row r="78" spans="1:12">
      <c r="A78" s="6">
        <v>1</v>
      </c>
      <c r="B78" s="7" t="s">
        <v>133</v>
      </c>
      <c r="C78" s="8" t="s">
        <v>134</v>
      </c>
      <c r="D78" s="9">
        <f>D79+D86+D88</f>
        <v>105625.7</v>
      </c>
      <c r="E78" s="9">
        <f t="shared" ref="E78:H78" si="53">E79+E86+E88</f>
        <v>87178.6</v>
      </c>
      <c r="F78" s="9">
        <f t="shared" si="53"/>
        <v>153418</v>
      </c>
      <c r="G78" s="11">
        <f t="shared" si="53"/>
        <v>125238.1</v>
      </c>
      <c r="H78" s="17">
        <f t="shared" si="53"/>
        <v>124988.5</v>
      </c>
      <c r="I78" s="16">
        <f t="shared" si="45"/>
        <v>99.800699627349815</v>
      </c>
      <c r="J78" s="10">
        <f t="shared" si="46"/>
        <v>81.469253933697487</v>
      </c>
      <c r="K78" s="14">
        <f t="shared" si="47"/>
        <v>19362.800000000003</v>
      </c>
      <c r="L78" s="14">
        <f t="shared" si="48"/>
        <v>118.33152348339466</v>
      </c>
    </row>
    <row r="79" spans="1:12" ht="26">
      <c r="A79" s="6">
        <v>1</v>
      </c>
      <c r="B79" s="7" t="s">
        <v>135</v>
      </c>
      <c r="C79" s="8" t="s">
        <v>136</v>
      </c>
      <c r="D79" s="9">
        <f>D82+D83+D84+D85+D81+D80</f>
        <v>99817.7</v>
      </c>
      <c r="E79" s="9">
        <f t="shared" ref="E79:H79" si="54">E82+E83+E84+E85+E81+E80</f>
        <v>86288.6</v>
      </c>
      <c r="F79" s="9">
        <f t="shared" si="54"/>
        <v>149712.30000000002</v>
      </c>
      <c r="G79" s="9">
        <f t="shared" si="54"/>
        <v>121912.7</v>
      </c>
      <c r="H79" s="9">
        <f t="shared" si="54"/>
        <v>121912.7</v>
      </c>
      <c r="I79" s="16">
        <f t="shared" si="45"/>
        <v>100</v>
      </c>
      <c r="J79" s="10">
        <f t="shared" si="46"/>
        <v>81.431318602412745</v>
      </c>
      <c r="K79" s="14">
        <f t="shared" si="47"/>
        <v>22095</v>
      </c>
      <c r="L79" s="14">
        <f t="shared" si="48"/>
        <v>122.13535274805972</v>
      </c>
    </row>
    <row r="80" spans="1:12" ht="52">
      <c r="A80" s="6"/>
      <c r="B80" s="7">
        <v>41031100</v>
      </c>
      <c r="C80" s="8" t="s">
        <v>181</v>
      </c>
      <c r="D80" s="9">
        <v>0</v>
      </c>
      <c r="E80" s="9">
        <v>0</v>
      </c>
      <c r="F80" s="9">
        <v>2976.9</v>
      </c>
      <c r="G80" s="11">
        <v>992.3</v>
      </c>
      <c r="H80" s="17">
        <v>992.3</v>
      </c>
      <c r="I80" s="18">
        <f t="shared" si="45"/>
        <v>100</v>
      </c>
      <c r="J80" s="19">
        <f t="shared" si="46"/>
        <v>33.333333333333329</v>
      </c>
      <c r="K80" s="19">
        <f t="shared" si="47"/>
        <v>992.3</v>
      </c>
      <c r="L80" s="19">
        <v>100</v>
      </c>
    </row>
    <row r="81" spans="1:12" ht="52">
      <c r="A81" s="6"/>
      <c r="B81" s="7">
        <v>41033300</v>
      </c>
      <c r="C81" s="8" t="s">
        <v>180</v>
      </c>
      <c r="D81" s="9">
        <v>770.5</v>
      </c>
      <c r="E81" s="9">
        <v>0</v>
      </c>
      <c r="F81" s="9">
        <v>0</v>
      </c>
      <c r="G81" s="11">
        <v>0</v>
      </c>
      <c r="H81" s="17">
        <v>0</v>
      </c>
      <c r="I81" s="18">
        <f t="shared" ref="I81" si="55">IF(G81=0,0,H81/G81*100)</f>
        <v>0</v>
      </c>
      <c r="J81" s="19">
        <v>0</v>
      </c>
      <c r="K81" s="19">
        <f t="shared" ref="K81" si="56">H81-D81</f>
        <v>-770.5</v>
      </c>
      <c r="L81" s="19">
        <f t="shared" ref="L81" si="57">H81/D81*100</f>
        <v>0</v>
      </c>
    </row>
    <row r="82" spans="1:12" ht="26">
      <c r="A82" s="6">
        <v>0</v>
      </c>
      <c r="B82" s="7" t="s">
        <v>137</v>
      </c>
      <c r="C82" s="8" t="s">
        <v>138</v>
      </c>
      <c r="D82" s="9">
        <v>99047.2</v>
      </c>
      <c r="E82" s="9">
        <v>86288.6</v>
      </c>
      <c r="F82" s="9">
        <v>128277.3</v>
      </c>
      <c r="G82" s="11">
        <v>107283</v>
      </c>
      <c r="H82" s="17">
        <v>107283</v>
      </c>
      <c r="I82" s="18">
        <f t="shared" si="45"/>
        <v>100</v>
      </c>
      <c r="J82" s="19">
        <f t="shared" si="46"/>
        <v>83.633659267851755</v>
      </c>
      <c r="K82" s="19">
        <f t="shared" si="47"/>
        <v>8235.8000000000029</v>
      </c>
      <c r="L82" s="19">
        <f t="shared" si="48"/>
        <v>108.31502556356969</v>
      </c>
    </row>
    <row r="83" spans="1:12" ht="52">
      <c r="A83" s="6">
        <v>0</v>
      </c>
      <c r="B83" s="7" t="s">
        <v>139</v>
      </c>
      <c r="C83" s="8" t="s">
        <v>140</v>
      </c>
      <c r="D83" s="9">
        <v>0</v>
      </c>
      <c r="E83" s="9">
        <v>0</v>
      </c>
      <c r="F83" s="9">
        <v>304.10000000000002</v>
      </c>
      <c r="G83" s="11">
        <v>243.2</v>
      </c>
      <c r="H83" s="17">
        <v>243.2</v>
      </c>
      <c r="I83" s="18">
        <f t="shared" si="45"/>
        <v>100</v>
      </c>
      <c r="J83" s="19">
        <f t="shared" si="46"/>
        <v>79.973692864189402</v>
      </c>
      <c r="K83" s="19">
        <f t="shared" si="47"/>
        <v>243.2</v>
      </c>
      <c r="L83" s="19">
        <v>100</v>
      </c>
    </row>
    <row r="84" spans="1:12" ht="78">
      <c r="A84" s="6">
        <v>0</v>
      </c>
      <c r="B84" s="7" t="s">
        <v>141</v>
      </c>
      <c r="C84" s="8" t="s">
        <v>142</v>
      </c>
      <c r="D84" s="9">
        <v>0</v>
      </c>
      <c r="E84" s="9">
        <v>0</v>
      </c>
      <c r="F84" s="9">
        <v>2197.8000000000002</v>
      </c>
      <c r="G84" s="11">
        <v>2197.8000000000002</v>
      </c>
      <c r="H84" s="17">
        <v>2197.8000000000002</v>
      </c>
      <c r="I84" s="18">
        <f t="shared" si="45"/>
        <v>100</v>
      </c>
      <c r="J84" s="19">
        <f t="shared" si="46"/>
        <v>100</v>
      </c>
      <c r="K84" s="19">
        <f t="shared" si="47"/>
        <v>2197.8000000000002</v>
      </c>
      <c r="L84" s="19">
        <v>100</v>
      </c>
    </row>
    <row r="85" spans="1:12" ht="52">
      <c r="A85" s="6">
        <v>0</v>
      </c>
      <c r="B85" s="7" t="s">
        <v>143</v>
      </c>
      <c r="C85" s="8" t="s">
        <v>144</v>
      </c>
      <c r="D85" s="9">
        <v>0</v>
      </c>
      <c r="E85" s="9">
        <v>0</v>
      </c>
      <c r="F85" s="9">
        <v>15956.2</v>
      </c>
      <c r="G85" s="11">
        <v>11196.4</v>
      </c>
      <c r="H85" s="17">
        <v>11196.4</v>
      </c>
      <c r="I85" s="18">
        <f t="shared" si="45"/>
        <v>100</v>
      </c>
      <c r="J85" s="19">
        <f t="shared" si="46"/>
        <v>70.169589250573438</v>
      </c>
      <c r="K85" s="19">
        <f t="shared" si="47"/>
        <v>11196.4</v>
      </c>
      <c r="L85" s="19">
        <v>100</v>
      </c>
    </row>
    <row r="86" spans="1:12" ht="26">
      <c r="A86" s="6">
        <v>1</v>
      </c>
      <c r="B86" s="7" t="s">
        <v>145</v>
      </c>
      <c r="C86" s="8" t="s">
        <v>146</v>
      </c>
      <c r="D86" s="9">
        <f>D87</f>
        <v>4159</v>
      </c>
      <c r="E86" s="9">
        <f t="shared" ref="E86:H86" si="58">E87</f>
        <v>0</v>
      </c>
      <c r="F86" s="9">
        <f t="shared" si="58"/>
        <v>837.8</v>
      </c>
      <c r="G86" s="11">
        <f t="shared" si="58"/>
        <v>837.8</v>
      </c>
      <c r="H86" s="17">
        <f t="shared" si="58"/>
        <v>837.8</v>
      </c>
      <c r="I86" s="16">
        <f t="shared" si="45"/>
        <v>100</v>
      </c>
      <c r="J86" s="10">
        <f t="shared" si="46"/>
        <v>100</v>
      </c>
      <c r="K86" s="14">
        <f t="shared" si="47"/>
        <v>-3321.2</v>
      </c>
      <c r="L86" s="14">
        <f t="shared" si="48"/>
        <v>20.144265448425099</v>
      </c>
    </row>
    <row r="87" spans="1:12">
      <c r="A87" s="6">
        <v>0</v>
      </c>
      <c r="B87" s="7" t="s">
        <v>147</v>
      </c>
      <c r="C87" s="8" t="s">
        <v>148</v>
      </c>
      <c r="D87" s="9">
        <v>4159</v>
      </c>
      <c r="E87" s="9">
        <v>0</v>
      </c>
      <c r="F87" s="9">
        <v>837.8</v>
      </c>
      <c r="G87" s="11">
        <v>837.8</v>
      </c>
      <c r="H87" s="17">
        <v>837.8</v>
      </c>
      <c r="I87" s="18">
        <f t="shared" si="45"/>
        <v>100</v>
      </c>
      <c r="J87" s="19">
        <f t="shared" si="46"/>
        <v>100</v>
      </c>
      <c r="K87" s="19">
        <f t="shared" si="47"/>
        <v>-3321.2</v>
      </c>
      <c r="L87" s="19">
        <f t="shared" si="48"/>
        <v>20.144265448425099</v>
      </c>
    </row>
    <row r="88" spans="1:12" ht="26">
      <c r="A88" s="6">
        <v>1</v>
      </c>
      <c r="B88" s="7" t="s">
        <v>149</v>
      </c>
      <c r="C88" s="8" t="s">
        <v>150</v>
      </c>
      <c r="D88" s="9">
        <f>D89+D90+D91+D92+D93+D94+D95</f>
        <v>1649</v>
      </c>
      <c r="E88" s="9">
        <f t="shared" ref="E88:H88" si="59">E89+E90+E91+E92+E93+E94+E95</f>
        <v>890</v>
      </c>
      <c r="F88" s="9">
        <f t="shared" si="59"/>
        <v>2867.9</v>
      </c>
      <c r="G88" s="9">
        <f t="shared" si="59"/>
        <v>2487.6</v>
      </c>
      <c r="H88" s="9">
        <f t="shared" si="59"/>
        <v>2238.0000000000005</v>
      </c>
      <c r="I88" s="16">
        <f t="shared" si="45"/>
        <v>89.966232513265822</v>
      </c>
      <c r="J88" s="10">
        <f t="shared" si="46"/>
        <v>78.036193730604282</v>
      </c>
      <c r="K88" s="14">
        <f t="shared" si="47"/>
        <v>589.00000000000045</v>
      </c>
      <c r="L88" s="14">
        <f t="shared" si="48"/>
        <v>135.71861734384478</v>
      </c>
    </row>
    <row r="89" spans="1:12" ht="52">
      <c r="A89" s="6">
        <v>0</v>
      </c>
      <c r="B89" s="7" t="s">
        <v>151</v>
      </c>
      <c r="C89" s="8" t="s">
        <v>152</v>
      </c>
      <c r="D89" s="9">
        <v>1037</v>
      </c>
      <c r="E89" s="9">
        <v>890</v>
      </c>
      <c r="F89" s="9">
        <v>1457.4</v>
      </c>
      <c r="G89" s="11">
        <v>1173.7</v>
      </c>
      <c r="H89" s="17">
        <v>1157.2</v>
      </c>
      <c r="I89" s="18">
        <f t="shared" si="45"/>
        <v>98.594189315838804</v>
      </c>
      <c r="J89" s="19">
        <f t="shared" si="46"/>
        <v>79.40167421435433</v>
      </c>
      <c r="K89" s="19">
        <f t="shared" si="47"/>
        <v>120.20000000000005</v>
      </c>
      <c r="L89" s="19">
        <f t="shared" si="48"/>
        <v>111.59112825458052</v>
      </c>
    </row>
    <row r="90" spans="1:12" ht="65">
      <c r="A90" s="6"/>
      <c r="B90" s="7">
        <v>41051200</v>
      </c>
      <c r="C90" s="8" t="s">
        <v>169</v>
      </c>
      <c r="D90" s="9">
        <v>254.5</v>
      </c>
      <c r="E90" s="9">
        <v>0</v>
      </c>
      <c r="F90" s="9">
        <v>0</v>
      </c>
      <c r="G90" s="11">
        <v>0</v>
      </c>
      <c r="H90" s="17">
        <v>0</v>
      </c>
      <c r="I90" s="18">
        <f t="shared" ref="I90" si="60">IF(G90=0,0,H90/G90*100)</f>
        <v>0</v>
      </c>
      <c r="J90" s="19">
        <v>0</v>
      </c>
      <c r="K90" s="19">
        <f t="shared" ref="K90" si="61">H90-D90</f>
        <v>-254.5</v>
      </c>
      <c r="L90" s="19">
        <f t="shared" ref="L90" si="62">H90/D90*100</f>
        <v>0</v>
      </c>
    </row>
    <row r="91" spans="1:12" ht="84">
      <c r="A91" s="6"/>
      <c r="B91" s="7">
        <v>41051700</v>
      </c>
      <c r="C91" s="20" t="s">
        <v>164</v>
      </c>
      <c r="D91" s="9">
        <v>61</v>
      </c>
      <c r="E91" s="9">
        <v>0</v>
      </c>
      <c r="F91" s="9">
        <v>0</v>
      </c>
      <c r="G91" s="11">
        <v>0</v>
      </c>
      <c r="H91" s="17">
        <v>0</v>
      </c>
      <c r="I91" s="18">
        <f t="shared" ref="I91:I94" si="63">IF(G91=0,0,H91/G91*100)</f>
        <v>0</v>
      </c>
      <c r="J91" s="19">
        <v>0</v>
      </c>
      <c r="K91" s="19">
        <f t="shared" ref="K91:K94" si="64">H91-D91</f>
        <v>-61</v>
      </c>
      <c r="L91" s="19">
        <f t="shared" ref="L91:L93" si="65">H91/D91*100</f>
        <v>0</v>
      </c>
    </row>
    <row r="92" spans="1:12" ht="14">
      <c r="A92" s="6"/>
      <c r="B92" s="7">
        <v>41053900</v>
      </c>
      <c r="C92" s="20" t="s">
        <v>165</v>
      </c>
      <c r="D92" s="9">
        <v>151</v>
      </c>
      <c r="E92" s="9">
        <v>0</v>
      </c>
      <c r="F92" s="9">
        <v>147.1</v>
      </c>
      <c r="G92" s="11">
        <v>147.1</v>
      </c>
      <c r="H92" s="17">
        <v>44.4</v>
      </c>
      <c r="I92" s="18">
        <f t="shared" si="63"/>
        <v>30.183548606390211</v>
      </c>
      <c r="J92" s="19">
        <f t="shared" ref="J92:J94" si="66">H92/F92*100</f>
        <v>30.183548606390211</v>
      </c>
      <c r="K92" s="19">
        <f t="shared" si="64"/>
        <v>-106.6</v>
      </c>
      <c r="L92" s="19">
        <f t="shared" si="65"/>
        <v>29.403973509933774</v>
      </c>
    </row>
    <row r="93" spans="1:12" ht="84">
      <c r="A93" s="6"/>
      <c r="B93" s="7">
        <v>41057700</v>
      </c>
      <c r="C93" s="21" t="s">
        <v>166</v>
      </c>
      <c r="D93" s="9">
        <v>145.5</v>
      </c>
      <c r="E93" s="9">
        <v>0</v>
      </c>
      <c r="F93" s="9">
        <v>140.5</v>
      </c>
      <c r="G93" s="11">
        <v>105.4</v>
      </c>
      <c r="H93" s="17">
        <v>105.4</v>
      </c>
      <c r="I93" s="18">
        <f t="shared" si="63"/>
        <v>100</v>
      </c>
      <c r="J93" s="19">
        <f t="shared" si="66"/>
        <v>75.017793594306056</v>
      </c>
      <c r="K93" s="19">
        <f t="shared" si="64"/>
        <v>-40.099999999999994</v>
      </c>
      <c r="L93" s="19">
        <f t="shared" si="65"/>
        <v>72.439862542955339</v>
      </c>
    </row>
    <row r="94" spans="1:12" ht="91">
      <c r="A94" s="6"/>
      <c r="B94" s="33">
        <v>41057900</v>
      </c>
      <c r="C94" s="34" t="s">
        <v>168</v>
      </c>
      <c r="D94" s="28">
        <v>0</v>
      </c>
      <c r="E94" s="28">
        <v>0</v>
      </c>
      <c r="F94" s="28">
        <v>1000</v>
      </c>
      <c r="G94" s="35">
        <v>1000</v>
      </c>
      <c r="H94" s="30">
        <v>869.6</v>
      </c>
      <c r="I94" s="36">
        <f t="shared" si="63"/>
        <v>86.960000000000008</v>
      </c>
      <c r="J94" s="37">
        <f t="shared" si="66"/>
        <v>86.960000000000008</v>
      </c>
      <c r="K94" s="37">
        <f t="shared" si="64"/>
        <v>869.6</v>
      </c>
      <c r="L94" s="19">
        <v>100</v>
      </c>
    </row>
    <row r="95" spans="1:12" ht="91.5" thickBot="1">
      <c r="A95" s="51"/>
      <c r="B95" s="33">
        <v>41059300</v>
      </c>
      <c r="C95" s="8" t="s">
        <v>168</v>
      </c>
      <c r="D95" s="28">
        <v>0</v>
      </c>
      <c r="E95" s="28">
        <v>0</v>
      </c>
      <c r="F95" s="28">
        <v>122.9</v>
      </c>
      <c r="G95" s="35">
        <v>61.4</v>
      </c>
      <c r="H95" s="30">
        <v>61.4</v>
      </c>
      <c r="I95" s="36">
        <f t="shared" ref="I95" si="67">IF(G95=0,0,H95/G95*100)</f>
        <v>100</v>
      </c>
      <c r="J95" s="37">
        <f t="shared" ref="J95" si="68">H95/F95*100</f>
        <v>49.959316517493896</v>
      </c>
      <c r="K95" s="37">
        <f t="shared" ref="K95" si="69">H95-D95</f>
        <v>61.4</v>
      </c>
      <c r="L95" s="19">
        <v>100</v>
      </c>
    </row>
    <row r="96" spans="1:12" s="15" customFormat="1" ht="18" customHeight="1" thickBot="1">
      <c r="A96" s="32">
        <v>1</v>
      </c>
      <c r="B96" s="39" t="s">
        <v>153</v>
      </c>
      <c r="C96" s="52" t="s">
        <v>154</v>
      </c>
      <c r="D96" s="40">
        <f>D6+D53</f>
        <v>274240.99985000002</v>
      </c>
      <c r="E96" s="43">
        <f t="shared" ref="E96:H96" si="70">E6+E53</f>
        <v>344722</v>
      </c>
      <c r="F96" s="40">
        <f t="shared" si="70"/>
        <v>388220.19999999995</v>
      </c>
      <c r="G96" s="43">
        <f t="shared" si="70"/>
        <v>330540.3</v>
      </c>
      <c r="H96" s="40">
        <f t="shared" si="70"/>
        <v>340150.424</v>
      </c>
      <c r="I96" s="42">
        <f t="shared" si="45"/>
        <v>102.90739858347075</v>
      </c>
      <c r="J96" s="41">
        <f t="shared" si="46"/>
        <v>87.617909629638035</v>
      </c>
      <c r="K96" s="47">
        <f t="shared" si="47"/>
        <v>65909.424149999977</v>
      </c>
      <c r="L96" s="41">
        <f t="shared" si="48"/>
        <v>124.03339551199495</v>
      </c>
    </row>
    <row r="97" spans="1:12" s="15" customFormat="1" ht="18" customHeight="1" thickBot="1">
      <c r="A97" s="32">
        <v>1</v>
      </c>
      <c r="B97" s="38" t="s">
        <v>153</v>
      </c>
      <c r="C97" s="44" t="s">
        <v>155</v>
      </c>
      <c r="D97" s="40">
        <f>D96+D77</f>
        <v>379866.69985000003</v>
      </c>
      <c r="E97" s="45">
        <f t="shared" ref="E97:H97" si="71">E96+E77</f>
        <v>431900.6</v>
      </c>
      <c r="F97" s="40">
        <f t="shared" si="71"/>
        <v>541638.19999999995</v>
      </c>
      <c r="G97" s="40">
        <f t="shared" si="71"/>
        <v>455778.4</v>
      </c>
      <c r="H97" s="40">
        <f t="shared" si="71"/>
        <v>465138.924</v>
      </c>
      <c r="I97" s="42">
        <f t="shared" si="45"/>
        <v>102.05374453901281</v>
      </c>
      <c r="J97" s="41">
        <f t="shared" si="46"/>
        <v>85.876314484465837</v>
      </c>
      <c r="K97" s="46">
        <f t="shared" si="47"/>
        <v>85272.224149999965</v>
      </c>
      <c r="L97" s="41">
        <f t="shared" si="48"/>
        <v>122.44793349447896</v>
      </c>
    </row>
  </sheetData>
  <mergeCells count="10">
    <mergeCell ref="B33:C33"/>
    <mergeCell ref="B38:C38"/>
    <mergeCell ref="B43:C43"/>
    <mergeCell ref="B1:L1"/>
    <mergeCell ref="B2:L2"/>
    <mergeCell ref="E4:J4"/>
    <mergeCell ref="K4:L4"/>
    <mergeCell ref="D4:D5"/>
    <mergeCell ref="B4:B5"/>
    <mergeCell ref="C4:C5"/>
  </mergeCells>
  <conditionalFormatting sqref="B6:B97">
    <cfRule type="expression" dxfId="37" priority="33" stopIfTrue="1">
      <formula>A6=1</formula>
    </cfRule>
  </conditionalFormatting>
  <conditionalFormatting sqref="C6:C32 C34:C37 C39:C42 C44:C97">
    <cfRule type="expression" dxfId="36" priority="34" stopIfTrue="1">
      <formula>A6=1</formula>
    </cfRule>
  </conditionalFormatting>
  <conditionalFormatting sqref="D6:D97">
    <cfRule type="expression" dxfId="35" priority="44" stopIfTrue="1">
      <formula>A6=1</formula>
    </cfRule>
  </conditionalFormatting>
  <conditionalFormatting sqref="E6:E97">
    <cfRule type="expression" dxfId="34" priority="47" stopIfTrue="1">
      <formula>A6=1</formula>
    </cfRule>
  </conditionalFormatting>
  <conditionalFormatting sqref="F6:F97">
    <cfRule type="expression" dxfId="33" priority="48" stopIfTrue="1">
      <formula>A6=1</formula>
    </cfRule>
  </conditionalFormatting>
  <conditionalFormatting sqref="G6:G97">
    <cfRule type="expression" dxfId="32" priority="49" stopIfTrue="1">
      <formula>A6=1</formula>
    </cfRule>
  </conditionalFormatting>
  <conditionalFormatting sqref="H6:H97">
    <cfRule type="expression" dxfId="31" priority="50" stopIfTrue="1">
      <formula>A6=1</formula>
    </cfRule>
  </conditionalFormatting>
  <conditionalFormatting sqref="E6:H8">
    <cfRule type="expression" dxfId="30" priority="31" stopIfTrue="1">
      <formula>B6=1</formula>
    </cfRule>
  </conditionalFormatting>
  <conditionalFormatting sqref="E13:H13">
    <cfRule type="expression" dxfId="29" priority="30" stopIfTrue="1">
      <formula>B13=1</formula>
    </cfRule>
  </conditionalFormatting>
  <conditionalFormatting sqref="E15:H16">
    <cfRule type="expression" dxfId="28" priority="29" stopIfTrue="1">
      <formula>B15=1</formula>
    </cfRule>
  </conditionalFormatting>
  <conditionalFormatting sqref="E19:H19">
    <cfRule type="expression" dxfId="27" priority="28" stopIfTrue="1">
      <formula>B19=1</formula>
    </cfRule>
  </conditionalFormatting>
  <conditionalFormatting sqref="E21:H21">
    <cfRule type="expression" dxfId="26" priority="27" stopIfTrue="1">
      <formula>B21=1</formula>
    </cfRule>
  </conditionalFormatting>
  <conditionalFormatting sqref="E23:H24">
    <cfRule type="expression" dxfId="25" priority="26" stopIfTrue="1">
      <formula>B23=1</formula>
    </cfRule>
  </conditionalFormatting>
  <conditionalFormatting sqref="E26:H26">
    <cfRule type="expression" dxfId="24" priority="25" stopIfTrue="1">
      <formula>B26=1</formula>
    </cfRule>
  </conditionalFormatting>
  <conditionalFormatting sqref="E28:H28">
    <cfRule type="expression" dxfId="23" priority="24" stopIfTrue="1">
      <formula>B28=1</formula>
    </cfRule>
  </conditionalFormatting>
  <conditionalFormatting sqref="E31:H33">
    <cfRule type="expression" dxfId="22" priority="23" stopIfTrue="1">
      <formula>B31=1</formula>
    </cfRule>
  </conditionalFormatting>
  <conditionalFormatting sqref="E46:H46">
    <cfRule type="expression" dxfId="21" priority="22" stopIfTrue="1">
      <formula>B46=1</formula>
    </cfRule>
  </conditionalFormatting>
  <conditionalFormatting sqref="E49:H49">
    <cfRule type="expression" dxfId="20" priority="21" stopIfTrue="1">
      <formula>B49=1</formula>
    </cfRule>
  </conditionalFormatting>
  <conditionalFormatting sqref="E53:H55">
    <cfRule type="expression" dxfId="19" priority="20" stopIfTrue="1">
      <formula>B53=1</formula>
    </cfRule>
  </conditionalFormatting>
  <conditionalFormatting sqref="E57:H57">
    <cfRule type="expression" dxfId="18" priority="19" stopIfTrue="1">
      <formula>B57=1</formula>
    </cfRule>
  </conditionalFormatting>
  <conditionalFormatting sqref="E61:H62">
    <cfRule type="expression" dxfId="17" priority="18" stopIfTrue="1">
      <formula>B61=1</formula>
    </cfRule>
  </conditionalFormatting>
  <conditionalFormatting sqref="E66:H66">
    <cfRule type="expression" dxfId="16" priority="17" stopIfTrue="1">
      <formula>B66=1</formula>
    </cfRule>
  </conditionalFormatting>
  <conditionalFormatting sqref="E68:H68">
    <cfRule type="expression" dxfId="15" priority="16" stopIfTrue="1">
      <formula>B68=1</formula>
    </cfRule>
  </conditionalFormatting>
  <conditionalFormatting sqref="E72:H74">
    <cfRule type="expression" dxfId="14" priority="15" stopIfTrue="1">
      <formula>B72=1</formula>
    </cfRule>
  </conditionalFormatting>
  <conditionalFormatting sqref="E88:H88">
    <cfRule type="expression" dxfId="13" priority="14" stopIfTrue="1">
      <formula>B88=1</formula>
    </cfRule>
  </conditionalFormatting>
  <conditionalFormatting sqref="E77:H81">
    <cfRule type="expression" dxfId="12" priority="13" stopIfTrue="1">
      <formula>B77=1</formula>
    </cfRule>
  </conditionalFormatting>
  <conditionalFormatting sqref="E86:H86">
    <cfRule type="expression" dxfId="11" priority="12" stopIfTrue="1">
      <formula>B86=1</formula>
    </cfRule>
  </conditionalFormatting>
  <conditionalFormatting sqref="E88:H88">
    <cfRule type="expression" dxfId="10" priority="11" stopIfTrue="1">
      <formula>B88=1</formula>
    </cfRule>
  </conditionalFormatting>
  <conditionalFormatting sqref="E96:H97">
    <cfRule type="expression" dxfId="9" priority="10" stopIfTrue="1">
      <formula>B96=1</formula>
    </cfRule>
  </conditionalFormatting>
  <conditionalFormatting sqref="E88:H88">
    <cfRule type="expression" dxfId="8" priority="9" stopIfTrue="1">
      <formula>B88=1</formula>
    </cfRule>
  </conditionalFormatting>
  <conditionalFormatting sqref="G55">
    <cfRule type="expression" dxfId="7" priority="8" stopIfTrue="1">
      <formula>B55=1</formula>
    </cfRule>
  </conditionalFormatting>
  <conditionalFormatting sqref="E88:H88">
    <cfRule type="expression" dxfId="6" priority="7" stopIfTrue="1">
      <formula>B88=1</formula>
    </cfRule>
  </conditionalFormatting>
  <conditionalFormatting sqref="E33:H33">
    <cfRule type="expression" dxfId="5" priority="6" stopIfTrue="1">
      <formula>B33=1</formula>
    </cfRule>
  </conditionalFormatting>
  <conditionalFormatting sqref="E38:H38">
    <cfRule type="expression" dxfId="4" priority="5" stopIfTrue="1">
      <formula>B38=1</formula>
    </cfRule>
  </conditionalFormatting>
  <conditionalFormatting sqref="E43:H43">
    <cfRule type="expression" dxfId="3" priority="4" stopIfTrue="1">
      <formula>B43=1</formula>
    </cfRule>
  </conditionalFormatting>
  <conditionalFormatting sqref="E79:E80">
    <cfRule type="expression" dxfId="2" priority="3" stopIfTrue="1">
      <formula>B79=1</formula>
    </cfRule>
  </conditionalFormatting>
  <conditionalFormatting sqref="E79:H79">
    <cfRule type="expression" dxfId="1" priority="2" stopIfTrue="1">
      <formula>B79=1</formula>
    </cfRule>
  </conditionalFormatting>
  <conditionalFormatting sqref="E79:H79">
    <cfRule type="expression" dxfId="0" priority="1" stopIfTrue="1">
      <formula>B79=1</formula>
    </cfRule>
  </conditionalFormatting>
  <pageMargins left="0.47244094488188981" right="0.19685039370078741" top="0.39370078740157483" bottom="0.19685039370078741" header="0.27559055118110237" footer="0"/>
  <pageSetup paperSize="9" scale="73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ЗФ</vt:lpstr>
      <vt:lpstr>ЗФ!Заголовки_для_друку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Mis'kaRada</dc:creator>
  <cp:lastModifiedBy>Користувач Windows</cp:lastModifiedBy>
  <cp:lastPrinted>2025-11-04T09:11:41Z</cp:lastPrinted>
  <dcterms:created xsi:type="dcterms:W3CDTF">2025-05-05T11:57:29Z</dcterms:created>
  <dcterms:modified xsi:type="dcterms:W3CDTF">2025-11-04T09:12:15Z</dcterms:modified>
</cp:coreProperties>
</file>