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8" yWindow="-108" windowWidth="23256" windowHeight="12576" activeTab="4"/>
  </bookViews>
  <sheets>
    <sheet name="ДОДАТОК 1" sheetId="1" r:id="rId1"/>
    <sheet name="ДОДАТОК 2" sheetId="2" r:id="rId2"/>
    <sheet name="ДОДАТОК 3" sheetId="3" r:id="rId3"/>
    <sheet name="ДОДАТОК 4" sheetId="4" r:id="rId4"/>
    <sheet name="ДОДАТОК 5" sheetId="5" r:id="rId5"/>
    <sheet name="ДОДАТОК 6" sheetId="6" r:id="rId6"/>
    <sheet name="ДОДАТОК 7" sheetId="7" r:id="rId7"/>
  </sheets>
  <definedNames>
    <definedName name="_xlnm.Print_Titles" localSheetId="0">'ДОДАТОК 1'!$11:$12</definedName>
    <definedName name="_xlnm.Print_Titles" localSheetId="1">'ДОДАТОК 2'!$12:$14</definedName>
    <definedName name="_xlnm.Print_Titles" localSheetId="2">'ДОДАТОК 3'!$11:$14</definedName>
    <definedName name="_xlnm.Print_Titles" localSheetId="5">'ДОДАТОК 6'!$9:$11</definedName>
    <definedName name="_xlnm.Print_Area" localSheetId="1">'ДОДАТОК 2'!$A$1:$K$139</definedName>
    <definedName name="_xlnm.Print_Area" localSheetId="5">'ДОДАТОК 6'!$A$1:$M$93</definedName>
  </definedNames>
  <calcPr calcId="125725"/>
</workbook>
</file>

<file path=xl/calcChain.xml><?xml version="1.0" encoding="utf-8"?>
<calcChain xmlns="http://schemas.openxmlformats.org/spreadsheetml/2006/main">
  <c r="E71" i="5"/>
  <c r="D71"/>
  <c r="E96"/>
  <c r="E126" s="1"/>
  <c r="D96"/>
  <c r="D126" s="1"/>
  <c r="F120"/>
  <c r="F121"/>
  <c r="F122"/>
  <c r="D93"/>
  <c r="F82"/>
  <c r="F83"/>
  <c r="F84"/>
  <c r="F85"/>
  <c r="F86"/>
  <c r="E43" l="1"/>
  <c r="D43"/>
  <c r="E39"/>
  <c r="E37"/>
  <c r="F36"/>
  <c r="F38"/>
  <c r="D39"/>
  <c r="F39" s="1"/>
  <c r="D37"/>
  <c r="E34"/>
  <c r="D34"/>
  <c r="F14" i="6"/>
  <c r="E14"/>
  <c r="G14" s="1"/>
  <c r="H18" i="7"/>
  <c r="I18"/>
  <c r="J18"/>
  <c r="G18"/>
  <c r="H15"/>
  <c r="I15"/>
  <c r="J15"/>
  <c r="G15"/>
  <c r="J12"/>
  <c r="K14"/>
  <c r="I12"/>
  <c r="H12"/>
  <c r="G12"/>
  <c r="F37" i="5" l="1"/>
  <c r="J135" i="2"/>
  <c r="I135"/>
  <c r="K135" s="1"/>
  <c r="E135"/>
  <c r="J134"/>
  <c r="I134"/>
  <c r="K134" s="1"/>
  <c r="E134"/>
  <c r="G133"/>
  <c r="F133"/>
  <c r="I133" s="1"/>
  <c r="D133"/>
  <c r="C133"/>
  <c r="J131"/>
  <c r="K131" s="1"/>
  <c r="I131"/>
  <c r="H131"/>
  <c r="E131"/>
  <c r="K130"/>
  <c r="J130"/>
  <c r="I130"/>
  <c r="E130"/>
  <c r="J128"/>
  <c r="K128" s="1"/>
  <c r="I128"/>
  <c r="E128"/>
  <c r="J127"/>
  <c r="K127" s="1"/>
  <c r="D127"/>
  <c r="C127"/>
  <c r="I127" s="1"/>
  <c r="J126"/>
  <c r="K126" s="1"/>
  <c r="I126"/>
  <c r="E126"/>
  <c r="J125"/>
  <c r="K125" s="1"/>
  <c r="I125"/>
  <c r="E125"/>
  <c r="J124"/>
  <c r="E124"/>
  <c r="D124"/>
  <c r="C124"/>
  <c r="I124" s="1"/>
  <c r="J123"/>
  <c r="K123" s="1"/>
  <c r="I123"/>
  <c r="H123"/>
  <c r="J122"/>
  <c r="K122" s="1"/>
  <c r="I122"/>
  <c r="E122"/>
  <c r="H121"/>
  <c r="G121"/>
  <c r="F121"/>
  <c r="D121"/>
  <c r="C121"/>
  <c r="I121" s="1"/>
  <c r="J120"/>
  <c r="I120"/>
  <c r="K120" s="1"/>
  <c r="H120"/>
  <c r="E120"/>
  <c r="J119"/>
  <c r="I119"/>
  <c r="H119"/>
  <c r="E119"/>
  <c r="J118"/>
  <c r="I118"/>
  <c r="G118"/>
  <c r="H118" s="1"/>
  <c r="F118"/>
  <c r="E118"/>
  <c r="D118"/>
  <c r="C118"/>
  <c r="J117"/>
  <c r="K117" s="1"/>
  <c r="I117"/>
  <c r="E117"/>
  <c r="J116"/>
  <c r="K116" s="1"/>
  <c r="I116"/>
  <c r="E116"/>
  <c r="G115"/>
  <c r="J115" s="1"/>
  <c r="F115"/>
  <c r="D115"/>
  <c r="C115"/>
  <c r="G114"/>
  <c r="H114" s="1"/>
  <c r="F114"/>
  <c r="K113"/>
  <c r="J113"/>
  <c r="I113"/>
  <c r="E113"/>
  <c r="G112"/>
  <c r="F112"/>
  <c r="F108" s="1"/>
  <c r="D112"/>
  <c r="C112"/>
  <c r="I112" s="1"/>
  <c r="J111"/>
  <c r="I111"/>
  <c r="K111" s="1"/>
  <c r="E111"/>
  <c r="J110"/>
  <c r="I110"/>
  <c r="K110" s="1"/>
  <c r="H110"/>
  <c r="J109"/>
  <c r="I109"/>
  <c r="K109" s="1"/>
  <c r="H109"/>
  <c r="H108"/>
  <c r="G108"/>
  <c r="C108"/>
  <c r="I108" s="1"/>
  <c r="J107"/>
  <c r="K107" s="1"/>
  <c r="I107"/>
  <c r="E107"/>
  <c r="J106"/>
  <c r="K106" s="1"/>
  <c r="I106"/>
  <c r="G106"/>
  <c r="F106"/>
  <c r="E106"/>
  <c r="D106"/>
  <c r="C106"/>
  <c r="J105"/>
  <c r="I105"/>
  <c r="E105"/>
  <c r="G104"/>
  <c r="F104"/>
  <c r="D104"/>
  <c r="C104"/>
  <c r="C103" s="1"/>
  <c r="I103" s="1"/>
  <c r="G103"/>
  <c r="F103"/>
  <c r="J102"/>
  <c r="K102" s="1"/>
  <c r="I102"/>
  <c r="H102"/>
  <c r="G101"/>
  <c r="F101"/>
  <c r="H101" s="1"/>
  <c r="D101"/>
  <c r="C101"/>
  <c r="J100"/>
  <c r="I100"/>
  <c r="E100"/>
  <c r="G99"/>
  <c r="F99"/>
  <c r="D99"/>
  <c r="C99"/>
  <c r="F98"/>
  <c r="J97"/>
  <c r="I97"/>
  <c r="E97"/>
  <c r="J96"/>
  <c r="K96" s="1"/>
  <c r="I96"/>
  <c r="G96"/>
  <c r="F96"/>
  <c r="E96"/>
  <c r="D96"/>
  <c r="C96"/>
  <c r="J95"/>
  <c r="K95" s="1"/>
  <c r="I95"/>
  <c r="E95"/>
  <c r="J94"/>
  <c r="I94"/>
  <c r="E94"/>
  <c r="J93"/>
  <c r="I93"/>
  <c r="H93"/>
  <c r="E93"/>
  <c r="J92"/>
  <c r="G92"/>
  <c r="F92"/>
  <c r="D92"/>
  <c r="E92" s="1"/>
  <c r="C92"/>
  <c r="G91"/>
  <c r="D91"/>
  <c r="C91"/>
  <c r="J90"/>
  <c r="K90" s="1"/>
  <c r="I90"/>
  <c r="E90"/>
  <c r="J89"/>
  <c r="K89" s="1"/>
  <c r="I89"/>
  <c r="E89"/>
  <c r="I88"/>
  <c r="G88"/>
  <c r="F88"/>
  <c r="D88"/>
  <c r="J88" s="1"/>
  <c r="K88" s="1"/>
  <c r="C88"/>
  <c r="J87"/>
  <c r="I87"/>
  <c r="E87"/>
  <c r="J86"/>
  <c r="K86" s="1"/>
  <c r="I86"/>
  <c r="E86"/>
  <c r="J85"/>
  <c r="K85" s="1"/>
  <c r="I85"/>
  <c r="G85"/>
  <c r="F85"/>
  <c r="E85"/>
  <c r="D85"/>
  <c r="C85"/>
  <c r="J84"/>
  <c r="I84"/>
  <c r="E84"/>
  <c r="G83"/>
  <c r="F83"/>
  <c r="D83"/>
  <c r="C83"/>
  <c r="I83" s="1"/>
  <c r="J82"/>
  <c r="K82" s="1"/>
  <c r="I82"/>
  <c r="E82"/>
  <c r="J81"/>
  <c r="D81"/>
  <c r="C81"/>
  <c r="I81" s="1"/>
  <c r="G80"/>
  <c r="F80"/>
  <c r="J79"/>
  <c r="K79" s="1"/>
  <c r="I79"/>
  <c r="E79"/>
  <c r="J78"/>
  <c r="K78" s="1"/>
  <c r="E78"/>
  <c r="D78"/>
  <c r="C78"/>
  <c r="I78" s="1"/>
  <c r="J77"/>
  <c r="I77"/>
  <c r="H77"/>
  <c r="E77"/>
  <c r="J76"/>
  <c r="K76" s="1"/>
  <c r="I76"/>
  <c r="E76"/>
  <c r="J75"/>
  <c r="K75" s="1"/>
  <c r="I75"/>
  <c r="H75"/>
  <c r="E75"/>
  <c r="H74"/>
  <c r="G74"/>
  <c r="F74"/>
  <c r="D74"/>
  <c r="C74"/>
  <c r="I74" s="1"/>
  <c r="K73"/>
  <c r="J73"/>
  <c r="I73"/>
  <c r="E73"/>
  <c r="G72"/>
  <c r="F72"/>
  <c r="D72"/>
  <c r="C72"/>
  <c r="I72" s="1"/>
  <c r="J71"/>
  <c r="I71"/>
  <c r="K71" s="1"/>
  <c r="E71"/>
  <c r="J70"/>
  <c r="I70"/>
  <c r="K70" s="1"/>
  <c r="E70"/>
  <c r="J69"/>
  <c r="I69"/>
  <c r="K69" s="1"/>
  <c r="E69"/>
  <c r="G68"/>
  <c r="F68"/>
  <c r="D68"/>
  <c r="C68"/>
  <c r="I68" s="1"/>
  <c r="K67"/>
  <c r="J67"/>
  <c r="I67"/>
  <c r="E67"/>
  <c r="K66"/>
  <c r="J66"/>
  <c r="I66"/>
  <c r="E66"/>
  <c r="K65"/>
  <c r="J65"/>
  <c r="I65"/>
  <c r="E65"/>
  <c r="G64"/>
  <c r="F64"/>
  <c r="D64"/>
  <c r="C64"/>
  <c r="I64" s="1"/>
  <c r="J63"/>
  <c r="I63"/>
  <c r="K63" s="1"/>
  <c r="E63"/>
  <c r="G62"/>
  <c r="F62"/>
  <c r="D62"/>
  <c r="C62"/>
  <c r="I62" s="1"/>
  <c r="K61"/>
  <c r="J61"/>
  <c r="I61"/>
  <c r="H61"/>
  <c r="E61"/>
  <c r="G60"/>
  <c r="F60"/>
  <c r="I60" s="1"/>
  <c r="D60"/>
  <c r="E60" s="1"/>
  <c r="C60"/>
  <c r="J59"/>
  <c r="I59"/>
  <c r="K59" s="1"/>
  <c r="E59"/>
  <c r="J58"/>
  <c r="I58"/>
  <c r="K58" s="1"/>
  <c r="E58"/>
  <c r="J57"/>
  <c r="I57"/>
  <c r="K57" s="1"/>
  <c r="E57"/>
  <c r="I56"/>
  <c r="G56"/>
  <c r="F56"/>
  <c r="D56"/>
  <c r="C56"/>
  <c r="G55"/>
  <c r="F55"/>
  <c r="C55"/>
  <c r="I55" s="1"/>
  <c r="J54"/>
  <c r="K54" s="1"/>
  <c r="I54"/>
  <c r="H54"/>
  <c r="E54"/>
  <c r="G53"/>
  <c r="G48" s="1"/>
  <c r="H48" s="1"/>
  <c r="F53"/>
  <c r="D53"/>
  <c r="C53"/>
  <c r="I53" s="1"/>
  <c r="J52"/>
  <c r="K52" s="1"/>
  <c r="I52"/>
  <c r="E52"/>
  <c r="J51"/>
  <c r="I51"/>
  <c r="E51"/>
  <c r="G50"/>
  <c r="F50"/>
  <c r="D50"/>
  <c r="D48" s="1"/>
  <c r="C50"/>
  <c r="C48" s="1"/>
  <c r="I48" s="1"/>
  <c r="J49"/>
  <c r="I49"/>
  <c r="E49"/>
  <c r="J48"/>
  <c r="K48" s="1"/>
  <c r="F48"/>
  <c r="K47"/>
  <c r="J47"/>
  <c r="I47"/>
  <c r="H47"/>
  <c r="K46"/>
  <c r="J46"/>
  <c r="I46"/>
  <c r="E46"/>
  <c r="K45"/>
  <c r="J45"/>
  <c r="I45"/>
  <c r="H45"/>
  <c r="G44"/>
  <c r="F44"/>
  <c r="I44" s="1"/>
  <c r="D44"/>
  <c r="J44" s="1"/>
  <c r="K44" s="1"/>
  <c r="C44"/>
  <c r="J43"/>
  <c r="I43"/>
  <c r="H43"/>
  <c r="J42"/>
  <c r="I42"/>
  <c r="H42"/>
  <c r="J41"/>
  <c r="G41"/>
  <c r="F41"/>
  <c r="H41" s="1"/>
  <c r="D41"/>
  <c r="C41"/>
  <c r="J40"/>
  <c r="I40"/>
  <c r="H40"/>
  <c r="J39"/>
  <c r="I39"/>
  <c r="H39"/>
  <c r="H38"/>
  <c r="G38"/>
  <c r="F38"/>
  <c r="D38"/>
  <c r="J38" s="1"/>
  <c r="C38"/>
  <c r="I38" s="1"/>
  <c r="J37"/>
  <c r="K37" s="1"/>
  <c r="I37"/>
  <c r="E37"/>
  <c r="J36"/>
  <c r="I36"/>
  <c r="H36"/>
  <c r="J35"/>
  <c r="I35"/>
  <c r="H35"/>
  <c r="E35"/>
  <c r="I34"/>
  <c r="G34"/>
  <c r="F34"/>
  <c r="D34"/>
  <c r="J34" s="1"/>
  <c r="K34" s="1"/>
  <c r="C34"/>
  <c r="J33"/>
  <c r="K33" s="1"/>
  <c r="I33"/>
  <c r="E33"/>
  <c r="J32"/>
  <c r="K32" s="1"/>
  <c r="I32"/>
  <c r="H32"/>
  <c r="E32"/>
  <c r="G31"/>
  <c r="H31" s="1"/>
  <c r="F31"/>
  <c r="D31"/>
  <c r="E31" s="1"/>
  <c r="C31"/>
  <c r="K30"/>
  <c r="J30"/>
  <c r="I30"/>
  <c r="E30"/>
  <c r="K29"/>
  <c r="J29"/>
  <c r="I29"/>
  <c r="E29"/>
  <c r="K28"/>
  <c r="J28"/>
  <c r="I28"/>
  <c r="G28"/>
  <c r="F28"/>
  <c r="F20" s="1"/>
  <c r="D28"/>
  <c r="E28" s="1"/>
  <c r="C28"/>
  <c r="K27"/>
  <c r="J27"/>
  <c r="I27"/>
  <c r="H27"/>
  <c r="E27"/>
  <c r="J26"/>
  <c r="K26" s="1"/>
  <c r="I26"/>
  <c r="H26"/>
  <c r="E26"/>
  <c r="J25"/>
  <c r="I25"/>
  <c r="K25" s="1"/>
  <c r="E25"/>
  <c r="G24"/>
  <c r="G20" s="1"/>
  <c r="H20" s="1"/>
  <c r="F24"/>
  <c r="D24"/>
  <c r="C24"/>
  <c r="I24" s="1"/>
  <c r="K23"/>
  <c r="J23"/>
  <c r="I23"/>
  <c r="H23"/>
  <c r="E23"/>
  <c r="I22"/>
  <c r="H22"/>
  <c r="G22"/>
  <c r="F22"/>
  <c r="D22"/>
  <c r="J22" s="1"/>
  <c r="K22" s="1"/>
  <c r="C22"/>
  <c r="J21"/>
  <c r="K21" s="1"/>
  <c r="I21"/>
  <c r="H21"/>
  <c r="E21"/>
  <c r="D20"/>
  <c r="C20"/>
  <c r="J19"/>
  <c r="I19"/>
  <c r="K19" s="1"/>
  <c r="E19"/>
  <c r="J18"/>
  <c r="I18"/>
  <c r="K18" s="1"/>
  <c r="E18"/>
  <c r="J17"/>
  <c r="I17"/>
  <c r="K17" s="1"/>
  <c r="H17"/>
  <c r="E17"/>
  <c r="I16"/>
  <c r="H16"/>
  <c r="G16"/>
  <c r="F16"/>
  <c r="D16"/>
  <c r="J16" s="1"/>
  <c r="K16" s="1"/>
  <c r="C16"/>
  <c r="E116" i="1"/>
  <c r="E117" s="1"/>
  <c r="E90"/>
  <c r="E86"/>
  <c r="E85"/>
  <c r="C129" i="2" l="1"/>
  <c r="E16"/>
  <c r="E20"/>
  <c r="J20"/>
  <c r="J31"/>
  <c r="K40"/>
  <c r="K43"/>
  <c r="E48"/>
  <c r="I50"/>
  <c r="K51"/>
  <c r="H53"/>
  <c r="J112"/>
  <c r="K112" s="1"/>
  <c r="E112"/>
  <c r="D108"/>
  <c r="F129"/>
  <c r="F132" s="1"/>
  <c r="F136" s="1"/>
  <c r="E22"/>
  <c r="J24"/>
  <c r="K24" s="1"/>
  <c r="E24"/>
  <c r="E34"/>
  <c r="K36"/>
  <c r="K39"/>
  <c r="I41"/>
  <c r="K41" s="1"/>
  <c r="E50"/>
  <c r="J50"/>
  <c r="J53"/>
  <c r="K53" s="1"/>
  <c r="E53"/>
  <c r="H55"/>
  <c r="D55"/>
  <c r="J56"/>
  <c r="K56" s="1"/>
  <c r="E56"/>
  <c r="K77"/>
  <c r="K84"/>
  <c r="E88"/>
  <c r="J91"/>
  <c r="E91"/>
  <c r="K94"/>
  <c r="G98"/>
  <c r="H98" s="1"/>
  <c r="J99"/>
  <c r="K99" s="1"/>
  <c r="I101"/>
  <c r="I104"/>
  <c r="G129"/>
  <c r="K35"/>
  <c r="K38"/>
  <c r="H60"/>
  <c r="J64"/>
  <c r="K64" s="1"/>
  <c r="E64"/>
  <c r="J72"/>
  <c r="K72" s="1"/>
  <c r="E72"/>
  <c r="K81"/>
  <c r="K93"/>
  <c r="K97"/>
  <c r="C98"/>
  <c r="I98" s="1"/>
  <c r="E99"/>
  <c r="I99"/>
  <c r="J101"/>
  <c r="J104"/>
  <c r="K104" s="1"/>
  <c r="E104"/>
  <c r="D103"/>
  <c r="I115"/>
  <c r="K115" s="1"/>
  <c r="E115"/>
  <c r="C114"/>
  <c r="I114" s="1"/>
  <c r="K118"/>
  <c r="I20"/>
  <c r="J60"/>
  <c r="K60" s="1"/>
  <c r="E81"/>
  <c r="C80"/>
  <c r="I80" s="1"/>
  <c r="D80"/>
  <c r="J83"/>
  <c r="K83" s="1"/>
  <c r="E83"/>
  <c r="F91"/>
  <c r="H91" s="1"/>
  <c r="H92"/>
  <c r="K105"/>
  <c r="E121"/>
  <c r="J121"/>
  <c r="K121" s="1"/>
  <c r="I31"/>
  <c r="H44"/>
  <c r="K49"/>
  <c r="J62"/>
  <c r="K62" s="1"/>
  <c r="E62"/>
  <c r="J68"/>
  <c r="K68" s="1"/>
  <c r="E68"/>
  <c r="E74"/>
  <c r="J74"/>
  <c r="K74" s="1"/>
  <c r="K87"/>
  <c r="K100"/>
  <c r="D114"/>
  <c r="K119"/>
  <c r="K124"/>
  <c r="I92"/>
  <c r="K92" s="1"/>
  <c r="E127"/>
  <c r="J133"/>
  <c r="K133" s="1"/>
  <c r="E133"/>
  <c r="J80" l="1"/>
  <c r="K80" s="1"/>
  <c r="E80"/>
  <c r="I129"/>
  <c r="C132"/>
  <c r="E114"/>
  <c r="J114"/>
  <c r="K114" s="1"/>
  <c r="K101"/>
  <c r="H129"/>
  <c r="G132"/>
  <c r="K91"/>
  <c r="J108"/>
  <c r="K108" s="1"/>
  <c r="E108"/>
  <c r="J103"/>
  <c r="K103" s="1"/>
  <c r="E103"/>
  <c r="D98"/>
  <c r="K31"/>
  <c r="I91"/>
  <c r="J55"/>
  <c r="K55" s="1"/>
  <c r="E55"/>
  <c r="K50"/>
  <c r="K20"/>
  <c r="E98" l="1"/>
  <c r="J98"/>
  <c r="K98" s="1"/>
  <c r="C136"/>
  <c r="I136" s="1"/>
  <c r="I132"/>
  <c r="D129"/>
  <c r="G136"/>
  <c r="H136" s="1"/>
  <c r="H132"/>
  <c r="D132" l="1"/>
  <c r="J129"/>
  <c r="K129" s="1"/>
  <c r="E129"/>
  <c r="J132" l="1"/>
  <c r="K132" s="1"/>
  <c r="E132"/>
  <c r="D136"/>
  <c r="E136" l="1"/>
  <c r="J136"/>
  <c r="K136" s="1"/>
  <c r="M74" i="6" l="1"/>
  <c r="M82"/>
  <c r="F85"/>
  <c r="E85"/>
  <c r="G85" s="1"/>
  <c r="I82"/>
  <c r="J82"/>
  <c r="K82"/>
  <c r="L82"/>
  <c r="H82"/>
  <c r="F83"/>
  <c r="E83"/>
  <c r="F39"/>
  <c r="E39"/>
  <c r="F67" i="5"/>
  <c r="D65"/>
  <c r="F113"/>
  <c r="F114"/>
  <c r="F115"/>
  <c r="F116"/>
  <c r="F117"/>
  <c r="F118"/>
  <c r="F119"/>
  <c r="G83" i="6" l="1"/>
  <c r="G39"/>
  <c r="F80" i="5" l="1"/>
  <c r="F79"/>
  <c r="E22"/>
  <c r="D22"/>
  <c r="E32" l="1"/>
  <c r="D32"/>
  <c r="F31"/>
  <c r="F32" s="1"/>
  <c r="F33" s="1"/>
  <c r="F34" s="1"/>
  <c r="E24"/>
  <c r="D24"/>
  <c r="F23"/>
  <c r="F24" s="1"/>
  <c r="F27"/>
  <c r="E28"/>
  <c r="D28"/>
  <c r="F28" l="1"/>
  <c r="I23" i="4"/>
  <c r="I22" s="1"/>
  <c r="I27" s="1"/>
  <c r="I16"/>
  <c r="I15" s="1"/>
  <c r="I20" s="1"/>
  <c r="F23"/>
  <c r="F22" s="1"/>
  <c r="F16"/>
  <c r="F15" s="1"/>
  <c r="F55" i="5" l="1"/>
  <c r="F56"/>
  <c r="F57"/>
  <c r="F58"/>
  <c r="F59"/>
  <c r="F60"/>
  <c r="F61"/>
  <c r="F62"/>
  <c r="F63"/>
  <c r="E53"/>
  <c r="E64" s="1"/>
  <c r="D53"/>
  <c r="D64" s="1"/>
  <c r="F64" l="1"/>
  <c r="F53"/>
  <c r="K16" i="7" l="1"/>
  <c r="L74" i="6" l="1"/>
  <c r="L30"/>
  <c r="L12" s="1"/>
  <c r="F89"/>
  <c r="E89"/>
  <c r="G89" s="1"/>
  <c r="F88"/>
  <c r="E88"/>
  <c r="F87"/>
  <c r="E87"/>
  <c r="F86"/>
  <c r="E86"/>
  <c r="F84"/>
  <c r="E84"/>
  <c r="G84" s="1"/>
  <c r="F82"/>
  <c r="E82"/>
  <c r="F81"/>
  <c r="E81"/>
  <c r="F80"/>
  <c r="E80"/>
  <c r="F79"/>
  <c r="E79"/>
  <c r="F78"/>
  <c r="E78"/>
  <c r="F77"/>
  <c r="E77"/>
  <c r="F76"/>
  <c r="E76"/>
  <c r="F75"/>
  <c r="E75"/>
  <c r="K74"/>
  <c r="J74"/>
  <c r="I74"/>
  <c r="H74"/>
  <c r="F73"/>
  <c r="E73"/>
  <c r="F72"/>
  <c r="E72"/>
  <c r="F71"/>
  <c r="E71"/>
  <c r="F70"/>
  <c r="E70"/>
  <c r="F69"/>
  <c r="E69"/>
  <c r="I68"/>
  <c r="F68" s="1"/>
  <c r="E68"/>
  <c r="F67"/>
  <c r="E67"/>
  <c r="F66"/>
  <c r="E66"/>
  <c r="F65"/>
  <c r="E65"/>
  <c r="F64"/>
  <c r="E64"/>
  <c r="F63"/>
  <c r="E63"/>
  <c r="F62"/>
  <c r="E62"/>
  <c r="F61"/>
  <c r="E61"/>
  <c r="F60"/>
  <c r="E60"/>
  <c r="F59"/>
  <c r="E59"/>
  <c r="F58"/>
  <c r="E58"/>
  <c r="F57"/>
  <c r="E57"/>
  <c r="F56"/>
  <c r="E56"/>
  <c r="F55"/>
  <c r="E55"/>
  <c r="F54"/>
  <c r="E54"/>
  <c r="F53"/>
  <c r="E53"/>
  <c r="F52"/>
  <c r="E52"/>
  <c r="F51"/>
  <c r="E51"/>
  <c r="F50"/>
  <c r="G50" s="1"/>
  <c r="E50"/>
  <c r="F49"/>
  <c r="E49"/>
  <c r="F48"/>
  <c r="G48" s="1"/>
  <c r="E48"/>
  <c r="F47"/>
  <c r="E47"/>
  <c r="F46"/>
  <c r="G46" s="1"/>
  <c r="E46"/>
  <c r="F45"/>
  <c r="E45"/>
  <c r="F44"/>
  <c r="G44" s="1"/>
  <c r="E44"/>
  <c r="F43"/>
  <c r="E43"/>
  <c r="F42"/>
  <c r="G42" s="1"/>
  <c r="E42"/>
  <c r="F41"/>
  <c r="E41"/>
  <c r="F40"/>
  <c r="G40" s="1"/>
  <c r="E40"/>
  <c r="F38"/>
  <c r="E38"/>
  <c r="F37"/>
  <c r="G37" s="1"/>
  <c r="E37"/>
  <c r="F36"/>
  <c r="E36"/>
  <c r="F35"/>
  <c r="G35" s="1"/>
  <c r="E35"/>
  <c r="F34"/>
  <c r="E34"/>
  <c r="F33"/>
  <c r="E33"/>
  <c r="F32"/>
  <c r="E32"/>
  <c r="F31"/>
  <c r="K30"/>
  <c r="J30"/>
  <c r="H30"/>
  <c r="F29"/>
  <c r="E29"/>
  <c r="F28"/>
  <c r="E28"/>
  <c r="F27"/>
  <c r="G27" s="1"/>
  <c r="E27"/>
  <c r="F26"/>
  <c r="H25"/>
  <c r="E25" s="1"/>
  <c r="F24"/>
  <c r="E24"/>
  <c r="F23"/>
  <c r="E23"/>
  <c r="F22"/>
  <c r="E22"/>
  <c r="F21"/>
  <c r="E21"/>
  <c r="F20"/>
  <c r="E20"/>
  <c r="F19"/>
  <c r="E19"/>
  <c r="F18"/>
  <c r="E18"/>
  <c r="F17"/>
  <c r="E17"/>
  <c r="F16"/>
  <c r="E16"/>
  <c r="F15"/>
  <c r="E15"/>
  <c r="F13"/>
  <c r="E13"/>
  <c r="K12"/>
  <c r="E99" i="5"/>
  <c r="F99" s="1"/>
  <c r="E100"/>
  <c r="E101"/>
  <c r="F101" s="1"/>
  <c r="E102"/>
  <c r="F102" s="1"/>
  <c r="E103"/>
  <c r="F103" s="1"/>
  <c r="F104"/>
  <c r="E105"/>
  <c r="F105" s="1"/>
  <c r="E106"/>
  <c r="F106" s="1"/>
  <c r="F107"/>
  <c r="E108"/>
  <c r="F108" s="1"/>
  <c r="E109"/>
  <c r="F109" s="1"/>
  <c r="E110"/>
  <c r="F110" s="1"/>
  <c r="E111"/>
  <c r="F111" s="1"/>
  <c r="E112"/>
  <c r="F112" s="1"/>
  <c r="E98"/>
  <c r="E74"/>
  <c r="F74" s="1"/>
  <c r="E75"/>
  <c r="F75" s="1"/>
  <c r="E76"/>
  <c r="F76" s="1"/>
  <c r="E77"/>
  <c r="F77" s="1"/>
  <c r="E81"/>
  <c r="F81" s="1"/>
  <c r="E87"/>
  <c r="F87" s="1"/>
  <c r="E88"/>
  <c r="F88" s="1"/>
  <c r="F89"/>
  <c r="E73"/>
  <c r="F73" s="1"/>
  <c r="E52"/>
  <c r="F65"/>
  <c r="F78"/>
  <c r="F123"/>
  <c r="F51"/>
  <c r="F40"/>
  <c r="F41" s="1"/>
  <c r="F42" s="1"/>
  <c r="F43" s="1"/>
  <c r="F44" s="1"/>
  <c r="F29"/>
  <c r="F30" s="1"/>
  <c r="F25"/>
  <c r="F21"/>
  <c r="F17"/>
  <c r="F18" s="1"/>
  <c r="F22" s="1"/>
  <c r="F15"/>
  <c r="F16" s="1"/>
  <c r="F20"/>
  <c r="E41"/>
  <c r="E44" s="1"/>
  <c r="E16"/>
  <c r="E18"/>
  <c r="E20"/>
  <c r="E30"/>
  <c r="E26"/>
  <c r="D69"/>
  <c r="D125" s="1"/>
  <c r="D52"/>
  <c r="D41"/>
  <c r="D44" s="1"/>
  <c r="D30"/>
  <c r="D26"/>
  <c r="D20"/>
  <c r="D18"/>
  <c r="D16"/>
  <c r="G29" i="6" l="1"/>
  <c r="G56"/>
  <c r="G70"/>
  <c r="G72"/>
  <c r="G75"/>
  <c r="G77"/>
  <c r="G79"/>
  <c r="G28"/>
  <c r="G32"/>
  <c r="G36"/>
  <c r="G38"/>
  <c r="G43"/>
  <c r="G45"/>
  <c r="G47"/>
  <c r="G51"/>
  <c r="G55"/>
  <c r="G57"/>
  <c r="G59"/>
  <c r="G63"/>
  <c r="G65"/>
  <c r="G67"/>
  <c r="G80"/>
  <c r="G13"/>
  <c r="G16"/>
  <c r="G18"/>
  <c r="G20"/>
  <c r="G22"/>
  <c r="G68"/>
  <c r="G69"/>
  <c r="G73"/>
  <c r="G78"/>
  <c r="G88"/>
  <c r="G52"/>
  <c r="G54"/>
  <c r="G62"/>
  <c r="G66"/>
  <c r="G17"/>
  <c r="G19"/>
  <c r="G21"/>
  <c r="G23"/>
  <c r="N25"/>
  <c r="G81"/>
  <c r="G87"/>
  <c r="G76"/>
  <c r="G86"/>
  <c r="G82"/>
  <c r="G71"/>
  <c r="G64"/>
  <c r="G61"/>
  <c r="G60"/>
  <c r="G58"/>
  <c r="G53"/>
  <c r="G49"/>
  <c r="G41"/>
  <c r="G34"/>
  <c r="G33"/>
  <c r="G24"/>
  <c r="G15"/>
  <c r="F98" i="5"/>
  <c r="E94"/>
  <c r="F26"/>
  <c r="E42"/>
  <c r="F68"/>
  <c r="F52"/>
  <c r="D42"/>
  <c r="D94"/>
  <c r="E30" i="6"/>
  <c r="L90"/>
  <c r="J12"/>
  <c r="J90" s="1"/>
  <c r="I25"/>
  <c r="F74"/>
  <c r="H12"/>
  <c r="E74"/>
  <c r="K90"/>
  <c r="I30"/>
  <c r="F30" s="1"/>
  <c r="F100" i="5"/>
  <c r="E69"/>
  <c r="E125" s="1"/>
  <c r="D124"/>
  <c r="D90"/>
  <c r="E90" s="1"/>
  <c r="F90" s="1"/>
  <c r="G30" i="6" l="1"/>
  <c r="O25"/>
  <c r="F25"/>
  <c r="G25" s="1"/>
  <c r="I12"/>
  <c r="F12" s="1"/>
  <c r="E12"/>
  <c r="H90"/>
  <c r="E90" s="1"/>
  <c r="F94" i="5"/>
  <c r="F96"/>
  <c r="F69"/>
  <c r="F125"/>
  <c r="G74" i="6"/>
  <c r="M32"/>
  <c r="M12" s="1"/>
  <c r="M90" s="1"/>
  <c r="F71" i="5"/>
  <c r="I90" i="6" l="1"/>
  <c r="F90" s="1"/>
  <c r="G90" s="1"/>
  <c r="G12"/>
  <c r="E124" i="5"/>
  <c r="F124" s="1"/>
  <c r="F126"/>
  <c r="K26" i="4"/>
  <c r="H26"/>
  <c r="D26"/>
  <c r="C26"/>
  <c r="J25"/>
  <c r="G25"/>
  <c r="C25"/>
  <c r="J24"/>
  <c r="J23" s="1"/>
  <c r="G24"/>
  <c r="H24" s="1"/>
  <c r="C24"/>
  <c r="L23"/>
  <c r="L22" s="1"/>
  <c r="L27" s="1"/>
  <c r="C23"/>
  <c r="C22" s="1"/>
  <c r="C27" s="1"/>
  <c r="F27"/>
  <c r="K19"/>
  <c r="H19"/>
  <c r="D19"/>
  <c r="C19"/>
  <c r="J18"/>
  <c r="G18"/>
  <c r="H18" s="1"/>
  <c r="C18"/>
  <c r="J17"/>
  <c r="K17" s="1"/>
  <c r="G17"/>
  <c r="H17" s="1"/>
  <c r="C17"/>
  <c r="L16"/>
  <c r="L15" s="1"/>
  <c r="L20" s="1"/>
  <c r="J16"/>
  <c r="J15" s="1"/>
  <c r="J20" s="1"/>
  <c r="F20"/>
  <c r="K24" l="1"/>
  <c r="K23"/>
  <c r="J22"/>
  <c r="D25"/>
  <c r="E25" s="1"/>
  <c r="G23"/>
  <c r="G22" s="1"/>
  <c r="H22" s="1"/>
  <c r="D17"/>
  <c r="E17" s="1"/>
  <c r="G16"/>
  <c r="H16" s="1"/>
  <c r="K15"/>
  <c r="K20"/>
  <c r="C16"/>
  <c r="C15" s="1"/>
  <c r="C20" s="1"/>
  <c r="K16"/>
  <c r="H25"/>
  <c r="D18"/>
  <c r="E18" s="1"/>
  <c r="D24"/>
  <c r="E24" s="1"/>
  <c r="D23" l="1"/>
  <c r="E23" s="1"/>
  <c r="K22"/>
  <c r="J27"/>
  <c r="K27" s="1"/>
  <c r="G27"/>
  <c r="H27" s="1"/>
  <c r="H23"/>
  <c r="D16"/>
  <c r="D15" s="1"/>
  <c r="G15"/>
  <c r="G20" l="1"/>
  <c r="H20" s="1"/>
  <c r="H15"/>
  <c r="D22"/>
  <c r="E22" s="1"/>
  <c r="E16"/>
  <c r="D20"/>
  <c r="E20" s="1"/>
  <c r="E15"/>
  <c r="D27" l="1"/>
  <c r="E27" s="1"/>
</calcChain>
</file>

<file path=xl/sharedStrings.xml><?xml version="1.0" encoding="utf-8"?>
<sst xmlns="http://schemas.openxmlformats.org/spreadsheetml/2006/main" count="2493" uniqueCount="914">
  <si>
    <t>грн.</t>
  </si>
  <si>
    <t>ККД</t>
  </si>
  <si>
    <t>Доходи</t>
  </si>
  <si>
    <t>Загальний фонд</t>
  </si>
  <si>
    <t>Спеціальний фонд</t>
  </si>
  <si>
    <t>10000000</t>
  </si>
  <si>
    <t>Податкові надходження</t>
  </si>
  <si>
    <t>11000000</t>
  </si>
  <si>
    <t>Податки на доходи, податки на прибуток, податки на збільшення ринкової вартості</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</si>
  <si>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</si>
  <si>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</si>
  <si>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</si>
  <si>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</si>
  <si>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</si>
  <si>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</si>
  <si>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</si>
  <si>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</si>
  <si>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11011300</t>
  </si>
  <si>
    <t>Податок на доходи фізичних осіб у вигляді мінімального податкового зобов`язання, що підлягає сплаті фізичними особами</t>
  </si>
  <si>
    <t>11020000</t>
  </si>
  <si>
    <t>Податок на прибуток підприємств</t>
  </si>
  <si>
    <t>11020200</t>
  </si>
  <si>
    <t>Податок на прибуток підприємств та фінансових установ комунальної власності</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</si>
  <si>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</si>
  <si>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</si>
  <si>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</si>
  <si>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</si>
  <si>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</si>
  <si>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</si>
  <si>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</si>
  <si>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</si>
  <si>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</si>
  <si>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</si>
  <si>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</si>
  <si>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14000000</t>
  </si>
  <si>
    <t>Внутрішні податки на товари та послуги</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</si>
  <si>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</si>
  <si>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</si>
  <si>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</si>
  <si>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</si>
  <si>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</si>
  <si>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</si>
  <si>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</si>
  <si>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</si>
  <si>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</si>
  <si>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</si>
  <si>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</si>
  <si>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</si>
  <si>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</si>
  <si>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</si>
  <si>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</si>
  <si>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</si>
  <si>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</si>
  <si>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</si>
  <si>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</si>
  <si>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</si>
  <si>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</si>
  <si>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</si>
  <si>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</si>
  <si>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</si>
  <si>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</si>
  <si>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</si>
  <si>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</si>
  <si>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</si>
  <si>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</si>
  <si>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</si>
  <si>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</si>
  <si>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</si>
  <si>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</si>
  <si>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</si>
  <si>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</si>
  <si>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</si>
  <si>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</si>
  <si>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18030000</t>
  </si>
  <si>
    <t>Туристичний збір</t>
  </si>
  <si>
    <t>18030100</t>
  </si>
  <si>
    <t>Туристичний збір, сплачений юридичними особами</t>
  </si>
  <si>
    <t>18030200</t>
  </si>
  <si>
    <t>Туристичний збір, сплачений фізичними особами</t>
  </si>
  <si>
    <t>18050000</t>
  </si>
  <si>
    <t>Єдиний податок</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</si>
  <si>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</si>
  <si>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</si>
  <si>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</si>
  <si>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</si>
  <si>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</si>
  <si>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</si>
  <si>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</si>
  <si>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t>
  </si>
  <si>
    <t>19010000</t>
  </si>
  <si>
    <t>Екологічний податок</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</si>
  <si>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</si>
  <si>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</si>
  <si>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</si>
  <si>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</si>
  <si>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</si>
  <si>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</si>
  <si>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20000000</t>
  </si>
  <si>
    <t>Неподаткові надходження</t>
  </si>
  <si>
    <t>21000000</t>
  </si>
  <si>
    <t>Доходи від власності та підприємницької діяльності</t>
  </si>
  <si>
    <t>21010000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</si>
  <si>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</si>
  <si>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</si>
  <si>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</si>
  <si>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21080000</t>
  </si>
  <si>
    <t>Інші надходження</t>
  </si>
  <si>
    <t>21081100</t>
  </si>
  <si>
    <t>Адміністративні штрафи та інші санкції</t>
  </si>
  <si>
    <t>21081500</t>
  </si>
  <si>
    <t>22000000</t>
  </si>
  <si>
    <t>Адміністративні збори та платежі, доходи від некомерційної господарської діяльності</t>
  </si>
  <si>
    <t>22010000</t>
  </si>
  <si>
    <t>Плата за надання адміністративних послуг</t>
  </si>
  <si>
    <t>22010300</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</si>
  <si>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</si>
  <si>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</si>
  <si>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</si>
  <si>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</si>
  <si>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</si>
  <si>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</si>
  <si>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Надходження від орендної плати за користування єдиним майновим комплексом та іншим державним майном</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</si>
  <si>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</si>
  <si>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</si>
  <si>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</si>
  <si>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</si>
  <si>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</si>
  <si>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</si>
  <si>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22090200</t>
  </si>
  <si>
    <t>Державне мито, не віднесене до інших категорій</t>
  </si>
  <si>
    <t>22090400</t>
  </si>
  <si>
    <t>Державне мито, пов`язане з видачею та оформленням закордонних паспортів (посвідок) та паспортів громадян України</t>
  </si>
  <si>
    <t>22130000</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</si>
  <si>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t>
  </si>
  <si>
    <t>24000000</t>
  </si>
  <si>
    <t>Інші неподаткові надходження</t>
  </si>
  <si>
    <t>24060000</t>
  </si>
  <si>
    <t>24060300</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</si>
  <si>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</si>
  <si>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</si>
  <si>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25000000</t>
  </si>
  <si>
    <t>Власні надходження бюджетних установ</t>
  </si>
  <si>
    <t>25010000</t>
  </si>
  <si>
    <t>Надходження від плати за послуги, що надаються бюджетними установами згідно із законодавством</t>
  </si>
  <si>
    <t>25010100</t>
  </si>
  <si>
    <t>Плата за послуги, що надаються бюджетними установами згідно з їх основною діяльністю</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</si>
  <si>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</si>
  <si>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</si>
  <si>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</si>
  <si>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</si>
  <si>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25020000</t>
  </si>
  <si>
    <t>Інші джерела власних надходжень бюджетних установ</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</si>
  <si>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</si>
  <si>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</si>
  <si>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</si>
  <si>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</si>
  <si>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30000000</t>
  </si>
  <si>
    <t>Доходи від операцій з капіталом</t>
  </si>
  <si>
    <t>31000000</t>
  </si>
  <si>
    <t>Надходження від продажу основного капіталу</t>
  </si>
  <si>
    <t>31030000</t>
  </si>
  <si>
    <t>Кошти від відчуження майна, що належить Автономній Республіці Крим та майна, що перебуває в комунальній власності</t>
  </si>
  <si>
    <t>33000000</t>
  </si>
  <si>
    <t>Кошти від продажу землі і нематеріальних активів</t>
  </si>
  <si>
    <t>33010000</t>
  </si>
  <si>
    <t>Кошти від продажу землі</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</si>
  <si>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</si>
  <si>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</si>
  <si>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</si>
  <si>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</si>
  <si>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40000000</t>
  </si>
  <si>
    <t>Офіційні трансферти</t>
  </si>
  <si>
    <t>41000000</t>
  </si>
  <si>
    <t>Від органів державного управління</t>
  </si>
  <si>
    <t>41030000</t>
  </si>
  <si>
    <t>Субвенції з державного бюджету місцевим бюджетам</t>
  </si>
  <si>
    <t>41033900</t>
  </si>
  <si>
    <t>Освітня субвенція з державного бюджету місцевим бюджетам</t>
  </si>
  <si>
    <t>41035400</t>
  </si>
  <si>
    <t>Субвенція з державного бюджету місцевим бюджетам на надання державної підтримки особам з особливими освітніми потребами</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</si>
  <si>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</si>
  <si>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</si>
  <si>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</si>
  <si>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</si>
  <si>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41037400</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</si>
  <si>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</si>
  <si>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41040000</t>
  </si>
  <si>
    <t>Дотації з місцевих бюджетів іншим місцевим бюджетам</t>
  </si>
  <si>
    <t>41040400</t>
  </si>
  <si>
    <t>Інші дотації з місцевого бюджету</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</si>
  <si>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</si>
  <si>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</si>
  <si>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</si>
  <si>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</si>
  <si>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 xml:space="preserve"> </t>
  </si>
  <si>
    <t xml:space="preserve">Усього ( без урахування трансфертів) </t>
  </si>
  <si>
    <t xml:space="preserve">Усього </t>
  </si>
  <si>
    <t>Додаток 1</t>
  </si>
  <si>
    <t>до рішення Радехівської міської  ради</t>
  </si>
  <si>
    <t>Звіт про виконання  бюджету Радехівської міської  територіальної громади по доходах</t>
  </si>
  <si>
    <t>1354000000</t>
  </si>
  <si>
    <t>(код бюджету)</t>
  </si>
  <si>
    <t>Секретар міської ради</t>
  </si>
  <si>
    <t>Марія КЛИМОЧКО</t>
  </si>
  <si>
    <t>Звіт про виконання показників розподілу видатків місцевого бюджету</t>
  </si>
  <si>
    <t>Періодичність: квартальна, річна.</t>
  </si>
  <si>
    <t xml:space="preserve">Одиниця виміру: грн, коп.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</si>
  <si>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</si>
  <si>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</si>
  <si>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</si>
  <si>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згідно з типовою відомчою класифікацією видатків та кредитування місцевого бюджету</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</si>
  <si>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</si>
  <si>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</si>
  <si>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</si>
  <si>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</si>
  <si>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</si>
  <si>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</si>
  <si>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</si>
  <si>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</si>
  <si>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</si>
  <si>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</si>
  <si>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</si>
  <si>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</si>
  <si>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X</t>
  </si>
  <si>
    <t xml:space="preserve">   - затверджено місцевою радою на звітний рік *</t>
  </si>
  <si>
    <t xml:space="preserve">   - затверджено місцевою радою на звітний рік з урахуванням змін *</t>
  </si>
  <si>
    <t xml:space="preserve">   - виконано за звітний період (рік)</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</si>
  <si>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</si>
  <si>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</si>
  <si>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</si>
  <si>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</si>
  <si>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</si>
  <si>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</si>
  <si>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</si>
  <si>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</si>
  <si>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0112112</t>
  </si>
  <si>
    <t>2112</t>
  </si>
  <si>
    <t>0725</t>
  </si>
  <si>
    <t>Первинна медична допомога населенню, що надається фельдшерськими, фельдшерсько-акушерськими пунктами:</t>
  </si>
  <si>
    <t>0112113</t>
  </si>
  <si>
    <t>2113</t>
  </si>
  <si>
    <t>0721</t>
  </si>
  <si>
    <t>Первинна медична допомога населенню, що надається амбулаторно-поліклінічними закладами (відділеннями):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</si>
  <si>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</si>
  <si>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</si>
  <si>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</si>
  <si>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</si>
  <si>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</si>
  <si>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</si>
  <si>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</si>
  <si>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</si>
  <si>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0113033</t>
  </si>
  <si>
    <t>3033</t>
  </si>
  <si>
    <t>Компенсаційні виплати на пільговий проїзд автомобільним транспортом окремим категоріям громадян:</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</si>
  <si>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</si>
  <si>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</si>
  <si>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</si>
  <si>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</si>
  <si>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</si>
  <si>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</si>
  <si>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</si>
  <si>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</si>
  <si>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</si>
  <si>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</si>
  <si>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</si>
  <si>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</si>
  <si>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</si>
  <si>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</si>
  <si>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</si>
  <si>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</si>
  <si>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</si>
  <si>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</si>
  <si>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0113180</t>
  </si>
  <si>
    <t>3180</t>
  </si>
  <si>
    <t>1060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</si>
  <si>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</si>
  <si>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0113210</t>
  </si>
  <si>
    <t>3210</t>
  </si>
  <si>
    <t>1050</t>
  </si>
  <si>
    <t>Організація та проведення громадських робіт:</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</si>
  <si>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</si>
  <si>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</si>
  <si>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</si>
  <si>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0113242</t>
  </si>
  <si>
    <t>3242</t>
  </si>
  <si>
    <t>1090</t>
  </si>
  <si>
    <t>Інші заходи у сфері соціального захисту і соціального забезпечення:</t>
  </si>
  <si>
    <t>0114030</t>
  </si>
  <si>
    <t>4030</t>
  </si>
  <si>
    <t>0824</t>
  </si>
  <si>
    <t>Забезпечення діяльності бібліотек:</t>
  </si>
  <si>
    <t>0114040</t>
  </si>
  <si>
    <t>4040</t>
  </si>
  <si>
    <t>Забезпечення діяльності музеїв i виставок:</t>
  </si>
  <si>
    <t>0114060</t>
  </si>
  <si>
    <t>4060</t>
  </si>
  <si>
    <t>0828</t>
  </si>
  <si>
    <t>Забезпечення діяльності палаців i будинків культури, клубів, центрів дозвілля та iнших клубних закладів:</t>
  </si>
  <si>
    <t>0114082</t>
  </si>
  <si>
    <t>4082</t>
  </si>
  <si>
    <t>0829</t>
  </si>
  <si>
    <t>Інші заходи в галузі культури і мистецтва:</t>
  </si>
  <si>
    <t>0115011</t>
  </si>
  <si>
    <t>5011</t>
  </si>
  <si>
    <t>0810</t>
  </si>
  <si>
    <t>Проведення навчально-тренувальних зборів і змагань з олімпійських видів спорту:</t>
  </si>
  <si>
    <t>0115041</t>
  </si>
  <si>
    <t>5041</t>
  </si>
  <si>
    <t>Розвиток та підтримка доступної спортивної інфраструктури:</t>
  </si>
  <si>
    <t>0115049</t>
  </si>
  <si>
    <t>5049</t>
  </si>
  <si>
    <t>Виконання окремих заходів з реалізації соціального проекту `Активні парки - локації здорової України`:</t>
  </si>
  <si>
    <t>0115061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</si>
  <si>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</si>
  <si>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</si>
  <si>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0115062</t>
  </si>
  <si>
    <t>5062</t>
  </si>
  <si>
    <t>Підтримка спорту вищих досягнень та організацій, які здійснюють фізкультурно-спортивну діяльність в регіоні:</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</si>
  <si>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</si>
  <si>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</si>
  <si>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</si>
  <si>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</si>
  <si>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</si>
  <si>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</si>
  <si>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</si>
  <si>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</si>
  <si>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</si>
  <si>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</si>
  <si>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</si>
  <si>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</si>
  <si>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</si>
  <si>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</si>
  <si>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</si>
  <si>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</si>
  <si>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</si>
  <si>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</si>
  <si>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</si>
  <si>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</si>
  <si>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</si>
  <si>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</si>
  <si>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</si>
  <si>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</si>
  <si>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</si>
  <si>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</si>
  <si>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0117530</t>
  </si>
  <si>
    <t>7530</t>
  </si>
  <si>
    <t>0460</t>
  </si>
  <si>
    <t>Інші заходи у сфері зв`язку, телекомунікації та інформатики:</t>
  </si>
  <si>
    <t>0117660</t>
  </si>
  <si>
    <t>7660</t>
  </si>
  <si>
    <t>0490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</si>
  <si>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</si>
  <si>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</si>
  <si>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</si>
  <si>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</si>
  <si>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</si>
  <si>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</si>
  <si>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</si>
  <si>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</si>
  <si>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</si>
  <si>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</si>
  <si>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</si>
  <si>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</si>
  <si>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</si>
  <si>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</si>
  <si>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</si>
  <si>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</si>
  <si>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</si>
  <si>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</si>
  <si>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</si>
  <si>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</si>
  <si>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</si>
  <si>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</si>
  <si>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</si>
  <si>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</si>
  <si>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0118330</t>
  </si>
  <si>
    <t>8330</t>
  </si>
  <si>
    <t>0540</t>
  </si>
  <si>
    <t>Інша діяльність у сфері екології та охорони природних ресурсів:</t>
  </si>
  <si>
    <t>0118340</t>
  </si>
  <si>
    <t>8340</t>
  </si>
  <si>
    <t>Природоохоронні заходи за рахунок цільових фондів:</t>
  </si>
  <si>
    <t>0118410</t>
  </si>
  <si>
    <t>8410</t>
  </si>
  <si>
    <t>0830</t>
  </si>
  <si>
    <t>Фінансова підтримка медіа (засобів масової інформації):</t>
  </si>
  <si>
    <t>0118420</t>
  </si>
  <si>
    <t>8420</t>
  </si>
  <si>
    <t>Інші заходи у сфері медіа (засобів масової інформації):</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</si>
  <si>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</si>
  <si>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</si>
  <si>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</si>
  <si>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</si>
  <si>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</si>
  <si>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</si>
  <si>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</si>
  <si>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</si>
  <si>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</si>
  <si>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</si>
  <si>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</si>
  <si>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</si>
  <si>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</si>
  <si>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</si>
  <si>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</si>
  <si>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</si>
  <si>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</si>
  <si>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</si>
  <si>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</si>
  <si>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</si>
  <si>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</si>
  <si>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</si>
  <si>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</si>
  <si>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</si>
  <si>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</si>
  <si>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</si>
  <si>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</si>
  <si>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</si>
  <si>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</si>
  <si>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</si>
  <si>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</si>
  <si>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</si>
  <si>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</si>
  <si>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</si>
  <si>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</si>
  <si>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</si>
  <si>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</si>
  <si>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</si>
  <si>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</si>
  <si>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</si>
  <si>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</si>
  <si>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0611300</t>
  </si>
  <si>
    <t>1300</t>
  </si>
  <si>
    <t>Будівництво освітніх установ та закладів:</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</si>
  <si>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</si>
  <si>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</si>
  <si>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</si>
  <si>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</si>
  <si>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</si>
  <si>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</si>
  <si>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</si>
  <si>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</si>
  <si>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0613230</t>
  </si>
  <si>
    <t>0615031</t>
  </si>
  <si>
    <t>5031</t>
  </si>
  <si>
    <t>Розвиток здібностей у дітей та молоді з фізичної культури та спорту комунальними дитячо- юнацькими спортивними школами:</t>
  </si>
  <si>
    <t>0618240</t>
  </si>
  <si>
    <t>3710160</t>
  </si>
  <si>
    <t>3718710</t>
  </si>
  <si>
    <t>8710</t>
  </si>
  <si>
    <t>Резервний фонд місцевого бюджету:</t>
  </si>
  <si>
    <t>3719110</t>
  </si>
  <si>
    <t>9110</t>
  </si>
  <si>
    <t>Реверсна дотація:</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</si>
  <si>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</si>
  <si>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</si>
  <si>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</si>
  <si>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</si>
  <si>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</si>
  <si>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</si>
  <si>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</si>
  <si>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затверджено місцевою радою на звітний рік *</t>
  </si>
  <si>
    <t>затверджено місцевою радою на звітний рік з урахуванням змін *</t>
  </si>
  <si>
    <t>виконано за звітний період (рік)</t>
  </si>
  <si>
    <t>Додаток 3</t>
  </si>
  <si>
    <t xml:space="preserve">Найменування </t>
  </si>
  <si>
    <t>Код бюджетної класифікації</t>
  </si>
  <si>
    <t>РАЗОМ</t>
  </si>
  <si>
    <t xml:space="preserve">затверджено  на звітний рік з урахуванням змін </t>
  </si>
  <si>
    <t>відсоток виконання</t>
  </si>
  <si>
    <t xml:space="preserve">виконано за звітний період (рік)  </t>
  </si>
  <si>
    <t>програмної класифікації видатків та кредитування місцевих бюджетів</t>
  </si>
  <si>
    <t>ВИДАТКИ</t>
  </si>
  <si>
    <t>Державне управлiння</t>
  </si>
  <si>
    <t>0100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</si>
  <si>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</si>
  <si>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Керівництво і управління у відповідній сфері у містах (місті Києві), селищах, селах,  територіальних громадах</t>
  </si>
  <si>
    <t>Інша діяльність у сфері державного управління</t>
  </si>
  <si>
    <t>Освiта</t>
  </si>
  <si>
    <t>1000</t>
  </si>
  <si>
    <t>Надання дошкільної освіти</t>
  </si>
  <si>
    <t>Надання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</si>
  <si>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</si>
  <si>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</si>
  <si>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1030</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</si>
  <si>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</si>
  <si>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</si>
  <si>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Надання спеціальної освіти мистецькими школами</t>
  </si>
  <si>
    <t>Інші програми, заклади та заходи у сфері освіти</t>
  </si>
  <si>
    <t>1140</t>
  </si>
  <si>
    <t>Забезпечення діяльності інших закладів у сфері освіти</t>
  </si>
  <si>
    <t>Інші програми та заходи у сфері освіти</t>
  </si>
  <si>
    <t>Забезпечення діяльності інклюзивно-ресурсних центрів</t>
  </si>
  <si>
    <t>1150</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</si>
  <si>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</si>
  <si>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</si>
  <si>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Виконання заходів, спрямованих на забезпечення якісної, сучасної та доступної загальної середньої освіти «Нова українська школа»</t>
  </si>
  <si>
    <t>1180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</si>
  <si>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</si>
  <si>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</si>
  <si>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</si>
  <si>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Будівництво 1 освітніх установ та закладів</t>
  </si>
  <si>
    <t>Виконання заходів із задоволення потреб у забезпеченні безпечного освітнього середовища</t>
  </si>
  <si>
    <t>1400</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</si>
  <si>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</si>
  <si>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</si>
  <si>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t>
  </si>
  <si>
    <t>Охорона здоров'я</t>
  </si>
  <si>
    <t>2000</t>
  </si>
  <si>
    <t>Багатопрофільна стаціонарна медична допомога населенню</t>
  </si>
  <si>
    <t>Первинна медична допомога населенню</t>
  </si>
  <si>
    <t>2110</t>
  </si>
  <si>
    <t>Первинна медична допомога населенню, що надається фельдшерськими, фельдшерсько-акушерськими пунктами</t>
  </si>
  <si>
    <t>Первинна медична допомога населенню, що надається амбулаторно-поліклінічними закладами (відділеннями)</t>
  </si>
  <si>
    <t>Інші програми, заклади та заходи у сфері охорони здоров'я</t>
  </si>
  <si>
    <t>2150</t>
  </si>
  <si>
    <t>Інші програми та заходи у сфері охорони здоров'я</t>
  </si>
  <si>
    <t>Соціальний захист та соціальне забезпечення</t>
  </si>
  <si>
    <t>3000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</si>
  <si>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</si>
  <si>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3030</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</si>
  <si>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</si>
  <si>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</si>
  <si>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</si>
  <si>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</si>
  <si>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3100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</si>
  <si>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</si>
  <si>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Заклади і заходи з питань дітей та їх соціального захисту</t>
  </si>
  <si>
    <t>3110</t>
  </si>
  <si>
    <t>Заходи державної політики з питань дітей та їх соціального захисту</t>
  </si>
  <si>
    <t>Здійснення соціальної роботи з вразливими категоріями населення</t>
  </si>
  <si>
    <t>3120</t>
  </si>
  <si>
    <t>Утримання та забезпечення діяльності центрів соціальних служб</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</si>
  <si>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</si>
  <si>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</si>
  <si>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Організація та проведення громадських робіт</t>
  </si>
  <si>
    <t>Видатки, пов'язані з наданням підтримки внутрішньо переміщеним та/або евакуйованим особам у зв'язку із введенням воєнного стану</t>
  </si>
  <si>
    <t>Інші заклади та заходи</t>
  </si>
  <si>
    <t>3240</t>
  </si>
  <si>
    <t>Інші заходи у сфері соціального захисту і соціального забезпечення</t>
  </si>
  <si>
    <t>Культура i мистецтво</t>
  </si>
  <si>
    <t>4000</t>
  </si>
  <si>
    <t>Забезпечення діяльності бібліотек</t>
  </si>
  <si>
    <t>Забезпечення діяльності музеїв i виставок</t>
  </si>
  <si>
    <t>Забезпечення діяльності палаців і будинків культури, клубів, центрів дозвілля та інших клубних закладів</t>
  </si>
  <si>
    <t>Інші заклади та заходи в галузі культури і мистецтва</t>
  </si>
  <si>
    <t>4080</t>
  </si>
  <si>
    <t>Інші заходи в галузі культури і мистецтва</t>
  </si>
  <si>
    <t>Фiзична культура i спорт</t>
  </si>
  <si>
    <t>5000</t>
  </si>
  <si>
    <t>Проведення спортивної роботи в регіоні</t>
  </si>
  <si>
    <t>5010</t>
  </si>
  <si>
    <t>Проведення навчально-тренувальних зборів і змагань з олімпійських видів спорту</t>
  </si>
  <si>
    <t>Розвиток дитячо-юнацького та резервного спорту</t>
  </si>
  <si>
    <t>5030</t>
  </si>
  <si>
    <t>Утримання та навчально-тренувальна робота комунальних дитячо-юнацьких спортивних шкіл</t>
  </si>
  <si>
    <t>Підтримка і розвиток спортивної інфраструктури</t>
  </si>
  <si>
    <t>5040</t>
  </si>
  <si>
    <t>Утримання та фінансова підтримка спортивних споруд</t>
  </si>
  <si>
    <t>Виконання окремих заходів з реалізації соціального проекту «Активні парки – локації здорової України»</t>
  </si>
  <si>
    <t>Інші заходи з розвитку фізичної культури та спорту</t>
  </si>
  <si>
    <t>5060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</si>
  <si>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</si>
  <si>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Підтримка спорту вищих досягнень та організацій, які здійснюють фізкультурно-спортивну діяльність в регіоні</t>
  </si>
  <si>
    <t>Житлово-комунальне господарство</t>
  </si>
  <si>
    <t>6000</t>
  </si>
  <si>
    <t>Утримання та ефективна експлуатація об’єктів житлово-комунального господарства</t>
  </si>
  <si>
    <t>6010</t>
  </si>
  <si>
    <t>Забезпечення діяльності водопровідно-каналізаційного господарства</t>
  </si>
  <si>
    <t>Забезпечення функціонування підприємств, установ та організацій, що виробляють, виконують та/або надають житлово-комунальні послуги</t>
  </si>
  <si>
    <t>Організація благоустрою населених пунктів</t>
  </si>
  <si>
    <t>Регулювання цін/тарифів на житлово-комунальні послуги</t>
  </si>
  <si>
    <t>6070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</si>
  <si>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</si>
  <si>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Економічна діяльність</t>
  </si>
  <si>
    <t>7000</t>
  </si>
  <si>
    <t>Сільське, лісове, рибне господарство та мисливство</t>
  </si>
  <si>
    <t>7100</t>
  </si>
  <si>
    <t>Здійснення  заходів із землеустрою</t>
  </si>
  <si>
    <t>Будівництво та регіональний розвиток</t>
  </si>
  <si>
    <t>7300</t>
  </si>
  <si>
    <t>Будівництво освітніх установ та закладів</t>
  </si>
  <si>
    <t>Розроблення схем планування та забудови територій (містобудівної документації)</t>
  </si>
  <si>
    <t>Транспорт та транспортна інфраструктура, дорожнє господарство</t>
  </si>
  <si>
    <t>7400</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</si>
  <si>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</si>
  <si>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</si>
  <si>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</si>
  <si>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Зв'язок, телекомунікації та інформатика</t>
  </si>
  <si>
    <t>7500</t>
  </si>
  <si>
    <t>Інші заходи у сфері зв'язку, телекомунікації та інформатики</t>
  </si>
  <si>
    <t>Інші програми та заходи, пов'язані з економічною діяльністю</t>
  </si>
  <si>
    <t>7600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</si>
  <si>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</si>
  <si>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Внески до статутного капіталу суб'єктів господарювання</t>
  </si>
  <si>
    <t>Членські внески до асоціацій органів місцевого самоврядування</t>
  </si>
  <si>
    <t>Інша економічна діяльність</t>
  </si>
  <si>
    <t>7690</t>
  </si>
  <si>
    <t>Інші заходи, пов'язані з економічною діяльністю</t>
  </si>
  <si>
    <t>Інша діяльність</t>
  </si>
  <si>
    <t>8000</t>
  </si>
  <si>
    <t>Захист населення і територій від надзвичайних ситуацій</t>
  </si>
  <si>
    <t>8100</t>
  </si>
  <si>
    <t>Заходи із запобігання та ліквідації надзвичайних ситуацій та наслідків стихійного лиха</t>
  </si>
  <si>
    <t>Забезпечення діяльності місцевої та добровільної пожежної охорони</t>
  </si>
  <si>
    <t>Громадський порядок та безпека</t>
  </si>
  <si>
    <t>8200</t>
  </si>
  <si>
    <t>Інші заходи громадського порядку та безпеки</t>
  </si>
  <si>
    <t>Заходи та роботи з територіальної оборони</t>
  </si>
  <si>
    <t>Охорона навколишнього природного середовища</t>
  </si>
  <si>
    <t>8300</t>
  </si>
  <si>
    <t>Інша діяльність у сфері екології та охорони природних ресурсів</t>
  </si>
  <si>
    <t>Природоохоронні заходи за рахунок цільових фондів</t>
  </si>
  <si>
    <t>Засоби масової інформації</t>
  </si>
  <si>
    <t>8400</t>
  </si>
  <si>
    <t>Фінансова підтримка засобів масової інформації</t>
  </si>
  <si>
    <t>Інші заходи у сфері засобів масової інформації</t>
  </si>
  <si>
    <t xml:space="preserve">Резервний фонд </t>
  </si>
  <si>
    <t>8700</t>
  </si>
  <si>
    <t>Резервний фонд місцевого бюджету</t>
  </si>
  <si>
    <t>Усього видатків без урахування міжбюджетних трансфертів</t>
  </si>
  <si>
    <t>900201</t>
  </si>
  <si>
    <t>Реверсна дотація</t>
  </si>
  <si>
    <t>Субвенція з місцевого бюджету державному бюджету на виконання програм соціально-економічного розвитку регіонів</t>
  </si>
  <si>
    <t>Усього видатків з трансфертами, що передаються до державного бюджету</t>
  </si>
  <si>
    <t>900202</t>
  </si>
  <si>
    <t>Субвенції з місцевого бюджету іншим місцевим бюджетам на здійснення програм та заходів за рахунок коштів місцевих бюджетів</t>
  </si>
  <si>
    <t>9700</t>
  </si>
  <si>
    <t>Інші субвенції з місцевого бюджету</t>
  </si>
  <si>
    <t>Усього</t>
  </si>
  <si>
    <t>900203</t>
  </si>
  <si>
    <t>Додаток 2</t>
  </si>
  <si>
    <t>Звіт про виконання  бюджету Радехівської міської  територіальної громади по видатках</t>
  </si>
  <si>
    <t>Звіт про виконання бюджету Радехівської міської  територіальної громади</t>
  </si>
  <si>
    <t>(грн)</t>
  </si>
  <si>
    <t>Код</t>
  </si>
  <si>
    <t>Найменування згідно з Класифікацією фінансування бюджету</t>
  </si>
  <si>
    <t>Затверджено на 2024 рік з урахуванням змін</t>
  </si>
  <si>
    <t>Виконано за 2024 рік</t>
  </si>
  <si>
    <t>Відсоток виконання</t>
  </si>
  <si>
    <t>Фінансування за типом кредитора</t>
  </si>
  <si>
    <t>Внутрішнє фінансування</t>
  </si>
  <si>
    <t>Фінансування за рахунок зміни залишків коштів бюджетів</t>
  </si>
  <si>
    <t>На початок періоду</t>
  </si>
  <si>
    <t>На кінець періоду</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</si>
  <si>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</si>
  <si>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</si>
  <si>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</si>
  <si>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Фінансування за активними операціями</t>
  </si>
  <si>
    <t>Зміни обсягів бюджетних коштів</t>
  </si>
  <si>
    <t>Додаток 4</t>
  </si>
  <si>
    <t>Затверджено на 2025 рік з урахуванням змін</t>
  </si>
  <si>
    <t>Виконано за І квартал 2025 року</t>
  </si>
  <si>
    <t xml:space="preserve">                                                                                    до рішення Радехівської міської ради</t>
  </si>
  <si>
    <t>1. Показники міжбюджетних трансфертів з інших бюджетів</t>
  </si>
  <si>
    <t>Код класифікації доходів бюджету / Код бюджету</t>
  </si>
  <si>
    <t>Найменування трансферту /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</si>
  <si>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</si>
  <si>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</si>
  <si>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Державний бюджет</t>
  </si>
  <si>
    <t>Обласний бюджет Львівської області</t>
  </si>
  <si>
    <t>ІІ. Трансферти до спеціального фонду бюджету</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</si>
  <si>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</si>
  <si>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</si>
  <si>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</si>
  <si>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</si>
  <si>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</si>
  <si>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 Код бюджету</t>
  </si>
  <si>
    <t xml:space="preserve">Код Типової програмної класифікації видатків та кредитування місцевого бюджету </t>
  </si>
  <si>
    <t>Найменування трансферту / найменування бюджету - отримувача міжбюджетного трансферту</t>
  </si>
  <si>
    <t>І. Трансферти із загального фонду бюджету</t>
  </si>
  <si>
    <t xml:space="preserve">Субвенція з місцевого бюджету державному бюджету на виконання програм соціально-економічного розвитку регіонів </t>
  </si>
  <si>
    <t>в тому числі:</t>
  </si>
  <si>
    <t>на реалізацію Програми підтримки підрозділів територіальної оборони та Збройних сил України на 2024-2025 роки (в частині матеріально - технічного забезпечення військових частин), всього</t>
  </si>
  <si>
    <t>на реалізацію Цільової соціальної програми забезпечення пожежної та техногенної безпеки, цивільного захисту населення і територій від надзвичайних ситуацій техногенного та природного характеру на 2025 рік</t>
  </si>
  <si>
    <t xml:space="preserve">на реалізацію Програми забезпечення заходів у сфері державної безпеки України та ефективної діяльності Управління Служби безпеки України у Львівській області на 2025 рік </t>
  </si>
  <si>
    <t>на реалізацію Програмим профiлактики злочинностi, покращення матерiально технiчного забезпечення ВП № 1 Шептицького РВП Головного управлiння Нацiональної полiцiї у Львiвськiй областi на 2025 рік</t>
  </si>
  <si>
    <t>ІІ. Трансферти із спеціального фонду бюджету</t>
  </si>
  <si>
    <t>х</t>
  </si>
  <si>
    <t>Секретар міської ради ______________</t>
  </si>
  <si>
    <t xml:space="preserve">                                                                                    Додаток 5</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</si>
  <si>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</si>
  <si>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</si>
  <si>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місцевої/регіональної програми</t>
  </si>
  <si>
    <t>Дата та номер документа, яким затверджено місцеву регіональну програму</t>
  </si>
  <si>
    <t>ПЛАН</t>
  </si>
  <si>
    <t>ФАКТ</t>
  </si>
  <si>
    <t>0100000</t>
  </si>
  <si>
    <t>Радехівська міська рада</t>
  </si>
  <si>
    <t>Програма  фінансового забезпечення представницьких витрат та інших видатків, пов’язаних з діяльністю Радехівської міської ради на  2024 -2026 роки</t>
  </si>
  <si>
    <t xml:space="preserve">№14  від 15.12.2023 р. </t>
  </si>
  <si>
    <t>Інші програми та заходи у сфері охорони здоров`я</t>
  </si>
  <si>
    <t>Комплексна програма підтримки галузі охорони здоров"я на 2024-2026 роки</t>
  </si>
  <si>
    <t xml:space="preserve">№13  від 15.12.2023 р. </t>
  </si>
  <si>
    <t>Програма компенсації пільгових перевезень окремих категорій громадян (мешканців Радехівської територіальної громади) на автомобільному транспорті загального користування на 2024-2026 роки</t>
  </si>
  <si>
    <t xml:space="preserve">№29  від 15.12.2023 р. </t>
  </si>
  <si>
    <t>Програма  компенсації пільгових перевезень окремих категорій громадян (мешканців Радехівської ТГ) на залізничному транспорті приміського сполучення на 2024-2026 роки</t>
  </si>
  <si>
    <t xml:space="preserve">№30  від 15.12.2023 р. </t>
  </si>
  <si>
    <t>Надання пільг окремим категоріям громадян з оплати послуг зв`язку</t>
  </si>
  <si>
    <t>Програма соціального захисту населення Радехівської територіальної громади  на 2024-2026 роки</t>
  </si>
  <si>
    <t xml:space="preserve"> № 10 від 15.12.2023 р. </t>
  </si>
  <si>
    <t>Програма соціального захисту дітей-сиріт, дітей, позбавлених батьківського піклування, дітей із сімей, що опинилися в складних життєвих обставинах, дітей військовослужбовців, які загинули, знаходяться в полоні або вважаються безвісти зниклими по Радехівській міській територіальній громаді на 2024- 2026 роки</t>
  </si>
  <si>
    <t xml:space="preserve"> № 7 від 25.09.2024 р. </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</si>
  <si>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</si>
  <si>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 xml:space="preserve">Програма для кривдників у Радехівськйі міській територіальній громаді на 2025-2027 роки </t>
  </si>
  <si>
    <t xml:space="preserve"> № 13 від 26.02.2025 р. </t>
  </si>
  <si>
    <t>Цільова програма організації та проведення громадських робіт Радехівської міської територіальної громади на 2025 рік</t>
  </si>
  <si>
    <t xml:space="preserve">№7  від 18.12.2024 р. </t>
  </si>
  <si>
    <t>Видатки, пов`язані з наданням підтримки внутрішньо перемішеним та/або евакуйованим особам у зв`язку із введенням воєнного стану</t>
  </si>
  <si>
    <t xml:space="preserve">Програма підтримки внутрішньо переміщених та/або евакуйованих осіб у зв’язку із введенням воєнного стану на 2024-2025 роки </t>
  </si>
  <si>
    <t xml:space="preserve">№9  від 15.12.2023 р. </t>
  </si>
  <si>
    <t xml:space="preserve">№10  від 15.12.2023 р. </t>
  </si>
  <si>
    <t>в тому числі :</t>
  </si>
  <si>
    <t>Надання матеріальної допомоги різним верствам населення)</t>
  </si>
  <si>
    <t>допомога постраждалим внаслідок Чорнобильської катастрофи</t>
  </si>
  <si>
    <t>поховання одиноких та інших категорій  жителів громади</t>
  </si>
  <si>
    <t xml:space="preserve">Програма соціальної підтримки учасників АТО,ООС, учасників бойових дій під час відсічі збройної агресії проти України або ліквідації (нейтралізації) збройного конфлікту та членів їх сімей  на 2024-2026 роки </t>
  </si>
  <si>
    <t xml:space="preserve">№11  від 15.12.2023 р. </t>
  </si>
  <si>
    <t>матеріальна допомога на лікування воїнів</t>
  </si>
  <si>
    <t>матеріальна допомога сім'ям загиблих, зниклих безвісти та полонених  учасників АТО, ООС, учасників бойових дій під час відсічі збройної агресії проти України або ліквідації (нейтралізації) збройного конфлікту  до Великодніх Свят та до Дня Героя</t>
  </si>
  <si>
    <t>поховання загиблих учасників бойових дій під час відсічі збройної агресії проти України або ліквідації (нейтралізації) збройного конфлікту, організації поминальних обідів та надання матеріальної допомоги родинам загиблих, зниклих безвісти та полонених  військовослужбовців</t>
  </si>
  <si>
    <t xml:space="preserve">надання компенсації підприємствам-надавачам послуг за звільнення від сплати учасників АТО, ООС, учасників бойових дій під час відсічі збройної агресії проти України або ліквідації (нейтралізації) збройного конфлікту,  членів сімей військовослужбовців, які загинули (померли) чи зникли безвісти під час проходження військової служби  від сплати наданих підприємствами-надавачами послуг за централізоване водопостачання, централізоване водовідведення та послуг з поводження з побутовими відходами  (на одне домогосподарство) </t>
  </si>
  <si>
    <t xml:space="preserve">забезпечення поранених учасників АТО, ООС, учасників бойових дій (військовослужбовців) під час відсічі збройної агресії проти України або ліквідації (нейтралізації) збройного конфлікту та сімей військовослужбовців, які загинули (померли) чи зникли безвісти під час проходження військової служби , АТО, ООС, твердим паливом (на одне домогосподарство) твердим паливом </t>
  </si>
  <si>
    <t>встановлення на могилах загиблих воїнів громади під час відсічі збройної агресії проти України або ліквідації (нейтралізації) збройного конфлікту державних прапорів на металевих флагштоках</t>
  </si>
  <si>
    <t>надання матеріальної допомоги сім’ям загиблих та померлих  учасників АТО, ООС, військовослужбовців, учасників бойових дій під час відсічі збройної агресії проти України або ліквідації (нейтралізації) збройного конфлікту, на встановлення пам’ятників на могилах загиблих та померлих</t>
  </si>
  <si>
    <t xml:space="preserve">забезпечення перевезення учасників АТО, ООС, військовослужбовців, учасників бойових дій під час відсічі збройної агресії проти України або ліквідації (нейтралізації) збройного конфлікту, членів їх сімей  та членів сімей загиблих, зниклих безвісти та полонених військовослужбовців до місць проведення місцевих, обласних та всеукраїнських культурно-масових заходів, до місць відпочинку ( в тому числі театрів і ін.закладів), до місць реабілітації.   </t>
  </si>
  <si>
    <t xml:space="preserve"> Програма підтримки громадян – жителів Радехівської  територіальної громади , які прийняті на військову  службу до Збройних сил України у 2024-2026 роках</t>
  </si>
  <si>
    <t xml:space="preserve">№ 12  від 15.12.2023 р. </t>
  </si>
  <si>
    <t>Програма підтримки породіль у Радехівській міській територіальній громаді на 2024-2026 роки</t>
  </si>
  <si>
    <t>№ 15 від 21.02.2024 р.</t>
  </si>
  <si>
    <t>Програма Культурного розвитку Радехівської міської територіальної громади на 2024-2026 роки</t>
  </si>
  <si>
    <t xml:space="preserve">№ 25  від 15.12.2023 р. </t>
  </si>
  <si>
    <t>Програма розвитку фізичної культури та спорту на території Радехівської  територіальної громади на 2024-2026 роки</t>
  </si>
  <si>
    <t xml:space="preserve"> № 28  від 15.12.2023 р. </t>
  </si>
  <si>
    <t>Виконання окремих заходів з реалізації соціального проекту `Активні парки - локації здорової України`</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</si>
  <si>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</si>
  <si>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Програма "Питна вода на території Радехівської міської територіальної громади на 2023-2025 роки"</t>
  </si>
  <si>
    <t xml:space="preserve"> № 5  від 29.03.2023 р. </t>
  </si>
  <si>
    <t>Програма житлово-комунального господарства та благоустрою Радехівської міської  територіальної громади на 2024-2026 роки</t>
  </si>
  <si>
    <t xml:space="preserve"> № 18  від 15.12.2023 р. </t>
  </si>
  <si>
    <t>Програма соціальної підтримки учасників АТО,ООС, учасників бойових дій під час відсічі збройної агресії проти України або ліквідації (нейтралізації) збройного конфлікту та членів їх сімей  на 2024-2026 роки (Встановлення на визначених місцях меморіальних дощок на честь загиблих воїнів громади під час відсічі збройної агресії проти України або ліквідації (нейтралізації) збройного конфлікту)</t>
  </si>
  <si>
    <t xml:space="preserve">№ 11  від 15.12.2023 р. </t>
  </si>
  <si>
    <t>Програма фінансової підтримки комунальних підприємств Радехівської міської територіальної громади на 2025-2027 роки.</t>
  </si>
  <si>
    <t xml:space="preserve">№3  від 22.01.2025 р. </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</si>
  <si>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</si>
  <si>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Програма фінансової підтримки комунальних підприємств Радехівської міської територіальної громади на 2025-2027 роки</t>
  </si>
  <si>
    <t>Здійснення заходів із землеустрою</t>
  </si>
  <si>
    <t>Програма з проведення інвентаризації земель комунальної власності та організація землеустрою на території  Радехівської міської територіальної громади на 2025 рік</t>
  </si>
  <si>
    <t xml:space="preserve">№ 8  від 18.12.2024 р. </t>
  </si>
  <si>
    <t>Програма проведення робіт з встановлення (зміни) меж населених пунктів Радехівської міської територіальної громади на 2025 рік</t>
  </si>
  <si>
    <t xml:space="preserve">№ 9  від 18.12.2024 р. </t>
  </si>
  <si>
    <t>Програма з проведення нормативної грошової оцінки земель населених пунктів, що входять до Радехівської міської  територіальної громади на 2025 рік</t>
  </si>
  <si>
    <t xml:space="preserve">№ 12  від 18.12.2024 р. </t>
  </si>
  <si>
    <t>Програма розроблення містобудівної документації населених пунктів Радехівської міської  територіальної громади на 2025 рік</t>
  </si>
  <si>
    <t xml:space="preserve">№ 10  від 18.12.2024 р. </t>
  </si>
  <si>
    <t>Програма реконструкції, ремонту та утримання вулиць і доріг  Радехівської міської  територіальної громадина  на 2024-2026 роки</t>
  </si>
  <si>
    <t xml:space="preserve">№ 19  від 15.12.2023 р. </t>
  </si>
  <si>
    <t>Інші заходи у сфері зв`язку, телекомунікації та інформатики</t>
  </si>
  <si>
    <t>Програма Інформатизації та впровадження системи електронного голосування «Голос» Радехівської міської ради  на 2023-2025 роки</t>
  </si>
  <si>
    <t xml:space="preserve">№ 4  від 26.07.2023 р. </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</si>
  <si>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</si>
  <si>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Програми продажу  земельних ділянок у власність або права їх оренди на конкурентних засадах (земельному аукціоні у формі електронних торгів) та проведення експертної грошової оцінки земельних ділянок на території Радехівської міської територіальної громади на 2025 рік</t>
  </si>
  <si>
    <t xml:space="preserve">№ 11  від 18.12.2024 р. </t>
  </si>
  <si>
    <t>Внески до статутного капіталу суб`єктів господарювання</t>
  </si>
  <si>
    <t>Програма здійснення внесків Радехівською міською радою до статутних капіталів  комунальних підприємств територіальної громади  на 2025-2026  роки</t>
  </si>
  <si>
    <t xml:space="preserve"> № 15  від 26.02.2025 р. </t>
  </si>
  <si>
    <t>Інші заходи, пов`язані з економічною діяльністю</t>
  </si>
  <si>
    <t>Програма ефективного використання майна спільної комунальної власності Радехівської територіальної громади у 2024-2026 роках</t>
  </si>
  <si>
    <t xml:space="preserve">№ 16  від 15.12.2023 р. </t>
  </si>
  <si>
    <t>Програма на проведення ремонтів та утримання нежитлових приміщень комунальної власності Радехівської міської територіальної громади на 2025 рік</t>
  </si>
  <si>
    <t xml:space="preserve">№ 6  від 18.12.2024 р. </t>
  </si>
  <si>
    <t>Програми по запобіганню і ліквідації надзвичайних ситуацій та наслідків стихійного лиха і оперативне реагування на них у Радехівській територіальній громаді  на 2024-2026 роки</t>
  </si>
  <si>
    <t xml:space="preserve">№ 20  від 15.12.2023 р. </t>
  </si>
  <si>
    <t>Програма технічного і фінансового забезпечення, вдосконалення та розвитку системи централізованого оповіщення і зв’язку Радехівської міської територіальної громади на 2024-2026 роки</t>
  </si>
  <si>
    <t xml:space="preserve">№ 21  від 15.12.2023 р. </t>
  </si>
  <si>
    <t>Програма безпечна громада  на 2024-2026 роки</t>
  </si>
  <si>
    <t xml:space="preserve">№ 22  від 15.12.2023 р. </t>
  </si>
  <si>
    <t>Програма забезпечення життєдіяльності та безпеки Радехівської міської територіальної громади в умовах воєнної загрози на 2024-2025 роки</t>
  </si>
  <si>
    <t xml:space="preserve">№ 14  від 21.02.2024 р. </t>
  </si>
  <si>
    <r>
      <rPr>
        <b/>
        <sz val="12"/>
        <rFont val="Times New Roman"/>
        <family val="1"/>
        <charset val="204"/>
      </rPr>
      <t>Програма підтримки підрозділів територіальної оборони та Збройних сил України на 2024-2025 роки :</t>
    </r>
    <r>
      <rPr>
        <sz val="12"/>
        <rFont val="Times New Roman"/>
        <family val="1"/>
        <charset val="204"/>
      </rPr>
      <t xml:space="preserve"> ( в частині забезпечення переміщення військ (сил), проведення мобілізаційних заходів, доставки військовозобов’язаних, військових,  резервістів та проведення заходів призову на строкову службу та військову службу за контрактом </t>
    </r>
  </si>
  <si>
    <t xml:space="preserve">№ 8  від 15.12.2023 р. </t>
  </si>
  <si>
    <t xml:space="preserve">( в частині зміцнення матеріально-технічної бази військових частин, шляхом придбання та передачі військовим частинам необхідних предметів та обладнання  (тепловізійних прицілів, тепловізорів, квадрокоптерів та ін. обладнання) </t>
  </si>
  <si>
    <t>Програма охорони навколишнього середовища на території Радехівської міської  територіальної громадина  на 2024-2026 роки</t>
  </si>
  <si>
    <t xml:space="preserve">№ 24  від 15.12.2023 р. </t>
  </si>
  <si>
    <t>Фінансова підтримка медіа (засобів масової інформації)</t>
  </si>
  <si>
    <t>Програма діяльності та фінансової підтримки Комунального підприємства " Телестудія " Радехів" на 2024-2026 роки</t>
  </si>
  <si>
    <t xml:space="preserve">№ 26  від 15.12.2023 р. </t>
  </si>
  <si>
    <t>Інші заходи у сфері медіа (засобів масової інформації)</t>
  </si>
  <si>
    <t>«Програма розвитку інформаційного простору і покращення забезпечення інформаційних потреб Радехівської міської територіальної громади друкованим засобам масової інформації  на 2024 – 2026 роки.»</t>
  </si>
  <si>
    <t xml:space="preserve">№ 27  від 15.12.2023 р. </t>
  </si>
  <si>
    <t>0600000</t>
  </si>
  <si>
    <t>Відділ організації діяльності закладів освіти Радехівської міської ради</t>
  </si>
  <si>
    <t>Програма оздоровлення та відпочинку дітей Радехівської міської територіальної громади на 2025 - 2027 роки</t>
  </si>
  <si>
    <t>№ 14 від 18.12.2024 р.</t>
  </si>
  <si>
    <t xml:space="preserve">Програма підтримки обдарованих дітей та учнівської молоді Радехівської міської територіальної громади на 2025 – 2027 роки </t>
  </si>
  <si>
    <t>№ 13 від 18.12.2024 р.</t>
  </si>
  <si>
    <t>Програми «Фінансова грамотність-шлях до успіху школярів Радехівської міської територіальної громади»</t>
  </si>
  <si>
    <t>№ 11 від 26.02.2025 р.</t>
  </si>
  <si>
    <t>Програма соціально-економічного та культурного розвитку Радехівської міської територіальної громади на 2025 рік</t>
  </si>
  <si>
    <t>№ 9 від 26.02.2025 р.</t>
  </si>
  <si>
    <t xml:space="preserve">Програма підтримки внутрішньо переміщених та/або евакуйованих осіб у зв’язку із введенням воєнного стану на 2024 – 2025 роки </t>
  </si>
  <si>
    <t xml:space="preserve">№ 9  від 15.12.2023 р. </t>
  </si>
  <si>
    <r>
      <rPr>
        <b/>
        <sz val="12"/>
        <rFont val="Times New Roman"/>
        <family val="1"/>
        <charset val="204"/>
      </rPr>
      <t>Програма підтримки підрозділів територіальної оборони та Збройних сил України на 2024-2025 роки</t>
    </r>
    <r>
      <rPr>
        <sz val="12"/>
        <rFont val="Times New Roman"/>
        <family val="1"/>
        <charset val="204"/>
      </rPr>
      <t>. (в частині забезпечення переміщення військ (сил), проведення мобілізаційних заходів, доставки військовозобов’язаних, військових,  резервістів та проведення заходів призову на строкову службу та військову службу за контрактом)</t>
    </r>
  </si>
  <si>
    <t>(в частині утримання майна комунальної власності територіальної громади, що безоплатно передане у тимчасове користування військової частини, шляхом оплати комунальних послуг та енергоносіїв, послуг за користування інтернетом)</t>
  </si>
  <si>
    <t>Фінансовий відділ Радехівської міської ради</t>
  </si>
  <si>
    <t>Цільова соціальна програма забезпечення пожежної та техногенної безпеки, цивільного захисту населення і територій від надзвичайних ситуацій техногенного та природного характеру на 2025 рік</t>
  </si>
  <si>
    <t xml:space="preserve">№ 19  від 26.02.2025 р. </t>
  </si>
  <si>
    <t>Програма профiлактики злочинностi, покращення матерiально технiчного забезпечення ВП № 1 Шептицького РВП Головного управлiння Нацiональної полiцiї у Львiвськiй областi на 2025 рік</t>
  </si>
  <si>
    <t xml:space="preserve">№ 18  від 26.02.2025 р. </t>
  </si>
  <si>
    <t xml:space="preserve">Програма забезпечення заходів у сфері державної безпеки України та ефективної діяльності Управління Служби безпеки України у Львівській області на 2025 рік </t>
  </si>
  <si>
    <t xml:space="preserve">№ 17  від 26.02.2025 р. </t>
  </si>
  <si>
    <t>Всього</t>
  </si>
  <si>
    <t>Додаток 6</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</si>
  <si>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</si>
  <si>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</si>
  <si>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</si>
  <si>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</si>
  <si>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</si>
  <si>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</si>
  <si>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Будівництво1 освітніх установ та закладів</t>
  </si>
  <si>
    <t>Будівництво теплових мереж із встановленням тепло генераторного модуля транспортабельного ТМ-Т-500 OVK-KZOT.-K-500 по вул..Паркова у м.Радехів Львівської області</t>
  </si>
  <si>
    <t>2024-2025</t>
  </si>
  <si>
    <t>Реконструкція харчоблоку Радехівської спеціалізованої середньої школи з поглибленим вивченням іноземної мови по вул..Паркова,2 в м. Радехів Львівської обл..</t>
  </si>
  <si>
    <t>2025-2026</t>
  </si>
  <si>
    <t>УСЬОГО</t>
  </si>
  <si>
    <t>Затверджений обсяг капітальних вкладень місцевого бюджету у 2025  році, гривень</t>
  </si>
  <si>
    <t>Додаток 7</t>
  </si>
  <si>
    <t xml:space="preserve">Затверджено на звітний рік з урахуванням змін </t>
  </si>
  <si>
    <t xml:space="preserve">Виконано за звітний період (рік)  </t>
  </si>
  <si>
    <t>Відхилення, +/-</t>
  </si>
  <si>
    <t>21081800</t>
  </si>
  <si>
    <t>Адміністративні штрафи за адміністративні правопорушення у сфері забезпечення безпеки дорожнього руху, зафіксовані в автоматичному режимі</t>
  </si>
  <si>
    <t>41053900</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</si>
  <si>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</si>
  <si>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</si>
  <si>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41057900</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</si>
  <si>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 спортивних) ліцеях, ліце</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</si>
  <si>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</si>
  <si>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</si>
  <si>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</si>
  <si>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</si>
  <si>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</si>
  <si>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</si>
  <si>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3719730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</si>
  <si>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</si>
  <si>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</si>
  <si>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 xml:space="preserve">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t>
  </si>
  <si>
    <t>в тому числі доріг :</t>
  </si>
  <si>
    <r>
      <rPr>
        <i/>
        <sz val="7"/>
        <rFont val="Times New Roman"/>
        <family val="1"/>
        <charset val="204"/>
      </rPr>
      <t xml:space="preserve"> </t>
    </r>
    <r>
      <rPr>
        <i/>
        <sz val="14"/>
        <rFont val="Times New Roman"/>
        <family val="1"/>
        <charset val="204"/>
      </rPr>
      <t xml:space="preserve">С141308 Радехів-Станин-Павлів </t>
    </r>
  </si>
  <si>
    <r>
      <rPr>
        <i/>
        <sz val="7"/>
        <rFont val="Times New Roman"/>
        <family val="1"/>
        <charset val="204"/>
      </rPr>
      <t xml:space="preserve"> </t>
    </r>
    <r>
      <rPr>
        <i/>
        <sz val="14"/>
        <rFont val="Times New Roman"/>
        <family val="1"/>
        <charset val="204"/>
      </rPr>
      <t>С141302 Поздимир-Яструбичі-Корчин</t>
    </r>
  </si>
  <si>
    <t xml:space="preserve">С141306 Радехів-Нивиці </t>
  </si>
  <si>
    <t xml:space="preserve">С141305 Радехів-Мукані </t>
  </si>
  <si>
    <t>С141304 Радехів-Синьків-Немилів</t>
  </si>
  <si>
    <t xml:space="preserve">С141316 Сабанівка-Тетевчиці </t>
  </si>
  <si>
    <t>С141311 Розжалів-Корчин</t>
  </si>
  <si>
    <t xml:space="preserve">С141318 Забава-Старий Витків </t>
  </si>
  <si>
    <t xml:space="preserve">С141307 Радехів-Дмитрів </t>
  </si>
  <si>
    <t>Виконання заходів щодо облаштування безпечних умов у закладах, що надають загальну середню освіту (протипожежний захист)</t>
  </si>
  <si>
    <t>1230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</si>
  <si>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</si>
  <si>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</si>
  <si>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</si>
  <si>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Інші субвенції з місцевого бюджету                                                                          (на реалізацію Комплексної програми «Безпечна Львівщина» на 2021-2025 роки</t>
  </si>
  <si>
    <r>
      <t>Інші субвенції з місцевого бюджету</t>
    </r>
    <r>
      <rPr>
        <b/>
        <i/>
        <sz val="14"/>
        <color theme="1"/>
        <rFont val="Times New Roman"/>
        <family val="1"/>
        <charset val="204"/>
      </rPr>
      <t xml:space="preserve">  </t>
    </r>
  </si>
  <si>
    <t>на перевезення членів добровільного формування територіальної громади «Кристинопіль» до місць несіння служби територіальної оборони та харчування членів ДФТГ безпосередньо на місці служби</t>
  </si>
  <si>
    <t>на реалізацію Програми  з інформатизації Радехівської міської територіальної  громади на 2025-2027 роки</t>
  </si>
  <si>
    <t>на надання одноразової грошової допомоги (в розмірі 3 000,0 грн.) на оздоровлення та літній відпочинок дітям (до 18-ти років), батьки яких загинули, померли, пропали безвісти, знаходяться в полоні під час захисту незалежності та суверенітету України</t>
  </si>
  <si>
    <t>Програма  з інформатизації Радехівської міської територіальної  громади на 2025-2027 роки</t>
  </si>
  <si>
    <t xml:space="preserve">№ 5  від 28.05.2025 р. </t>
  </si>
  <si>
    <t>від 12 листопада   2025  року № _</t>
  </si>
  <si>
    <t>за 9 місяців 2025 року</t>
  </si>
  <si>
    <t xml:space="preserve">Затверджено на 9 місяців  2025 року  з урахуванням змін </t>
  </si>
  <si>
    <t>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</si>
  <si>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</si>
  <si>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</si>
  <si>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 спортивних) ліцеях</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</si>
  <si>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</si>
  <si>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t>
  </si>
  <si>
    <t>від 12 листопада  2025  року №____</t>
  </si>
  <si>
    <t>за 9 місяців  2025 року</t>
  </si>
  <si>
    <t>Виконання заходів за рахунок коштів освітньої субвенції з державного бюджету місцевим бюджетам (за спеціальним фондом державного бюджету)</t>
  </si>
  <si>
    <t>1270</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</si>
  <si>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</si>
  <si>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1279</t>
  </si>
  <si>
    <t>Соціальний захист ветеранів війни та праці</t>
  </si>
  <si>
    <t>3190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</si>
  <si>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</si>
  <si>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3193</t>
  </si>
  <si>
    <t xml:space="preserve">від 12 листопада   2025  року № </t>
  </si>
  <si>
    <t>по фінансуванню місцевого  бюджету за 9 місяців   2025 року</t>
  </si>
  <si>
    <t>Виконано за 9 місяців  2025 року</t>
  </si>
  <si>
    <t>від 12 листопада  2025  року №</t>
  </si>
  <si>
    <t>0113193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</si>
  <si>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</si>
  <si>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</si>
  <si>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</si>
  <si>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</si>
  <si>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по міжбюджетних трансфертах за 9 місяців   2025 року</t>
  </si>
  <si>
    <t xml:space="preserve">                                                                                    від 12 листопада  2025 року № </t>
  </si>
  <si>
    <t>Звіт про  витрати  бюджету Радехівської міської територіальної громади  на реалізацію місцевих /регіональних програм за 9 місяців  2025 року</t>
  </si>
  <si>
    <t>Звіт  по капітальних вкладень бюджету у розрізі інвестиційних проектів за 9 місяців  2025 року</t>
  </si>
  <si>
    <t xml:space="preserve">від  12 листопада   2025 року № </t>
  </si>
  <si>
    <t>Виготовлення проектно-кошторисної документації  по проекту «Реконструкція каналізаційно-очисних споруд м.Радехів із добудовою мулових майданчиків»</t>
  </si>
  <si>
    <t>2023-2025</t>
  </si>
  <si>
    <t>Реконструкція існуючих з добудовою нових мереж каналізації в м.Радехів Львівської області (вулиці Грушевського, Симоненка, Поповича) коригування</t>
  </si>
  <si>
    <t>Рівень готовності проекту на кінець 2025 року, %</t>
  </si>
  <si>
    <t>Фактичний обсяг капітальних вкладень місцевого бюджету за 9 місяців  2025 року, гривень</t>
  </si>
  <si>
    <t>Програма з впровадження у 2026-2027 роках Стратегії розвитку Радехівської міської територіальної громади до 2027 року</t>
  </si>
  <si>
    <t xml:space="preserve">№3  від 15.07.2025 р. </t>
  </si>
  <si>
    <t xml:space="preserve"> Програма підтримки підрозділів територіальної оборони, Збройних сил України та інших сил безпеки та оборони на 2024-2025 роки (в частині матеріально - технічного забезпечення добровольчих формувань)</t>
  </si>
  <si>
    <t xml:space="preserve">  Програма підтримки підрозділів територіальної оборони, Збройних сил України та інших сил безпеки та оборони на 2024-2025 роки (в частині матеріально - технічного забезпечення військових частин)</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</si>
  <si>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</si>
  <si>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r>
      <t>Інші субвенції з місцевого бюджету</t>
    </r>
    <r>
      <rPr>
        <b/>
        <i/>
        <sz val="14"/>
        <color theme="1"/>
        <rFont val="Times New Roman"/>
        <family val="1"/>
        <charset val="204"/>
      </rPr>
      <t xml:space="preserve">                                                  </t>
    </r>
    <r>
      <rPr>
        <b/>
        <sz val="14"/>
        <color theme="1"/>
        <rFont val="Times New Roman"/>
        <family val="1"/>
        <charset val="204"/>
      </rPr>
      <t xml:space="preserve"> </t>
    </r>
    <r>
      <rPr>
        <sz val="14"/>
        <color theme="1"/>
        <rFont val="Times New Roman"/>
        <family val="1"/>
        <charset val="204"/>
      </rPr>
      <t>На придбання шкільного автобуса</t>
    </r>
  </si>
  <si>
    <t>Військової частини *****</t>
  </si>
  <si>
    <t>Військової частини ***** (через військову частину          *****)</t>
  </si>
</sst>
</file>

<file path=xl/styles.xml><?xml version="1.0" encoding="utf-8"?>
<styleSheet xmlns="http://schemas.openxmlformats.org/spreadsheetml/2006/main">
  <numFmts count="3">
    <numFmt numFmtId="164" formatCode="#,##0.00;\-#,##0.00;#,&quot;-&quot;"/>
    <numFmt numFmtId="165" formatCode="#,##0.0"/>
    <numFmt numFmtId="166" formatCode="0.0"/>
  </numFmts>
  <fonts count="55">
    <font>
      <sz val="10"/>
      <color theme="1"/>
      <name val="Calibri"/>
      <family val="2"/>
      <charset val="204"/>
      <scheme val="minor"/>
    </font>
    <font>
      <sz val="10"/>
      <color theme="1"/>
      <name val="Times New Roman"/>
      <family val="1"/>
      <charset val="204"/>
    </font>
    <font>
      <b/>
      <sz val="10"/>
      <color theme="1"/>
      <name val="Times New Roman"/>
      <family val="1"/>
      <charset val="204"/>
    </font>
    <font>
      <sz val="10"/>
      <color theme="1"/>
      <name val="Calibri"/>
      <family val="2"/>
      <charset val="204"/>
      <scheme val="minor"/>
    </font>
    <font>
      <sz val="10"/>
      <color rgb="FF006100"/>
      <name val="Calibri"/>
      <family val="2"/>
      <charset val="204"/>
      <scheme val="minor"/>
    </font>
    <font>
      <sz val="14"/>
      <name val="Times New Roman"/>
      <family val="1"/>
      <charset val="204"/>
    </font>
    <font>
      <b/>
      <sz val="16"/>
      <name val="Times New Roman"/>
      <family val="1"/>
      <charset val="1"/>
    </font>
    <font>
      <b/>
      <sz val="16"/>
      <name val="Times New Roman"/>
      <family val="1"/>
      <charset val="204"/>
    </font>
    <font>
      <b/>
      <sz val="12"/>
      <color theme="1"/>
      <name val="Times New Roman"/>
      <family val="1"/>
      <charset val="204"/>
    </font>
    <font>
      <b/>
      <sz val="12"/>
      <name val="Times New Roman"/>
      <family val="1"/>
      <charset val="204"/>
    </font>
    <font>
      <sz val="12"/>
      <name val="Times New Roman"/>
      <family val="1"/>
      <charset val="204"/>
    </font>
    <font>
      <sz val="10"/>
      <name val="Times New Roman"/>
      <family val="1"/>
      <charset val="204"/>
    </font>
    <font>
      <sz val="8"/>
      <color theme="1"/>
      <name val="Times New Roman"/>
      <family val="1"/>
      <charset val="204"/>
    </font>
    <font>
      <b/>
      <sz val="12"/>
      <name val="Times New Roman"/>
      <family val="1"/>
      <charset val="1"/>
    </font>
    <font>
      <b/>
      <sz val="10"/>
      <name val="Times New Roman"/>
      <family val="1"/>
      <charset val="1"/>
    </font>
    <font>
      <b/>
      <sz val="14"/>
      <name val="Times New Roman"/>
      <family val="1"/>
      <charset val="1"/>
    </font>
    <font>
      <sz val="10"/>
      <name val="Times New Roman"/>
      <family val="1"/>
      <charset val="1"/>
    </font>
    <font>
      <b/>
      <sz val="14"/>
      <name val="Times New Roman"/>
      <family val="1"/>
      <charset val="204"/>
    </font>
    <font>
      <b/>
      <sz val="10"/>
      <name val="Arial Cyr"/>
      <charset val="204"/>
    </font>
    <font>
      <sz val="12"/>
      <name val="Times New Roman"/>
      <family val="1"/>
      <charset val="1"/>
    </font>
    <font>
      <sz val="14"/>
      <name val="Times New Roman"/>
      <family val="1"/>
      <charset val="1"/>
    </font>
    <font>
      <b/>
      <i/>
      <sz val="12"/>
      <name val="Times New Roman"/>
      <family val="1"/>
      <charset val="204"/>
    </font>
    <font>
      <b/>
      <i/>
      <sz val="14"/>
      <name val="Times New Roman"/>
      <family val="1"/>
      <charset val="204"/>
    </font>
    <font>
      <b/>
      <i/>
      <sz val="12"/>
      <color rgb="FF000000"/>
      <name val="Times New Roman"/>
      <family val="1"/>
      <charset val="204"/>
    </font>
    <font>
      <sz val="12"/>
      <color theme="1"/>
      <name val="Times New Roman"/>
      <family val="1"/>
      <charset val="204"/>
    </font>
    <font>
      <b/>
      <i/>
      <sz val="12"/>
      <color theme="1"/>
      <name val="Times New Roman"/>
      <family val="1"/>
      <charset val="204"/>
    </font>
    <font>
      <b/>
      <i/>
      <sz val="14"/>
      <name val="Times New Roman"/>
      <family val="1"/>
      <charset val="1"/>
    </font>
    <font>
      <b/>
      <i/>
      <sz val="10"/>
      <name val="Arial Cyr"/>
      <charset val="204"/>
    </font>
    <font>
      <sz val="12"/>
      <color rgb="FF000000"/>
      <name val="Times New Roman"/>
      <family val="1"/>
      <charset val="204"/>
    </font>
    <font>
      <b/>
      <sz val="13"/>
      <name val="Times New Roman"/>
      <family val="1"/>
      <charset val="1"/>
    </font>
    <font>
      <b/>
      <i/>
      <sz val="12"/>
      <name val="Times New Roman"/>
      <family val="1"/>
      <charset val="1"/>
    </font>
    <font>
      <i/>
      <sz val="10"/>
      <name val="Arial Cyr"/>
      <charset val="204"/>
    </font>
    <font>
      <sz val="10"/>
      <name val="Arial Cyr"/>
      <charset val="204"/>
    </font>
    <font>
      <sz val="11"/>
      <color indexed="8"/>
      <name val="Calibri"/>
      <family val="2"/>
      <charset val="204"/>
    </font>
    <font>
      <sz val="10"/>
      <name val="Times New Roman Cyr"/>
      <family val="1"/>
      <charset val="204"/>
    </font>
    <font>
      <b/>
      <u/>
      <sz val="12"/>
      <name val="Times New Roman"/>
      <family val="1"/>
      <charset val="204"/>
    </font>
    <font>
      <b/>
      <sz val="14"/>
      <color indexed="8"/>
      <name val="Times New Roman"/>
      <family val="1"/>
      <charset val="204"/>
    </font>
    <font>
      <sz val="14"/>
      <color theme="1"/>
      <name val="Times New Roman"/>
      <family val="1"/>
      <charset val="204"/>
    </font>
    <font>
      <i/>
      <sz val="14"/>
      <color theme="1"/>
      <name val="Times New Roman"/>
      <family val="1"/>
      <charset val="204"/>
    </font>
    <font>
      <b/>
      <sz val="14"/>
      <color theme="1"/>
      <name val="Times New Roman"/>
      <family val="1"/>
      <charset val="204"/>
    </font>
    <font>
      <sz val="14"/>
      <name val="Arial Cyr"/>
      <charset val="204"/>
    </font>
    <font>
      <b/>
      <sz val="10"/>
      <name val="Times New Roman"/>
      <family val="1"/>
      <charset val="204"/>
    </font>
    <font>
      <sz val="12"/>
      <name val="Arial Cyr"/>
      <charset val="204"/>
    </font>
    <font>
      <b/>
      <sz val="12"/>
      <name val="Arial Cyr"/>
      <charset val="204"/>
    </font>
    <font>
      <sz val="11"/>
      <color rgb="FF006100"/>
      <name val="Calibri"/>
      <family val="2"/>
      <charset val="204"/>
      <scheme val="minor"/>
    </font>
    <font>
      <i/>
      <sz val="12"/>
      <name val="Times New Roman"/>
      <family val="1"/>
      <charset val="204"/>
    </font>
    <font>
      <b/>
      <sz val="12"/>
      <color rgb="FFFF0000"/>
      <name val="Arial Cyr"/>
      <charset val="204"/>
    </font>
    <font>
      <sz val="11"/>
      <name val="Times New Roman"/>
      <family val="1"/>
      <charset val="204"/>
    </font>
    <font>
      <b/>
      <sz val="12"/>
      <color indexed="8"/>
      <name val="Times New Roman"/>
      <family val="1"/>
      <charset val="204"/>
    </font>
    <font>
      <b/>
      <sz val="9"/>
      <name val="Times New Roman"/>
      <family val="1"/>
      <charset val="204"/>
    </font>
    <font>
      <i/>
      <sz val="14"/>
      <name val="Times New Roman"/>
      <family val="1"/>
      <charset val="204"/>
    </font>
    <font>
      <i/>
      <sz val="7"/>
      <name val="Times New Roman"/>
      <family val="1"/>
      <charset val="204"/>
    </font>
    <font>
      <b/>
      <i/>
      <sz val="14"/>
      <color theme="1"/>
      <name val="Times New Roman"/>
      <family val="1"/>
      <charset val="204"/>
    </font>
    <font>
      <b/>
      <sz val="11"/>
      <color theme="1"/>
      <name val="Times New Roman"/>
      <family val="1"/>
      <charset val="204"/>
    </font>
    <font>
      <b/>
      <sz val="14"/>
      <color rgb="FF000000"/>
      <name val="Times New Roman"/>
      <family val="1"/>
      <charset val="204"/>
    </font>
  </fonts>
  <fills count="15">
    <fill>
      <patternFill patternType="none"/>
    </fill>
    <fill>
      <patternFill patternType="gray125"/>
    </fill>
    <fill>
      <patternFill patternType="solid">
        <fgColor indexed="41"/>
        <bgColor indexed="64"/>
      </patternFill>
    </fill>
    <fill>
      <patternFill patternType="solid">
        <fgColor rgb="FFC6EFCE"/>
      </patternFill>
    </fill>
    <fill>
      <patternFill patternType="solid">
        <fgColor indexed="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FF"/>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indexed="9"/>
        <bgColor indexed="64"/>
      </patternFill>
    </fill>
    <fill>
      <patternFill patternType="solid">
        <fgColor theme="8"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35">
    <xf numFmtId="0" fontId="0" fillId="0" borderId="0"/>
    <xf numFmtId="0" fontId="4" fillId="3" borderId="0" applyNumberFormat="0" applyBorder="0" applyAlignment="0" applyProtection="0"/>
    <xf numFmtId="0" fontId="3" fillId="0" borderId="0"/>
    <xf numFmtId="0" fontId="3" fillId="0" borderId="0"/>
    <xf numFmtId="0" fontId="3" fillId="0" borderId="0"/>
    <xf numFmtId="0" fontId="32" fillId="0" borderId="0"/>
    <xf numFmtId="0" fontId="3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4"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3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4" fontId="1"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4" fontId="2" fillId="0" borderId="0" xfId="0" applyNumberFormat="1" applyFont="1" applyAlignment="1">
      <alignment horizontal="center"/>
    </xf>
    <xf numFmtId="4" fontId="1" fillId="0" borderId="0" xfId="0" applyNumberFormat="1" applyFont="1" applyAlignment="1">
      <alignment horizontal="right"/>
    </xf>
    <xf numFmtId="0" fontId="2" fillId="0" borderId="0" xfId="0" applyFont="1"/>
    <xf numFmtId="0" fontId="5" fillId="0" borderId="0" xfId="0" applyFont="1"/>
    <xf numFmtId="0" fontId="7" fillId="0" borderId="0" xfId="0" applyFont="1" applyAlignment="1">
      <alignment horizontal="center" vertical="center"/>
    </xf>
    <xf numFmtId="0" fontId="9" fillId="0" borderId="0" xfId="0" applyFont="1" applyAlignment="1">
      <alignment horizontal="left"/>
    </xf>
    <xf numFmtId="0" fontId="10" fillId="0" borderId="0" xfId="0" applyFont="1"/>
    <xf numFmtId="0" fontId="11" fillId="0" borderId="0" xfId="0" applyFont="1"/>
    <xf numFmtId="0" fontId="8" fillId="0" borderId="0" xfId="3" applyFont="1" applyAlignment="1">
      <alignment horizontal="left"/>
    </xf>
    <xf numFmtId="49" fontId="14" fillId="0" borderId="3" xfId="0" applyNumberFormat="1" applyFont="1" applyBorder="1" applyAlignment="1" applyProtection="1">
      <alignment horizontal="center" vertical="center" wrapText="1"/>
      <protection locked="0"/>
    </xf>
    <xf numFmtId="4" fontId="17" fillId="6" borderId="8" xfId="0" applyNumberFormat="1" applyFont="1" applyFill="1" applyBorder="1" applyAlignment="1">
      <alignment horizontal="right" vertical="center"/>
    </xf>
    <xf numFmtId="165" fontId="17" fillId="0" borderId="8" xfId="0" applyNumberFormat="1" applyFont="1" applyBorder="1" applyAlignment="1">
      <alignment horizontal="right" vertical="center"/>
    </xf>
    <xf numFmtId="4" fontId="15" fillId="7" borderId="8" xfId="0" applyNumberFormat="1" applyFont="1" applyFill="1" applyBorder="1" applyAlignment="1">
      <alignment horizontal="right" vertical="center"/>
    </xf>
    <xf numFmtId="4" fontId="17" fillId="0" borderId="8" xfId="0" applyNumberFormat="1" applyFont="1" applyBorder="1" applyAlignment="1">
      <alignment horizontal="right" vertical="center"/>
    </xf>
    <xf numFmtId="165" fontId="17" fillId="0" borderId="9" xfId="0" applyNumberFormat="1" applyFont="1" applyBorder="1" applyAlignment="1">
      <alignment horizontal="right" vertical="center"/>
    </xf>
    <xf numFmtId="0" fontId="18" fillId="0" borderId="0" xfId="0" applyFont="1"/>
    <xf numFmtId="49" fontId="19" fillId="0" borderId="10" xfId="0" applyNumberFormat="1" applyFont="1" applyBorder="1" applyAlignment="1">
      <alignment horizontal="center" vertical="top" wrapText="1"/>
    </xf>
    <xf numFmtId="4" fontId="20" fillId="6" borderId="10" xfId="0" applyNumberFormat="1" applyFont="1" applyFill="1" applyBorder="1" applyAlignment="1">
      <alignment horizontal="right" vertical="top"/>
    </xf>
    <xf numFmtId="165" fontId="5" fillId="0" borderId="10" xfId="0" applyNumberFormat="1" applyFont="1" applyBorder="1" applyAlignment="1">
      <alignment horizontal="right" vertical="top"/>
    </xf>
    <xf numFmtId="4" fontId="20" fillId="7" borderId="1" xfId="0" applyNumberFormat="1" applyFont="1" applyFill="1" applyBorder="1" applyAlignment="1">
      <alignment horizontal="right" vertical="top"/>
    </xf>
    <xf numFmtId="165" fontId="5" fillId="0" borderId="1" xfId="0" applyNumberFormat="1" applyFont="1" applyBorder="1" applyAlignment="1">
      <alignment horizontal="right" vertical="top"/>
    </xf>
    <xf numFmtId="4" fontId="5" fillId="0" borderId="10" xfId="0" applyNumberFormat="1" applyFont="1" applyBorder="1" applyAlignment="1">
      <alignment horizontal="right" vertical="top"/>
    </xf>
    <xf numFmtId="49" fontId="19" fillId="0" borderId="1" xfId="0" applyNumberFormat="1" applyFont="1" applyBorder="1" applyAlignment="1">
      <alignment horizontal="center" vertical="top" wrapText="1"/>
    </xf>
    <xf numFmtId="4" fontId="20" fillId="6" borderId="1" xfId="0" applyNumberFormat="1" applyFont="1" applyFill="1" applyBorder="1" applyAlignment="1">
      <alignment horizontal="right" vertical="top"/>
    </xf>
    <xf numFmtId="4" fontId="5" fillId="0" borderId="1" xfId="0" applyNumberFormat="1" applyFont="1" applyBorder="1" applyAlignment="1">
      <alignment horizontal="right" vertical="top"/>
    </xf>
    <xf numFmtId="49" fontId="19" fillId="0" borderId="3" xfId="0" applyNumberFormat="1" applyFont="1" applyBorder="1" applyAlignment="1">
      <alignment horizontal="center" vertical="top" wrapText="1"/>
    </xf>
    <xf numFmtId="4" fontId="20" fillId="6" borderId="3" xfId="0" applyNumberFormat="1" applyFont="1" applyFill="1" applyBorder="1" applyAlignment="1">
      <alignment horizontal="right" vertical="top"/>
    </xf>
    <xf numFmtId="165" fontId="5" fillId="0" borderId="3" xfId="0" applyNumberFormat="1" applyFont="1" applyBorder="1" applyAlignment="1">
      <alignment horizontal="right" vertical="top"/>
    </xf>
    <xf numFmtId="4" fontId="20" fillId="7" borderId="3" xfId="0" applyNumberFormat="1" applyFont="1" applyFill="1" applyBorder="1" applyAlignment="1">
      <alignment horizontal="right" vertical="top"/>
    </xf>
    <xf numFmtId="4" fontId="5" fillId="0" borderId="3" xfId="0" applyNumberFormat="1" applyFont="1" applyBorder="1" applyAlignment="1">
      <alignment horizontal="right" vertical="top"/>
    </xf>
    <xf numFmtId="4" fontId="17" fillId="7" borderId="8" xfId="0" applyNumberFormat="1" applyFont="1" applyFill="1" applyBorder="1" applyAlignment="1">
      <alignment horizontal="right" vertical="center"/>
    </xf>
    <xf numFmtId="49" fontId="21" fillId="0" borderId="10" xfId="0" applyNumberFormat="1" applyFont="1" applyBorder="1" applyAlignment="1">
      <alignment horizontal="center" vertical="top" wrapText="1"/>
    </xf>
    <xf numFmtId="4" fontId="22" fillId="6" borderId="10" xfId="0" applyNumberFormat="1" applyFont="1" applyFill="1" applyBorder="1" applyAlignment="1">
      <alignment horizontal="right" vertical="top"/>
    </xf>
    <xf numFmtId="165" fontId="22" fillId="0" borderId="10" xfId="0" applyNumberFormat="1" applyFont="1" applyBorder="1" applyAlignment="1">
      <alignment horizontal="right" vertical="top"/>
    </xf>
    <xf numFmtId="4" fontId="22" fillId="7" borderId="10" xfId="0" applyNumberFormat="1" applyFont="1" applyFill="1" applyBorder="1" applyAlignment="1">
      <alignment horizontal="right" vertical="top"/>
    </xf>
    <xf numFmtId="4" fontId="22" fillId="0" borderId="10" xfId="0" applyNumberFormat="1" applyFont="1" applyBorder="1" applyAlignment="1">
      <alignment horizontal="right" vertical="top"/>
    </xf>
    <xf numFmtId="49" fontId="21" fillId="0" borderId="1" xfId="0" applyNumberFormat="1" applyFont="1" applyBorder="1" applyAlignment="1">
      <alignment horizontal="center" vertical="top" wrapText="1"/>
    </xf>
    <xf numFmtId="4" fontId="22" fillId="6" borderId="1" xfId="0" applyNumberFormat="1" applyFont="1" applyFill="1" applyBorder="1" applyAlignment="1">
      <alignment horizontal="right" vertical="top"/>
    </xf>
    <xf numFmtId="165" fontId="22" fillId="0" borderId="1" xfId="0" applyNumberFormat="1" applyFont="1" applyBorder="1" applyAlignment="1">
      <alignment horizontal="right" vertical="top"/>
    </xf>
    <xf numFmtId="4" fontId="22" fillId="7" borderId="1" xfId="0" applyNumberFormat="1" applyFont="1" applyFill="1" applyBorder="1" applyAlignment="1">
      <alignment horizontal="right" vertical="top"/>
    </xf>
    <xf numFmtId="4" fontId="22" fillId="0" borderId="1" xfId="0" applyNumberFormat="1" applyFont="1" applyBorder="1" applyAlignment="1">
      <alignment horizontal="right" vertical="top"/>
    </xf>
    <xf numFmtId="4" fontId="5" fillId="6" borderId="1" xfId="0" applyNumberFormat="1" applyFont="1" applyFill="1" applyBorder="1" applyAlignment="1">
      <alignment horizontal="right" vertical="top"/>
    </xf>
    <xf numFmtId="4" fontId="5" fillId="7" borderId="1" xfId="0" applyNumberFormat="1" applyFont="1" applyFill="1" applyBorder="1" applyAlignment="1">
      <alignment horizontal="right" vertical="top"/>
    </xf>
    <xf numFmtId="165" fontId="22" fillId="0" borderId="3" xfId="0" applyNumberFormat="1" applyFont="1" applyBorder="1" applyAlignment="1">
      <alignment horizontal="right" vertical="top"/>
    </xf>
    <xf numFmtId="49" fontId="10" fillId="0" borderId="1" xfId="0" applyNumberFormat="1" applyFont="1" applyBorder="1" applyAlignment="1">
      <alignment horizontal="center" vertical="top" wrapText="1"/>
    </xf>
    <xf numFmtId="4" fontId="26" fillId="6" borderId="3" xfId="0" applyNumberFormat="1" applyFont="1" applyFill="1" applyBorder="1" applyAlignment="1">
      <alignment horizontal="right" vertical="top"/>
    </xf>
    <xf numFmtId="4" fontId="26" fillId="7" borderId="3" xfId="0" applyNumberFormat="1" applyFont="1" applyFill="1" applyBorder="1" applyAlignment="1">
      <alignment horizontal="right" vertical="top"/>
    </xf>
    <xf numFmtId="0" fontId="27" fillId="0" borderId="0" xfId="0" applyFont="1"/>
    <xf numFmtId="4" fontId="22" fillId="7" borderId="3" xfId="0" applyNumberFormat="1" applyFont="1" applyFill="1" applyBorder="1" applyAlignment="1">
      <alignment horizontal="right" vertical="top"/>
    </xf>
    <xf numFmtId="4" fontId="22" fillId="0" borderId="3" xfId="0" applyNumberFormat="1" applyFont="1" applyBorder="1" applyAlignment="1">
      <alignment horizontal="right" vertical="top"/>
    </xf>
    <xf numFmtId="4" fontId="15" fillId="6" borderId="11" xfId="0" applyNumberFormat="1" applyFont="1" applyFill="1" applyBorder="1" applyAlignment="1">
      <alignment horizontal="right" vertical="center"/>
    </xf>
    <xf numFmtId="165" fontId="22" fillId="0" borderId="8" xfId="0" applyNumberFormat="1" applyFont="1" applyBorder="1" applyAlignment="1">
      <alignment horizontal="right" vertical="top"/>
    </xf>
    <xf numFmtId="0" fontId="29" fillId="5" borderId="7" xfId="0" applyFont="1" applyFill="1" applyBorder="1" applyAlignment="1">
      <alignment horizontal="left" vertical="top" wrapText="1"/>
    </xf>
    <xf numFmtId="4" fontId="17" fillId="6" borderId="8" xfId="0" applyNumberFormat="1" applyFont="1" applyFill="1" applyBorder="1" applyAlignment="1">
      <alignment horizontal="right" vertical="top"/>
    </xf>
    <xf numFmtId="165" fontId="17" fillId="0" borderId="8" xfId="0" applyNumberFormat="1" applyFont="1" applyBorder="1" applyAlignment="1">
      <alignment horizontal="right" vertical="top"/>
    </xf>
    <xf numFmtId="4" fontId="17" fillId="7" borderId="8" xfId="0" applyNumberFormat="1" applyFont="1" applyFill="1" applyBorder="1" applyAlignment="1">
      <alignment horizontal="right" vertical="top"/>
    </xf>
    <xf numFmtId="4" fontId="17" fillId="0" borderId="8" xfId="0" applyNumberFormat="1" applyFont="1" applyBorder="1" applyAlignment="1">
      <alignment horizontal="right" vertical="top"/>
    </xf>
    <xf numFmtId="165" fontId="17" fillId="0" borderId="9" xfId="0" applyNumberFormat="1" applyFont="1" applyBorder="1" applyAlignment="1">
      <alignment horizontal="right" vertical="top"/>
    </xf>
    <xf numFmtId="165" fontId="5" fillId="0" borderId="12" xfId="0" applyNumberFormat="1" applyFont="1" applyBorder="1" applyAlignment="1">
      <alignment horizontal="right" vertical="top"/>
    </xf>
    <xf numFmtId="4" fontId="15" fillId="7" borderId="8" xfId="0" applyNumberFormat="1" applyFont="1" applyFill="1" applyBorder="1" applyAlignment="1">
      <alignment horizontal="right" vertical="top"/>
    </xf>
    <xf numFmtId="165" fontId="17" fillId="0" borderId="1" xfId="0" applyNumberFormat="1" applyFont="1" applyBorder="1" applyAlignment="1">
      <alignment horizontal="right" vertical="top"/>
    </xf>
    <xf numFmtId="4" fontId="17" fillId="7" borderId="13" xfId="0" applyNumberFormat="1" applyFont="1" applyFill="1" applyBorder="1" applyAlignment="1">
      <alignment horizontal="right" vertical="top"/>
    </xf>
    <xf numFmtId="165" fontId="17" fillId="0" borderId="14" xfId="0" applyNumberFormat="1" applyFont="1" applyBorder="1" applyAlignment="1">
      <alignment horizontal="right" vertical="top"/>
    </xf>
    <xf numFmtId="4" fontId="17" fillId="0" borderId="11" xfId="0" applyNumberFormat="1" applyFont="1" applyBorder="1" applyAlignment="1">
      <alignment horizontal="right" vertical="top"/>
    </xf>
    <xf numFmtId="4" fontId="26" fillId="6" borderId="1" xfId="0" applyNumberFormat="1" applyFont="1" applyFill="1" applyBorder="1" applyAlignment="1">
      <alignment horizontal="right" vertical="top"/>
    </xf>
    <xf numFmtId="4" fontId="26" fillId="7" borderId="1" xfId="0" applyNumberFormat="1" applyFont="1" applyFill="1" applyBorder="1" applyAlignment="1">
      <alignment horizontal="right" vertical="top"/>
    </xf>
    <xf numFmtId="49" fontId="9" fillId="0" borderId="1" xfId="0" applyNumberFormat="1" applyFont="1" applyBorder="1" applyAlignment="1">
      <alignment horizontal="center" vertical="top" wrapText="1"/>
    </xf>
    <xf numFmtId="4" fontId="17" fillId="6" borderId="1" xfId="0" applyNumberFormat="1" applyFont="1" applyFill="1" applyBorder="1" applyAlignment="1">
      <alignment horizontal="right" vertical="top"/>
    </xf>
    <xf numFmtId="4" fontId="17" fillId="7" borderId="1" xfId="0" applyNumberFormat="1" applyFont="1" applyFill="1" applyBorder="1" applyAlignment="1">
      <alignment horizontal="right" vertical="top"/>
    </xf>
    <xf numFmtId="4" fontId="17" fillId="0" borderId="1" xfId="0" applyNumberFormat="1" applyFont="1" applyBorder="1" applyAlignment="1">
      <alignment horizontal="right" vertical="top"/>
    </xf>
    <xf numFmtId="49" fontId="30" fillId="0" borderId="1" xfId="0" applyNumberFormat="1" applyFont="1" applyBorder="1" applyAlignment="1">
      <alignment horizontal="center" vertical="top" wrapText="1"/>
    </xf>
    <xf numFmtId="165" fontId="17" fillId="0" borderId="3" xfId="0" applyNumberFormat="1" applyFont="1" applyBorder="1" applyAlignment="1">
      <alignment horizontal="right" vertical="top"/>
    </xf>
    <xf numFmtId="49" fontId="30" fillId="0" borderId="10" xfId="0" applyNumberFormat="1" applyFont="1" applyBorder="1" applyAlignment="1">
      <alignment horizontal="center" vertical="top" wrapText="1"/>
    </xf>
    <xf numFmtId="0" fontId="31" fillId="0" borderId="0" xfId="0" applyFont="1"/>
    <xf numFmtId="49" fontId="10" fillId="0" borderId="3" xfId="0" applyNumberFormat="1" applyFont="1" applyBorder="1" applyAlignment="1">
      <alignment horizontal="center" vertical="top" wrapText="1"/>
    </xf>
    <xf numFmtId="4" fontId="20" fillId="6" borderId="12" xfId="0" applyNumberFormat="1" applyFont="1" applyFill="1" applyBorder="1" applyAlignment="1">
      <alignment horizontal="right" vertical="top"/>
    </xf>
    <xf numFmtId="4" fontId="20" fillId="7" borderId="12" xfId="0" applyNumberFormat="1" applyFont="1" applyFill="1" applyBorder="1" applyAlignment="1">
      <alignment horizontal="right" vertical="top"/>
    </xf>
    <xf numFmtId="4" fontId="5" fillId="0" borderId="12" xfId="0" applyNumberFormat="1" applyFont="1" applyBorder="1" applyAlignment="1">
      <alignment horizontal="right" vertical="top"/>
    </xf>
    <xf numFmtId="0" fontId="15" fillId="11" borderId="7" xfId="0" applyFont="1" applyFill="1" applyBorder="1" applyAlignment="1">
      <alignment horizontal="left" vertical="center" wrapText="1"/>
    </xf>
    <xf numFmtId="49" fontId="15" fillId="11" borderId="8" xfId="0" applyNumberFormat="1" applyFont="1" applyFill="1" applyBorder="1" applyAlignment="1">
      <alignment horizontal="center" vertical="center" wrapText="1"/>
    </xf>
    <xf numFmtId="4" fontId="15" fillId="11" borderId="8" xfId="0" applyNumberFormat="1" applyFont="1" applyFill="1" applyBorder="1" applyAlignment="1">
      <alignment horizontal="right" vertical="center"/>
    </xf>
    <xf numFmtId="165" fontId="17" fillId="11" borderId="8" xfId="0" applyNumberFormat="1" applyFont="1" applyFill="1" applyBorder="1" applyAlignment="1">
      <alignment horizontal="right" vertical="center"/>
    </xf>
    <xf numFmtId="4" fontId="17" fillId="11" borderId="8" xfId="0" applyNumberFormat="1" applyFont="1" applyFill="1" applyBorder="1" applyAlignment="1">
      <alignment horizontal="right" vertical="center"/>
    </xf>
    <xf numFmtId="0" fontId="34" fillId="0" borderId="0" xfId="0" applyFont="1"/>
    <xf numFmtId="0" fontId="16" fillId="0" borderId="0" xfId="0" applyFont="1"/>
    <xf numFmtId="49" fontId="16" fillId="0" borderId="0" xfId="0" applyNumberFormat="1" applyFont="1"/>
    <xf numFmtId="0" fontId="9" fillId="0" borderId="0" xfId="0" applyFont="1" applyAlignment="1">
      <alignment horizontal="center"/>
    </xf>
    <xf numFmtId="0" fontId="10" fillId="0" borderId="0" xfId="0" applyFont="1" applyAlignment="1">
      <alignment horizontal="center"/>
    </xf>
    <xf numFmtId="0" fontId="24" fillId="0" borderId="0" xfId="2" applyFont="1" applyAlignment="1">
      <alignment horizontal="center"/>
    </xf>
    <xf numFmtId="0" fontId="24" fillId="0" borderId="0" xfId="2" applyFont="1"/>
    <xf numFmtId="0" fontId="24" fillId="0" borderId="0" xfId="2" applyFont="1" applyAlignment="1">
      <alignment horizontal="right"/>
    </xf>
    <xf numFmtId="0" fontId="24" fillId="0" borderId="1" xfId="7" applyFont="1" applyBorder="1" applyAlignment="1">
      <alignment vertical="center" wrapText="1"/>
    </xf>
    <xf numFmtId="0" fontId="24" fillId="0" borderId="1" xfId="7" applyFont="1" applyBorder="1" applyAlignment="1">
      <alignment horizontal="center" vertical="center" wrapText="1"/>
    </xf>
    <xf numFmtId="0" fontId="9" fillId="12" borderId="20"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24" fillId="2" borderId="1" xfId="7" applyFont="1" applyFill="1" applyBorder="1" applyAlignment="1">
      <alignment horizontal="center" vertical="center" wrapText="1"/>
    </xf>
    <xf numFmtId="0" fontId="8" fillId="0" borderId="1" xfId="7" applyFont="1" applyBorder="1" applyAlignment="1">
      <alignment vertical="center"/>
    </xf>
    <xf numFmtId="0" fontId="8" fillId="0" borderId="1" xfId="7" applyFont="1" applyBorder="1" applyAlignment="1">
      <alignment vertical="center" wrapText="1"/>
    </xf>
    <xf numFmtId="4" fontId="8" fillId="2" borderId="1" xfId="7" applyNumberFormat="1" applyFont="1" applyFill="1" applyBorder="1" applyAlignment="1">
      <alignment vertical="center"/>
    </xf>
    <xf numFmtId="4" fontId="8" fillId="0" borderId="1" xfId="7" applyNumberFormat="1" applyFont="1" applyBorder="1" applyAlignment="1">
      <alignment vertical="center"/>
    </xf>
    <xf numFmtId="165" fontId="8" fillId="0" borderId="1" xfId="7" applyNumberFormat="1" applyFont="1" applyBorder="1" applyAlignment="1">
      <alignment vertical="center"/>
    </xf>
    <xf numFmtId="4" fontId="11" fillId="0" borderId="0" xfId="0" applyNumberFormat="1" applyFont="1"/>
    <xf numFmtId="0" fontId="24" fillId="0" borderId="1" xfId="7" applyFont="1" applyBorder="1" applyAlignment="1">
      <alignment vertical="center"/>
    </xf>
    <xf numFmtId="4" fontId="24" fillId="2" borderId="1" xfId="7" applyNumberFormat="1" applyFont="1" applyFill="1" applyBorder="1" applyAlignment="1">
      <alignment vertical="center"/>
    </xf>
    <xf numFmtId="4" fontId="24" fillId="0" borderId="1" xfId="7" applyNumberFormat="1" applyFont="1" applyBorder="1" applyAlignment="1">
      <alignment vertical="center"/>
    </xf>
    <xf numFmtId="4" fontId="24" fillId="9" borderId="1" xfId="7" applyNumberFormat="1" applyFont="1" applyFill="1" applyBorder="1" applyAlignment="1">
      <alignment vertical="center"/>
    </xf>
    <xf numFmtId="165" fontId="8" fillId="9" borderId="1" xfId="7" applyNumberFormat="1" applyFont="1" applyFill="1" applyBorder="1" applyAlignment="1">
      <alignment vertical="center"/>
    </xf>
    <xf numFmtId="0" fontId="8" fillId="2" borderId="1" xfId="7" applyFont="1" applyFill="1" applyBorder="1" applyAlignment="1">
      <alignment horizontal="center" vertical="center"/>
    </xf>
    <xf numFmtId="0" fontId="8" fillId="2" borderId="1" xfId="7" applyFont="1" applyFill="1" applyBorder="1" applyAlignment="1">
      <alignment vertical="center" wrapText="1"/>
    </xf>
    <xf numFmtId="165" fontId="8" fillId="2" borderId="1" xfId="7" applyNumberFormat="1" applyFont="1" applyFill="1" applyBorder="1" applyAlignment="1">
      <alignment vertical="center"/>
    </xf>
    <xf numFmtId="4" fontId="24" fillId="0" borderId="1" xfId="0" applyNumberFormat="1" applyFont="1" applyBorder="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17" fillId="0" borderId="0" xfId="0" applyFont="1" applyAlignment="1">
      <alignment wrapText="1"/>
    </xf>
    <xf numFmtId="0" fontId="5" fillId="0" borderId="0" xfId="0" applyFont="1" applyAlignment="1">
      <alignment horizontal="right" vertical="center" wrapText="1"/>
    </xf>
    <xf numFmtId="0" fontId="5" fillId="0" borderId="25" xfId="0" applyFont="1" applyBorder="1" applyAlignment="1">
      <alignment horizontal="center" vertical="center" wrapText="1"/>
    </xf>
    <xf numFmtId="1" fontId="5" fillId="0" borderId="29" xfId="0" applyNumberFormat="1" applyFont="1" applyBorder="1" applyAlignment="1">
      <alignment horizontal="center" vertical="center" wrapText="1"/>
    </xf>
    <xf numFmtId="1" fontId="17" fillId="0" borderId="29" xfId="0" applyNumberFormat="1" applyFont="1" applyBorder="1" applyAlignment="1">
      <alignment horizontal="center" vertical="center" wrapText="1"/>
    </xf>
    <xf numFmtId="0" fontId="37" fillId="0" borderId="29" xfId="0" applyFont="1" applyBorder="1" applyAlignment="1">
      <alignment horizontal="center" vertical="center"/>
    </xf>
    <xf numFmtId="2" fontId="17" fillId="0" borderId="1" xfId="0" applyNumberFormat="1" applyFont="1" applyBorder="1" applyAlignment="1">
      <alignment horizontal="left" vertical="center" wrapText="1"/>
    </xf>
    <xf numFmtId="2" fontId="17" fillId="0" borderId="0" xfId="0" applyNumberFormat="1" applyFont="1" applyAlignment="1">
      <alignment horizontal="center" vertical="center" wrapText="1"/>
    </xf>
    <xf numFmtId="2" fontId="17" fillId="0" borderId="0" xfId="0" applyNumberFormat="1" applyFont="1" applyAlignment="1">
      <alignment horizontal="left" vertical="center" wrapText="1"/>
    </xf>
    <xf numFmtId="0" fontId="5" fillId="0" borderId="20" xfId="0" applyFont="1" applyBorder="1" applyAlignment="1">
      <alignment horizontal="center" vertical="center" wrapText="1"/>
    </xf>
    <xf numFmtId="1" fontId="5" fillId="0" borderId="20" xfId="0" applyNumberFormat="1" applyFont="1" applyBorder="1" applyAlignment="1">
      <alignment horizontal="center" vertical="center" wrapText="1"/>
    </xf>
    <xf numFmtId="0" fontId="37" fillId="0" borderId="29" xfId="8" quotePrefix="1" applyFont="1" applyBorder="1" applyAlignment="1">
      <alignment horizontal="center" vertical="center" wrapText="1"/>
    </xf>
    <xf numFmtId="0" fontId="37" fillId="0" borderId="1" xfId="8" quotePrefix="1" applyFont="1" applyBorder="1" applyAlignment="1">
      <alignment horizontal="center" vertical="center" wrapText="1"/>
    </xf>
    <xf numFmtId="4" fontId="37" fillId="0" borderId="1" xfId="8" quotePrefix="1" applyNumberFormat="1" applyFont="1" applyBorder="1" applyAlignment="1">
      <alignment horizontal="center" vertical="center" wrapText="1"/>
    </xf>
    <xf numFmtId="4" fontId="37" fillId="0" borderId="1" xfId="11" applyNumberFormat="1" applyFont="1" applyBorder="1" applyAlignment="1">
      <alignment horizontal="left" vertical="center" wrapText="1"/>
    </xf>
    <xf numFmtId="4" fontId="37" fillId="0" borderId="1" xfId="11" applyNumberFormat="1" applyFont="1" applyBorder="1" applyAlignment="1">
      <alignment horizontal="center" vertical="center" wrapText="1"/>
    </xf>
    <xf numFmtId="4" fontId="38" fillId="0" borderId="1" xfId="11" applyNumberFormat="1" applyFont="1" applyBorder="1" applyAlignment="1">
      <alignment horizontal="left" vertical="center" wrapText="1"/>
    </xf>
    <xf numFmtId="4" fontId="38" fillId="0" borderId="1" xfId="11" applyNumberFormat="1" applyFont="1" applyBorder="1" applyAlignment="1">
      <alignment horizontal="center" vertical="center" wrapText="1"/>
    </xf>
    <xf numFmtId="0" fontId="5" fillId="0" borderId="1" xfId="0" applyFont="1" applyBorder="1" applyAlignment="1">
      <alignment horizontal="center" wrapText="1"/>
    </xf>
    <xf numFmtId="1" fontId="5" fillId="0" borderId="1" xfId="0" applyNumberFormat="1" applyFont="1" applyBorder="1" applyAlignment="1">
      <alignment horizontal="center" vertical="center" wrapText="1"/>
    </xf>
    <xf numFmtId="49" fontId="17" fillId="0" borderId="29"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49" fontId="17" fillId="0" borderId="34" xfId="0" applyNumberFormat="1" applyFont="1" applyBorder="1" applyAlignment="1">
      <alignment horizontal="center" vertical="center" wrapText="1"/>
    </xf>
    <xf numFmtId="2" fontId="17" fillId="0" borderId="35" xfId="0" applyNumberFormat="1" applyFont="1" applyBorder="1" applyAlignment="1">
      <alignment horizontal="center" vertical="center" wrapText="1"/>
    </xf>
    <xf numFmtId="2" fontId="17" fillId="0" borderId="35" xfId="0" applyNumberFormat="1" applyFont="1" applyBorder="1" applyAlignment="1">
      <alignment horizontal="left" vertical="center" wrapText="1"/>
    </xf>
    <xf numFmtId="0" fontId="17" fillId="0" borderId="0" xfId="0" applyFont="1" applyAlignment="1">
      <alignment vertical="center"/>
    </xf>
    <xf numFmtId="0" fontId="8" fillId="0" borderId="0" xfId="3" applyFont="1" applyAlignment="1">
      <alignment horizontal="right"/>
    </xf>
    <xf numFmtId="0" fontId="17" fillId="0" borderId="0" xfId="0" applyFont="1" applyAlignment="1">
      <alignment horizontal="center" wrapText="1"/>
    </xf>
    <xf numFmtId="0" fontId="5" fillId="0" borderId="1" xfId="0" applyFont="1" applyBorder="1" applyAlignment="1">
      <alignment horizontal="center" vertical="center" wrapText="1"/>
    </xf>
    <xf numFmtId="4" fontId="22" fillId="0" borderId="20" xfId="0" applyNumberFormat="1" applyFont="1" applyBorder="1" applyAlignment="1">
      <alignment vertical="center" wrapText="1"/>
    </xf>
    <xf numFmtId="4" fontId="5" fillId="0" borderId="20" xfId="0" applyNumberFormat="1" applyFont="1" applyBorder="1" applyAlignment="1">
      <alignment horizontal="right" vertical="center" wrapText="1"/>
    </xf>
    <xf numFmtId="4" fontId="17" fillId="0" borderId="20" xfId="0" applyNumberFormat="1" applyFont="1" applyBorder="1" applyAlignment="1">
      <alignment horizontal="right" vertical="center" wrapText="1"/>
    </xf>
    <xf numFmtId="1" fontId="22" fillId="0" borderId="20" xfId="0" applyNumberFormat="1" applyFont="1" applyBorder="1" applyAlignment="1">
      <alignment vertical="center" wrapText="1"/>
    </xf>
    <xf numFmtId="4" fontId="17" fillId="0" borderId="20" xfId="0" applyNumberFormat="1" applyFont="1" applyBorder="1" applyAlignment="1">
      <alignment vertical="center" wrapText="1"/>
    </xf>
    <xf numFmtId="0" fontId="0" fillId="0" borderId="1" xfId="0" applyBorder="1"/>
    <xf numFmtId="4" fontId="37" fillId="0" borderId="1" xfId="0" applyNumberFormat="1" applyFont="1" applyBorder="1" applyAlignment="1">
      <alignment horizontal="right" vertical="center"/>
    </xf>
    <xf numFmtId="4" fontId="37" fillId="0" borderId="0" xfId="0" applyNumberFormat="1" applyFont="1" applyAlignment="1">
      <alignment horizontal="right" vertical="center"/>
    </xf>
    <xf numFmtId="4" fontId="17" fillId="0" borderId="1" xfId="0" applyNumberFormat="1" applyFont="1" applyBorder="1" applyAlignment="1">
      <alignment horizontal="right" vertical="center" wrapText="1"/>
    </xf>
    <xf numFmtId="0" fontId="17" fillId="0" borderId="0" xfId="0" applyFont="1" applyAlignment="1">
      <alignment vertical="center" wrapText="1"/>
    </xf>
    <xf numFmtId="4" fontId="5" fillId="0" borderId="0" xfId="0" applyNumberFormat="1" applyFont="1"/>
    <xf numFmtId="4" fontId="5" fillId="0" borderId="20" xfId="0" applyNumberFormat="1" applyFont="1" applyBorder="1" applyAlignment="1">
      <alignment horizontal="right" vertical="center"/>
    </xf>
    <xf numFmtId="165" fontId="17" fillId="0" borderId="20" xfId="0" applyNumberFormat="1" applyFont="1" applyBorder="1" applyAlignment="1">
      <alignment horizontal="right" vertical="center" wrapText="1"/>
    </xf>
    <xf numFmtId="1" fontId="22" fillId="0" borderId="20" xfId="0" applyNumberFormat="1" applyFont="1" applyBorder="1" applyAlignment="1">
      <alignment horizontal="center" vertical="center" wrapText="1"/>
    </xf>
    <xf numFmtId="165" fontId="22" fillId="0" borderId="20" xfId="0" applyNumberFormat="1" applyFont="1" applyBorder="1" applyAlignment="1">
      <alignment horizontal="right" vertical="center" wrapText="1"/>
    </xf>
    <xf numFmtId="4" fontId="17" fillId="0" borderId="38" xfId="0" applyNumberFormat="1" applyFont="1" applyBorder="1" applyAlignment="1">
      <alignment horizontal="right" vertical="center" wrapText="1"/>
    </xf>
    <xf numFmtId="4" fontId="17" fillId="0" borderId="1" xfId="0" applyNumberFormat="1" applyFont="1" applyBorder="1" applyAlignment="1">
      <alignment vertical="center" wrapText="1"/>
    </xf>
    <xf numFmtId="165" fontId="37" fillId="0" borderId="1" xfId="0" applyNumberFormat="1" applyFont="1" applyBorder="1" applyAlignment="1">
      <alignment horizontal="right" vertical="center"/>
    </xf>
    <xf numFmtId="165" fontId="17" fillId="0" borderId="1" xfId="0" applyNumberFormat="1" applyFont="1" applyBorder="1" applyAlignment="1">
      <alignment horizontal="right" vertical="center" wrapText="1"/>
    </xf>
    <xf numFmtId="4" fontId="39" fillId="0" borderId="1" xfId="0" applyNumberFormat="1" applyFont="1" applyBorder="1" applyAlignment="1">
      <alignment horizontal="right" vertical="center"/>
    </xf>
    <xf numFmtId="0" fontId="5" fillId="0" borderId="4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4" fontId="37" fillId="0" borderId="30" xfId="0" applyNumberFormat="1" applyFont="1" applyBorder="1" applyAlignment="1">
      <alignment horizontal="right" vertical="center"/>
    </xf>
    <xf numFmtId="165" fontId="37" fillId="0" borderId="30" xfId="0" applyNumberFormat="1" applyFont="1" applyBorder="1" applyAlignment="1">
      <alignment horizontal="right" vertical="center"/>
    </xf>
    <xf numFmtId="165" fontId="39" fillId="0" borderId="30" xfId="0" applyNumberFormat="1" applyFont="1" applyBorder="1" applyAlignment="1">
      <alignment horizontal="right" vertical="center"/>
    </xf>
    <xf numFmtId="165" fontId="39" fillId="0" borderId="36" xfId="0" applyNumberFormat="1" applyFont="1" applyBorder="1" applyAlignment="1">
      <alignment horizontal="right" vertical="center"/>
    </xf>
    <xf numFmtId="0" fontId="40" fillId="0" borderId="0" xfId="0" applyFont="1" applyAlignment="1">
      <alignment wrapText="1"/>
    </xf>
    <xf numFmtId="0" fontId="0" fillId="0" borderId="0" xfId="0" applyAlignment="1">
      <alignment horizontal="right"/>
    </xf>
    <xf numFmtId="0" fontId="9" fillId="10" borderId="35"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9" fillId="0" borderId="37" xfId="0" quotePrefix="1" applyFont="1" applyBorder="1" applyAlignment="1">
      <alignment horizontal="center" vertical="center" wrapText="1"/>
    </xf>
    <xf numFmtId="2" fontId="9" fillId="0" borderId="10" xfId="0" applyNumberFormat="1" applyFont="1" applyBorder="1" applyAlignment="1">
      <alignment vertical="center" wrapText="1"/>
    </xf>
    <xf numFmtId="0" fontId="10" fillId="0" borderId="10" xfId="0" applyFont="1" applyBorder="1" applyAlignment="1">
      <alignment horizontal="center" wrapText="1"/>
    </xf>
    <xf numFmtId="0" fontId="10" fillId="0" borderId="23" xfId="0" applyFont="1" applyBorder="1" applyAlignment="1">
      <alignment horizontal="center" wrapText="1"/>
    </xf>
    <xf numFmtId="4" fontId="9" fillId="10" borderId="10" xfId="0" applyNumberFormat="1" applyFont="1" applyFill="1" applyBorder="1" applyAlignment="1">
      <alignment horizontal="right" vertical="center" wrapText="1"/>
    </xf>
    <xf numFmtId="4" fontId="9" fillId="0" borderId="10" xfId="0" applyNumberFormat="1" applyFont="1" applyBorder="1" applyAlignment="1">
      <alignment horizontal="right" vertical="center" wrapText="1"/>
    </xf>
    <xf numFmtId="0" fontId="43" fillId="0" borderId="0" xfId="0" applyFont="1"/>
    <xf numFmtId="0" fontId="10" fillId="0" borderId="1" xfId="0" applyFont="1" applyBorder="1" applyAlignment="1">
      <alignment horizontal="center" wrapText="1"/>
    </xf>
    <xf numFmtId="0" fontId="10" fillId="0" borderId="20" xfId="0" applyFont="1" applyBorder="1" applyAlignment="1">
      <alignment horizontal="center" vertical="center" wrapText="1"/>
    </xf>
    <xf numFmtId="4" fontId="9" fillId="10" borderId="1" xfId="0" applyNumberFormat="1" applyFont="1" applyFill="1" applyBorder="1" applyAlignment="1">
      <alignment horizontal="right" vertical="center" wrapText="1"/>
    </xf>
    <xf numFmtId="4" fontId="10" fillId="0" borderId="1" xfId="0" applyNumberFormat="1" applyFont="1" applyBorder="1" applyAlignment="1">
      <alignment horizontal="right" vertical="center" wrapText="1"/>
    </xf>
    <xf numFmtId="0" fontId="10" fillId="0" borderId="29" xfId="13" quotePrefix="1" applyFont="1" applyBorder="1" applyAlignment="1">
      <alignment horizontal="center" vertical="center" wrapText="1"/>
    </xf>
    <xf numFmtId="4" fontId="10" fillId="0" borderId="1" xfId="13" applyNumberFormat="1" applyFont="1" applyBorder="1" applyAlignment="1">
      <alignment vertical="center" wrapText="1"/>
    </xf>
    <xf numFmtId="0" fontId="10" fillId="0" borderId="3" xfId="0" applyFont="1" applyBorder="1" applyAlignment="1">
      <alignment horizontal="center" vertical="center" wrapText="1"/>
    </xf>
    <xf numFmtId="4" fontId="10" fillId="0" borderId="1" xfId="14" applyNumberFormat="1" applyFont="1" applyBorder="1" applyAlignment="1">
      <alignment vertical="center" wrapText="1"/>
    </xf>
    <xf numFmtId="4" fontId="10" fillId="0" borderId="1" xfId="13" quotePrefix="1" applyNumberFormat="1" applyFont="1" applyBorder="1" applyAlignment="1">
      <alignment vertical="center" wrapText="1"/>
    </xf>
    <xf numFmtId="0" fontId="10" fillId="0" borderId="22" xfId="0" applyFont="1" applyBorder="1" applyAlignment="1">
      <alignment horizontal="center" wrapText="1"/>
    </xf>
    <xf numFmtId="0" fontId="10" fillId="0" borderId="17" xfId="1" applyFont="1" applyFill="1" applyBorder="1" applyAlignment="1">
      <alignment horizontal="center" vertical="center" wrapText="1"/>
    </xf>
    <xf numFmtId="0" fontId="24" fillId="0" borderId="1" xfId="15" quotePrefix="1" applyFont="1" applyBorder="1" applyAlignment="1">
      <alignment horizontal="center" vertical="center" wrapText="1"/>
    </xf>
    <xf numFmtId="4" fontId="24" fillId="0" borderId="1" xfId="15" quotePrefix="1" applyNumberFormat="1" applyFont="1" applyBorder="1" applyAlignment="1">
      <alignment vertical="center" wrapText="1"/>
    </xf>
    <xf numFmtId="4" fontId="24" fillId="0" borderId="1" xfId="16" quotePrefix="1" applyNumberFormat="1" applyFont="1" applyBorder="1" applyAlignment="1">
      <alignment vertical="center" wrapText="1"/>
    </xf>
    <xf numFmtId="0" fontId="10" fillId="0" borderId="17" xfId="17"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0" xfId="1"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23" xfId="1" applyFont="1" applyFill="1" applyBorder="1" applyAlignment="1">
      <alignment horizontal="center" vertical="center" wrapText="1"/>
    </xf>
    <xf numFmtId="0" fontId="10" fillId="0" borderId="29" xfId="18" quotePrefix="1" applyFont="1" applyBorder="1" applyAlignment="1">
      <alignment horizontal="center" vertical="center" wrapText="1"/>
    </xf>
    <xf numFmtId="4" fontId="10" fillId="0" borderId="1" xfId="18" quotePrefix="1" applyNumberFormat="1" applyFont="1" applyBorder="1" applyAlignment="1">
      <alignment vertical="center" wrapText="1"/>
    </xf>
    <xf numFmtId="0" fontId="10" fillId="0" borderId="1" xfId="1" applyFont="1" applyFill="1" applyBorder="1" applyAlignment="1">
      <alignment horizontal="center" vertical="center" wrapText="1"/>
    </xf>
    <xf numFmtId="0" fontId="42" fillId="0" borderId="0" xfId="0" applyFont="1"/>
    <xf numFmtId="49" fontId="10" fillId="0" borderId="29" xfId="13" applyNumberFormat="1" applyFont="1" applyBorder="1" applyAlignment="1">
      <alignment horizontal="center" vertical="center" wrapText="1"/>
    </xf>
    <xf numFmtId="4" fontId="10" fillId="9" borderId="1" xfId="13" applyNumberFormat="1" applyFont="1" applyFill="1" applyBorder="1" applyAlignment="1">
      <alignment vertical="center" wrapText="1"/>
    </xf>
    <xf numFmtId="0" fontId="10" fillId="9" borderId="1" xfId="0" applyFont="1" applyFill="1" applyBorder="1" applyAlignment="1">
      <alignment horizontal="center" vertical="center" wrapText="1"/>
    </xf>
    <xf numFmtId="4" fontId="24" fillId="0" borderId="1" xfId="19" applyNumberFormat="1" applyFont="1" applyBorder="1" applyAlignment="1">
      <alignment vertical="center" wrapText="1"/>
    </xf>
    <xf numFmtId="4" fontId="10" fillId="9" borderId="1" xfId="0" applyNumberFormat="1" applyFont="1" applyFill="1" applyBorder="1" applyAlignment="1">
      <alignment horizontal="right" vertical="center" wrapText="1"/>
    </xf>
    <xf numFmtId="0" fontId="9" fillId="9" borderId="10" xfId="0" applyFont="1" applyFill="1" applyBorder="1" applyAlignment="1">
      <alignment horizontal="center" vertical="center" wrapText="1"/>
    </xf>
    <xf numFmtId="4" fontId="9" fillId="0" borderId="1" xfId="0" applyNumberFormat="1" applyFont="1" applyBorder="1" applyAlignment="1">
      <alignment horizontal="right" vertical="center" wrapText="1"/>
    </xf>
    <xf numFmtId="0" fontId="45" fillId="9" borderId="10"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45" fillId="9" borderId="1" xfId="0" applyFont="1" applyFill="1" applyBorder="1" applyAlignment="1">
      <alignment horizontal="center" vertical="center" wrapText="1"/>
    </xf>
    <xf numFmtId="0" fontId="10" fillId="9" borderId="23" xfId="1" applyFont="1" applyFill="1" applyBorder="1" applyAlignment="1">
      <alignment horizontal="center" vertical="center" wrapText="1"/>
    </xf>
    <xf numFmtId="4" fontId="10" fillId="9" borderId="12" xfId="13" applyNumberFormat="1" applyFont="1" applyFill="1" applyBorder="1" applyAlignment="1">
      <alignment vertical="center" wrapText="1"/>
    </xf>
    <xf numFmtId="4" fontId="10" fillId="9" borderId="1" xfId="13" quotePrefix="1" applyNumberFormat="1" applyFont="1" applyFill="1" applyBorder="1" applyAlignment="1">
      <alignment horizontal="left" vertical="center" wrapText="1"/>
    </xf>
    <xf numFmtId="0" fontId="10" fillId="9" borderId="22" xfId="0" applyFont="1" applyFill="1" applyBorder="1" applyAlignment="1">
      <alignment horizontal="center" vertical="center" wrapText="1"/>
    </xf>
    <xf numFmtId="49" fontId="10" fillId="0" borderId="37" xfId="13" applyNumberFormat="1" applyFont="1" applyBorder="1" applyAlignment="1">
      <alignment horizontal="center" vertical="center" wrapText="1"/>
    </xf>
    <xf numFmtId="4" fontId="10" fillId="9" borderId="10" xfId="13" quotePrefix="1" applyNumberFormat="1" applyFont="1" applyFill="1" applyBorder="1" applyAlignment="1">
      <alignment horizontal="left" vertical="center" wrapText="1"/>
    </xf>
    <xf numFmtId="49" fontId="10" fillId="0" borderId="29" xfId="0" applyNumberFormat="1" applyFont="1" applyBorder="1" applyAlignment="1">
      <alignment horizontal="center" vertical="center" wrapText="1"/>
    </xf>
    <xf numFmtId="2" fontId="10" fillId="0" borderId="1" xfId="0" quotePrefix="1" applyNumberFormat="1" applyFont="1" applyBorder="1" applyAlignment="1">
      <alignment horizontal="left" vertical="center" wrapText="1"/>
    </xf>
    <xf numFmtId="2" fontId="10" fillId="0" borderId="1" xfId="0" applyNumberFormat="1" applyFont="1" applyBorder="1" applyAlignment="1">
      <alignment horizontal="left" vertical="center" wrapText="1"/>
    </xf>
    <xf numFmtId="0" fontId="24" fillId="0" borderId="1" xfId="20" quotePrefix="1" applyFont="1" applyBorder="1" applyAlignment="1">
      <alignment horizontal="center" vertical="center" wrapText="1"/>
    </xf>
    <xf numFmtId="4" fontId="24" fillId="0" borderId="1" xfId="20" quotePrefix="1" applyNumberFormat="1" applyFont="1" applyBorder="1" applyAlignment="1">
      <alignment vertical="center" wrapText="1"/>
    </xf>
    <xf numFmtId="0" fontId="10" fillId="0" borderId="17" xfId="0" applyFont="1" applyBorder="1" applyAlignment="1">
      <alignment horizontal="center" vertical="center" wrapText="1"/>
    </xf>
    <xf numFmtId="0" fontId="10" fillId="0" borderId="29" xfId="21" quotePrefix="1" applyFont="1" applyBorder="1" applyAlignment="1">
      <alignment horizontal="center" vertical="center" wrapText="1"/>
    </xf>
    <xf numFmtId="4" fontId="10" fillId="0" borderId="1" xfId="21" quotePrefix="1" applyNumberFormat="1" applyFont="1" applyBorder="1" applyAlignment="1">
      <alignment vertical="center" wrapText="1"/>
    </xf>
    <xf numFmtId="0" fontId="10" fillId="0" borderId="29" xfId="22" quotePrefix="1" applyFont="1" applyBorder="1" applyAlignment="1">
      <alignment horizontal="center" vertical="center" wrapText="1"/>
    </xf>
    <xf numFmtId="4" fontId="24" fillId="0" borderId="1" xfId="22" quotePrefix="1" applyNumberFormat="1" applyFont="1" applyBorder="1" applyAlignment="1">
      <alignment vertical="center" wrapText="1"/>
    </xf>
    <xf numFmtId="0" fontId="10" fillId="9" borderId="29" xfId="24" quotePrefix="1" applyFont="1" applyFill="1" applyBorder="1" applyAlignment="1">
      <alignment horizontal="center" vertical="center" wrapText="1"/>
    </xf>
    <xf numFmtId="4" fontId="10" fillId="9" borderId="1" xfId="23" quotePrefix="1" applyNumberFormat="1" applyFont="1" applyFill="1" applyBorder="1" applyAlignment="1">
      <alignment vertical="center" wrapText="1"/>
    </xf>
    <xf numFmtId="0" fontId="10" fillId="9" borderId="20" xfId="0" applyFont="1" applyFill="1" applyBorder="1" applyAlignment="1">
      <alignment horizontal="center" vertical="center" wrapText="1"/>
    </xf>
    <xf numFmtId="0" fontId="0" fillId="9" borderId="0" xfId="0" applyFill="1"/>
    <xf numFmtId="0" fontId="10" fillId="9" borderId="32" xfId="13" quotePrefix="1" applyFont="1" applyFill="1" applyBorder="1" applyAlignment="1">
      <alignment horizontal="center" vertical="center" wrapText="1"/>
    </xf>
    <xf numFmtId="4" fontId="10" fillId="9" borderId="3" xfId="13" quotePrefix="1" applyNumberFormat="1" applyFont="1" applyFill="1" applyBorder="1" applyAlignment="1">
      <alignment vertical="center" wrapText="1"/>
    </xf>
    <xf numFmtId="0" fontId="10" fillId="9" borderId="29" xfId="22" quotePrefix="1" applyFont="1" applyFill="1" applyBorder="1" applyAlignment="1">
      <alignment horizontal="center" vertical="center" wrapText="1"/>
    </xf>
    <xf numFmtId="4" fontId="10" fillId="9" borderId="1" xfId="22" quotePrefix="1" applyNumberFormat="1" applyFont="1" applyFill="1" applyBorder="1" applyAlignment="1">
      <alignment vertical="center" wrapText="1"/>
    </xf>
    <xf numFmtId="0" fontId="10" fillId="9" borderId="3" xfId="0" applyFont="1" applyFill="1" applyBorder="1" applyAlignment="1">
      <alignment horizontal="center" wrapText="1"/>
    </xf>
    <xf numFmtId="49" fontId="10" fillId="9" borderId="32" xfId="24" applyNumberFormat="1" applyFont="1" applyFill="1" applyBorder="1" applyAlignment="1">
      <alignment horizontal="center" vertical="center" wrapText="1"/>
    </xf>
    <xf numFmtId="4" fontId="24" fillId="0" borderId="1" xfId="10" quotePrefix="1" applyNumberFormat="1" applyFont="1" applyBorder="1" applyAlignment="1">
      <alignment vertical="center" wrapText="1"/>
    </xf>
    <xf numFmtId="0" fontId="10" fillId="0" borderId="22" xfId="0" applyFont="1" applyBorder="1" applyAlignment="1">
      <alignment horizontal="center" vertical="center" wrapText="1"/>
    </xf>
    <xf numFmtId="0" fontId="10" fillId="0" borderId="32" xfId="13" quotePrefix="1" applyFont="1" applyBorder="1" applyAlignment="1">
      <alignment horizontal="center" vertical="center" wrapText="1"/>
    </xf>
    <xf numFmtId="4" fontId="10" fillId="0" borderId="3" xfId="13" quotePrefix="1" applyNumberFormat="1" applyFont="1" applyBorder="1" applyAlignment="1">
      <alignment horizontal="left" vertical="center" wrapText="1"/>
    </xf>
    <xf numFmtId="0" fontId="10" fillId="0" borderId="1" xfId="13" quotePrefix="1" applyFont="1" applyBorder="1" applyAlignment="1">
      <alignment horizontal="center" vertical="center" wrapText="1"/>
    </xf>
    <xf numFmtId="0" fontId="10" fillId="0" borderId="3" xfId="1" applyFont="1" applyFill="1" applyBorder="1" applyAlignment="1">
      <alignment horizontal="center" vertical="center" wrapText="1"/>
    </xf>
    <xf numFmtId="0" fontId="10" fillId="0" borderId="29" xfId="12" quotePrefix="1" applyFont="1" applyBorder="1" applyAlignment="1">
      <alignment horizontal="center" vertical="center" wrapText="1"/>
    </xf>
    <xf numFmtId="4" fontId="10" fillId="0" borderId="1" xfId="12" quotePrefix="1" applyNumberFormat="1" applyFont="1" applyBorder="1" applyAlignment="1">
      <alignment vertical="center" wrapText="1"/>
    </xf>
    <xf numFmtId="0" fontId="24" fillId="0" borderId="1" xfId="26" quotePrefix="1" applyFont="1" applyBorder="1" applyAlignment="1">
      <alignment horizontal="center" vertical="center" wrapText="1"/>
    </xf>
    <xf numFmtId="4" fontId="24" fillId="0" borderId="1" xfId="26" quotePrefix="1" applyNumberFormat="1" applyFont="1" applyBorder="1" applyAlignment="1">
      <alignment vertical="center" wrapText="1"/>
    </xf>
    <xf numFmtId="0" fontId="9" fillId="0" borderId="29" xfId="27" quotePrefix="1" applyFont="1" applyBorder="1" applyAlignment="1">
      <alignment horizontal="center" vertical="center" wrapText="1"/>
    </xf>
    <xf numFmtId="0" fontId="10" fillId="0" borderId="1" xfId="17" applyFont="1" applyFill="1" applyBorder="1" applyAlignment="1">
      <alignment horizontal="center" vertical="center" wrapText="1"/>
    </xf>
    <xf numFmtId="49" fontId="10" fillId="0" borderId="37" xfId="28" applyNumberFormat="1" applyFont="1" applyBorder="1" applyAlignment="1">
      <alignment horizontal="center" vertical="center" wrapText="1"/>
    </xf>
    <xf numFmtId="0" fontId="10" fillId="9" borderId="3" xfId="0" applyFont="1" applyFill="1" applyBorder="1" applyAlignment="1">
      <alignment horizontal="center" vertical="center" wrapText="1"/>
    </xf>
    <xf numFmtId="4" fontId="9" fillId="10" borderId="3" xfId="0" applyNumberFormat="1" applyFont="1" applyFill="1" applyBorder="1" applyAlignment="1">
      <alignment horizontal="right" vertical="center" wrapText="1"/>
    </xf>
    <xf numFmtId="4" fontId="9" fillId="10" borderId="12" xfId="0" applyNumberFormat="1" applyFont="1" applyFill="1" applyBorder="1" applyAlignment="1">
      <alignment horizontal="right" vertical="center" wrapText="1"/>
    </xf>
    <xf numFmtId="4" fontId="10" fillId="0" borderId="3" xfId="0" applyNumberFormat="1" applyFont="1" applyBorder="1" applyAlignment="1">
      <alignment horizontal="right" vertical="center" wrapText="1"/>
    </xf>
    <xf numFmtId="4" fontId="9" fillId="10" borderId="8" xfId="0" applyNumberFormat="1" applyFont="1" applyFill="1" applyBorder="1" applyAlignment="1">
      <alignment horizontal="right" vertical="center" wrapText="1"/>
    </xf>
    <xf numFmtId="4" fontId="9" fillId="0" borderId="8" xfId="0" applyNumberFormat="1" applyFont="1" applyBorder="1" applyAlignment="1">
      <alignment horizontal="right" vertical="center" wrapText="1"/>
    </xf>
    <xf numFmtId="0" fontId="10" fillId="0" borderId="12" xfId="17" applyFont="1" applyFill="1" applyBorder="1" applyAlignment="1">
      <alignment horizontal="center" vertical="center" wrapText="1"/>
    </xf>
    <xf numFmtId="0" fontId="10" fillId="0" borderId="12" xfId="0" applyFont="1" applyBorder="1" applyAlignment="1">
      <alignment horizontal="center" vertical="center" wrapText="1"/>
    </xf>
    <xf numFmtId="4" fontId="10" fillId="0" borderId="12" xfId="0" applyNumberFormat="1" applyFont="1" applyBorder="1" applyAlignment="1">
      <alignment horizontal="right" vertical="center" wrapText="1"/>
    </xf>
    <xf numFmtId="0" fontId="10" fillId="0" borderId="3" xfId="17"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4" fontId="9" fillId="0" borderId="9" xfId="0" applyNumberFormat="1" applyFont="1" applyBorder="1" applyAlignment="1">
      <alignment horizontal="right" vertical="center" wrapText="1"/>
    </xf>
    <xf numFmtId="0" fontId="7" fillId="0" borderId="0" xfId="0" applyFont="1" applyAlignment="1">
      <alignment vertical="center" wrapText="1"/>
    </xf>
    <xf numFmtId="0" fontId="7" fillId="0" borderId="0" xfId="0" applyFont="1" applyAlignment="1">
      <alignment horizontal="center" vertical="center" wrapText="1"/>
    </xf>
    <xf numFmtId="4" fontId="10" fillId="0" borderId="21" xfId="0" applyNumberFormat="1" applyFont="1" applyBorder="1" applyAlignment="1">
      <alignment horizontal="right" vertical="center" wrapText="1"/>
    </xf>
    <xf numFmtId="4" fontId="10" fillId="0" borderId="20" xfId="0" applyNumberFormat="1" applyFont="1" applyBorder="1" applyAlignment="1">
      <alignment horizontal="right" vertical="center" wrapText="1"/>
    </xf>
    <xf numFmtId="4" fontId="10" fillId="9" borderId="20" xfId="0" applyNumberFormat="1" applyFont="1" applyFill="1" applyBorder="1" applyAlignment="1">
      <alignment horizontal="right" vertical="center" wrapText="1"/>
    </xf>
    <xf numFmtId="4" fontId="9" fillId="0" borderId="23" xfId="0" applyNumberFormat="1" applyFont="1" applyBorder="1" applyAlignment="1">
      <alignment horizontal="right" vertical="center" wrapText="1"/>
    </xf>
    <xf numFmtId="4" fontId="10" fillId="0" borderId="23" xfId="0" applyNumberFormat="1" applyFont="1" applyBorder="1" applyAlignment="1">
      <alignment horizontal="right" vertical="center" wrapText="1"/>
    </xf>
    <xf numFmtId="4" fontId="10" fillId="9" borderId="21" xfId="0" applyNumberFormat="1" applyFont="1" applyFill="1" applyBorder="1" applyAlignment="1">
      <alignment horizontal="right" vertical="center" wrapText="1"/>
    </xf>
    <xf numFmtId="4" fontId="10" fillId="0" borderId="17" xfId="0" applyNumberFormat="1" applyFont="1" applyBorder="1" applyAlignment="1">
      <alignment horizontal="right" vertical="center" wrapText="1"/>
    </xf>
    <xf numFmtId="4" fontId="9" fillId="0" borderId="21" xfId="0" applyNumberFormat="1" applyFont="1" applyBorder="1" applyAlignment="1">
      <alignment horizontal="right" vertical="center" wrapText="1"/>
    </xf>
    <xf numFmtId="0" fontId="43" fillId="0" borderId="1" xfId="0" applyFont="1" applyBorder="1"/>
    <xf numFmtId="4" fontId="46" fillId="0" borderId="1" xfId="0" applyNumberFormat="1" applyFont="1" applyBorder="1"/>
    <xf numFmtId="4" fontId="43" fillId="0" borderId="1" xfId="0" applyNumberFormat="1" applyFont="1" applyBorder="1"/>
    <xf numFmtId="0" fontId="43" fillId="9" borderId="1" xfId="0" applyFont="1" applyFill="1" applyBorder="1"/>
    <xf numFmtId="165" fontId="9" fillId="12" borderId="10" xfId="0" applyNumberFormat="1" applyFont="1" applyFill="1" applyBorder="1" applyAlignment="1">
      <alignment horizontal="right" vertical="center" wrapText="1"/>
    </xf>
    <xf numFmtId="165" fontId="9" fillId="12" borderId="12" xfId="0" applyNumberFormat="1" applyFont="1" applyFill="1" applyBorder="1" applyAlignment="1">
      <alignment horizontal="right" vertical="center" wrapText="1"/>
    </xf>
    <xf numFmtId="0" fontId="43" fillId="0" borderId="3" xfId="0" applyFont="1" applyBorder="1"/>
    <xf numFmtId="165" fontId="9" fillId="12" borderId="8" xfId="0" applyNumberFormat="1" applyFont="1" applyFill="1" applyBorder="1" applyAlignment="1">
      <alignment horizontal="right" vertical="center" wrapText="1"/>
    </xf>
    <xf numFmtId="0" fontId="42" fillId="0" borderId="0" xfId="0" applyFont="1" applyAlignment="1">
      <alignment horizontal="center" vertical="center"/>
    </xf>
    <xf numFmtId="0" fontId="47" fillId="0" borderId="0" xfId="0" applyFont="1"/>
    <xf numFmtId="0" fontId="48" fillId="0" borderId="0" xfId="0" applyFont="1" applyAlignment="1">
      <alignment horizontal="right"/>
    </xf>
    <xf numFmtId="0" fontId="48" fillId="0" borderId="0" xfId="0" applyFont="1" applyAlignment="1">
      <alignment horizontal="center"/>
    </xf>
    <xf numFmtId="0" fontId="48" fillId="0" borderId="0" xfId="0" applyFont="1" applyAlignment="1">
      <alignment horizontal="center" vertical="center"/>
    </xf>
    <xf numFmtId="0" fontId="10" fillId="0" borderId="0" xfId="0" applyFont="1" applyAlignment="1">
      <alignment horizontal="right"/>
    </xf>
    <xf numFmtId="0" fontId="42" fillId="0" borderId="0" xfId="0" applyFont="1" applyAlignment="1">
      <alignment wrapText="1"/>
    </xf>
    <xf numFmtId="0" fontId="11" fillId="0" borderId="1" xfId="0" applyFont="1" applyBorder="1" applyAlignment="1">
      <alignment horizontal="center" vertical="center" wrapText="1"/>
    </xf>
    <xf numFmtId="0" fontId="2" fillId="0" borderId="1" xfId="30" applyFont="1" applyBorder="1" applyAlignment="1">
      <alignment horizontal="center" vertical="center" wrapText="1"/>
    </xf>
    <xf numFmtId="4" fontId="2" fillId="0" borderId="1" xfId="3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0" fontId="43" fillId="0" borderId="0" xfId="0" applyFont="1" applyAlignment="1">
      <alignment wrapText="1"/>
    </xf>
    <xf numFmtId="0" fontId="9" fillId="0" borderId="0" xfId="0" applyFont="1" applyAlignment="1">
      <alignment horizontal="center" vertical="center" wrapText="1"/>
    </xf>
    <xf numFmtId="4" fontId="9" fillId="0" borderId="0" xfId="0" applyNumberFormat="1" applyFont="1" applyAlignment="1">
      <alignment horizontal="right" vertical="center" wrapText="1"/>
    </xf>
    <xf numFmtId="0" fontId="10" fillId="0" borderId="0" xfId="0" applyFont="1" applyAlignment="1">
      <alignment horizontal="center" vertical="center" wrapText="1"/>
    </xf>
    <xf numFmtId="0" fontId="17" fillId="0" borderId="0" xfId="0" applyFont="1" applyAlignment="1">
      <alignment horizontal="left"/>
    </xf>
    <xf numFmtId="0" fontId="17" fillId="0" borderId="0" xfId="0" applyFont="1"/>
    <xf numFmtId="0" fontId="39" fillId="0" borderId="0" xfId="3" applyFont="1" applyAlignment="1">
      <alignment horizontal="right"/>
    </xf>
    <xf numFmtId="0" fontId="5" fillId="13" borderId="0" xfId="0" applyFont="1" applyFill="1"/>
    <xf numFmtId="0" fontId="10" fillId="0" borderId="0" xfId="0" applyFont="1" applyAlignment="1">
      <alignment horizontal="center" vertical="center"/>
    </xf>
    <xf numFmtId="0" fontId="42" fillId="0" borderId="1" xfId="0" applyFont="1" applyBorder="1" applyAlignment="1">
      <alignment wrapText="1"/>
    </xf>
    <xf numFmtId="0" fontId="2" fillId="0" borderId="1" xfId="30" quotePrefix="1" applyFont="1" applyBorder="1" applyAlignment="1">
      <alignment horizontal="center" vertical="center" wrapText="1"/>
    </xf>
    <xf numFmtId="4" fontId="9" fillId="0" borderId="1" xfId="0" applyNumberFormat="1" applyFont="1" applyBorder="1" applyAlignment="1">
      <alignment horizontal="center" vertical="center" wrapText="1"/>
    </xf>
    <xf numFmtId="4" fontId="0" fillId="0" borderId="0" xfId="0" applyNumberFormat="1"/>
    <xf numFmtId="0" fontId="1" fillId="9" borderId="0" xfId="0" applyFont="1" applyFill="1"/>
    <xf numFmtId="0" fontId="1" fillId="9" borderId="0" xfId="0" applyFont="1" applyFill="1" applyAlignment="1">
      <alignment horizontal="center" vertical="center" wrapText="1"/>
    </xf>
    <xf numFmtId="0" fontId="2" fillId="9" borderId="0" xfId="0" applyFont="1" applyFill="1"/>
    <xf numFmtId="0" fontId="1" fillId="0" borderId="1" xfId="0" applyFont="1" applyBorder="1"/>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4" fontId="1" fillId="0" borderId="1" xfId="0" applyNumberFormat="1" applyFont="1" applyBorder="1" applyAlignment="1">
      <alignment vertical="center"/>
    </xf>
    <xf numFmtId="4" fontId="2" fillId="2" borderId="1" xfId="0" applyNumberFormat="1" applyFont="1" applyFill="1" applyBorder="1" applyAlignment="1">
      <alignment vertical="center"/>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1" fontId="22" fillId="0" borderId="1" xfId="0" applyNumberFormat="1" applyFont="1" applyBorder="1" applyAlignment="1">
      <alignment horizontal="center" vertical="center" wrapText="1"/>
    </xf>
    <xf numFmtId="4" fontId="22" fillId="0" borderId="1" xfId="0" applyNumberFormat="1" applyFont="1" applyBorder="1" applyAlignment="1">
      <alignment horizontal="right" vertical="center" wrapText="1"/>
    </xf>
    <xf numFmtId="0" fontId="50" fillId="0" borderId="1" xfId="0" applyFont="1" applyBorder="1" applyAlignment="1">
      <alignment horizontal="justify"/>
    </xf>
    <xf numFmtId="4" fontId="50" fillId="0" borderId="1" xfId="0" applyNumberFormat="1" applyFont="1" applyBorder="1" applyAlignment="1">
      <alignment vertical="center" wrapText="1"/>
    </xf>
    <xf numFmtId="4" fontId="22" fillId="0" borderId="1" xfId="0" applyNumberFormat="1" applyFont="1" applyBorder="1" applyAlignment="1">
      <alignment vertical="center" wrapText="1"/>
    </xf>
    <xf numFmtId="4" fontId="22" fillId="7" borderId="20" xfId="0" applyNumberFormat="1" applyFont="1" applyFill="1" applyBorder="1" applyAlignment="1">
      <alignment horizontal="right" vertical="top"/>
    </xf>
    <xf numFmtId="4" fontId="22" fillId="0" borderId="22" xfId="0" applyNumberFormat="1" applyFont="1" applyBorder="1" applyAlignment="1">
      <alignment horizontal="right" vertical="top"/>
    </xf>
    <xf numFmtId="0" fontId="21" fillId="0" borderId="7" xfId="0" applyFont="1" applyBorder="1" applyAlignment="1">
      <alignment horizontal="left" vertical="top" wrapText="1"/>
    </xf>
    <xf numFmtId="49" fontId="21" fillId="0" borderId="8" xfId="0" applyNumberFormat="1" applyFont="1" applyBorder="1" applyAlignment="1">
      <alignment horizontal="center" vertical="top" wrapText="1"/>
    </xf>
    <xf numFmtId="4" fontId="22" fillId="6" borderId="8" xfId="0" applyNumberFormat="1" applyFont="1" applyFill="1" applyBorder="1" applyAlignment="1">
      <alignment horizontal="right" vertical="top"/>
    </xf>
    <xf numFmtId="4" fontId="22" fillId="7" borderId="8" xfId="0" applyNumberFormat="1" applyFont="1" applyFill="1" applyBorder="1" applyAlignment="1">
      <alignment horizontal="right" vertical="top"/>
    </xf>
    <xf numFmtId="4" fontId="22" fillId="0" borderId="8" xfId="0" applyNumberFormat="1" applyFont="1" applyBorder="1" applyAlignment="1">
      <alignment horizontal="right" vertical="top"/>
    </xf>
    <xf numFmtId="49" fontId="19" fillId="0" borderId="10" xfId="0" applyNumberFormat="1" applyFont="1" applyBorder="1" applyAlignment="1">
      <alignment horizontal="center" vertical="center" wrapText="1"/>
    </xf>
    <xf numFmtId="4" fontId="20" fillId="6" borderId="10" xfId="0" applyNumberFormat="1" applyFont="1" applyFill="1" applyBorder="1" applyAlignment="1">
      <alignment horizontal="right" vertical="center"/>
    </xf>
    <xf numFmtId="165" fontId="5" fillId="0" borderId="10" xfId="0" applyNumberFormat="1" applyFont="1" applyBorder="1" applyAlignment="1">
      <alignment horizontal="right" vertical="center"/>
    </xf>
    <xf numFmtId="4" fontId="20" fillId="7" borderId="10" xfId="0" applyNumberFormat="1" applyFont="1" applyFill="1" applyBorder="1" applyAlignment="1">
      <alignment horizontal="right" vertical="center"/>
    </xf>
    <xf numFmtId="4" fontId="5" fillId="0" borderId="10" xfId="0" applyNumberFormat="1" applyFont="1" applyBorder="1" applyAlignment="1">
      <alignment horizontal="right" vertical="center"/>
    </xf>
    <xf numFmtId="0" fontId="37" fillId="0" borderId="1" xfId="31" applyFont="1" applyBorder="1" applyAlignment="1">
      <alignment horizontal="center" vertical="center"/>
    </xf>
    <xf numFmtId="4" fontId="5" fillId="0" borderId="30" xfId="0" applyNumberFormat="1" applyFont="1" applyBorder="1" applyAlignment="1">
      <alignment horizontal="right" vertical="center" wrapText="1"/>
    </xf>
    <xf numFmtId="4" fontId="17" fillId="0" borderId="30" xfId="0" applyNumberFormat="1" applyFont="1" applyBorder="1" applyAlignment="1">
      <alignment horizontal="right" vertical="center" wrapText="1"/>
    </xf>
    <xf numFmtId="165" fontId="39" fillId="0" borderId="1" xfId="0" applyNumberFormat="1" applyFont="1" applyBorder="1" applyAlignment="1">
      <alignment horizontal="right" vertical="center"/>
    </xf>
    <xf numFmtId="0" fontId="18" fillId="9" borderId="0" xfId="0" applyFont="1" applyFill="1"/>
    <xf numFmtId="0" fontId="27" fillId="9" borderId="0" xfId="0" applyFont="1" applyFill="1"/>
    <xf numFmtId="0" fontId="31" fillId="9" borderId="0" xfId="0" applyFont="1" applyFill="1"/>
    <xf numFmtId="0" fontId="34" fillId="9" borderId="0" xfId="0" applyFont="1" applyFill="1"/>
    <xf numFmtId="49" fontId="21" fillId="0" borderId="3" xfId="0" applyNumberFormat="1" applyFont="1" applyBorder="1" applyAlignment="1">
      <alignment horizontal="center" vertical="top" wrapText="1"/>
    </xf>
    <xf numFmtId="165" fontId="22" fillId="0" borderId="12" xfId="0" applyNumberFormat="1" applyFont="1" applyBorder="1" applyAlignment="1">
      <alignment horizontal="right" vertical="top"/>
    </xf>
    <xf numFmtId="4" fontId="20" fillId="7" borderId="10" xfId="0" applyNumberFormat="1" applyFont="1" applyFill="1" applyBorder="1" applyAlignment="1">
      <alignment horizontal="right" vertical="top"/>
    </xf>
    <xf numFmtId="4" fontId="37" fillId="0" borderId="20" xfId="0" applyNumberFormat="1" applyFont="1" applyBorder="1" applyAlignment="1">
      <alignment horizontal="right" vertical="center"/>
    </xf>
    <xf numFmtId="4" fontId="39" fillId="0" borderId="1" xfId="9" quotePrefix="1" applyNumberFormat="1" applyFont="1" applyBorder="1" applyAlignment="1">
      <alignment vertical="center" wrapText="1"/>
    </xf>
    <xf numFmtId="4" fontId="52" fillId="0" borderId="1" xfId="9" applyNumberFormat="1" applyFont="1" applyBorder="1" applyAlignment="1">
      <alignment vertical="center" wrapText="1"/>
    </xf>
    <xf numFmtId="4" fontId="5" fillId="0" borderId="1" xfId="0" applyNumberFormat="1" applyFont="1" applyBorder="1" applyAlignment="1">
      <alignment horizontal="right" vertical="center" wrapText="1"/>
    </xf>
    <xf numFmtId="4" fontId="38" fillId="0" borderId="1" xfId="9" applyNumberFormat="1" applyFont="1" applyBorder="1" applyAlignment="1">
      <alignment vertical="center" wrapText="1"/>
    </xf>
    <xf numFmtId="4" fontId="10" fillId="0" borderId="1" xfId="0" applyNumberFormat="1" applyFont="1" applyBorder="1" applyAlignment="1">
      <alignment horizontal="right" vertical="center"/>
    </xf>
    <xf numFmtId="0" fontId="24" fillId="0" borderId="1" xfId="32" quotePrefix="1" applyFont="1" applyBorder="1" applyAlignment="1">
      <alignment horizontal="center" vertical="center" wrapText="1"/>
    </xf>
    <xf numFmtId="4" fontId="24" fillId="0" borderId="1" xfId="32" quotePrefix="1" applyNumberFormat="1" applyFont="1" applyBorder="1" applyAlignment="1">
      <alignment vertical="center" wrapText="1"/>
    </xf>
    <xf numFmtId="0" fontId="10" fillId="0" borderId="4" xfId="24" quotePrefix="1" applyFont="1" applyBorder="1" applyAlignment="1">
      <alignment horizontal="center" vertical="center" wrapText="1"/>
    </xf>
    <xf numFmtId="4" fontId="10" fillId="0" borderId="15" xfId="25" quotePrefix="1" applyNumberFormat="1" applyFont="1" applyBorder="1" applyAlignment="1">
      <alignment horizontal="left" vertical="center" wrapText="1"/>
    </xf>
    <xf numFmtId="4" fontId="8" fillId="0" borderId="16" xfId="29" quotePrefix="1" applyNumberFormat="1" applyFont="1" applyBorder="1" applyAlignment="1">
      <alignment vertical="center" wrapText="1"/>
    </xf>
    <xf numFmtId="0" fontId="10" fillId="0" borderId="16" xfId="0" applyFont="1" applyBorder="1" applyAlignment="1">
      <alignment horizontal="center" vertical="center" wrapText="1"/>
    </xf>
    <xf numFmtId="4" fontId="9" fillId="10" borderId="16" xfId="0" applyNumberFormat="1" applyFont="1" applyFill="1" applyBorder="1" applyAlignment="1">
      <alignment horizontal="right" vertical="center" wrapText="1"/>
    </xf>
    <xf numFmtId="165" fontId="9" fillId="12" borderId="16" xfId="0" applyNumberFormat="1" applyFont="1" applyFill="1" applyBorder="1" applyAlignment="1">
      <alignment horizontal="right" vertical="center" wrapText="1"/>
    </xf>
    <xf numFmtId="4" fontId="9" fillId="0" borderId="16" xfId="0" applyNumberFormat="1" applyFont="1" applyBorder="1" applyAlignment="1">
      <alignment horizontal="right" vertical="center" wrapText="1"/>
    </xf>
    <xf numFmtId="165" fontId="9" fillId="12" borderId="1" xfId="0" applyNumberFormat="1" applyFont="1" applyFill="1" applyBorder="1" applyAlignment="1">
      <alignment horizontal="right" vertical="center" wrapText="1"/>
    </xf>
    <xf numFmtId="0" fontId="10" fillId="0" borderId="25" xfId="0" applyFont="1" applyBorder="1" applyAlignment="1">
      <alignment horizontal="center" vertical="center" wrapText="1"/>
    </xf>
    <xf numFmtId="4" fontId="9" fillId="0" borderId="13" xfId="0" applyNumberFormat="1" applyFont="1" applyBorder="1" applyAlignment="1">
      <alignment horizontal="right" vertical="center" wrapText="1"/>
    </xf>
    <xf numFmtId="0" fontId="1" fillId="2" borderId="1" xfId="0" applyFont="1" applyFill="1" applyBorder="1" applyAlignment="1">
      <alignment horizontal="center" vertical="center" wrapText="1"/>
    </xf>
    <xf numFmtId="0" fontId="1" fillId="0" borderId="3" xfId="0" applyFont="1" applyBorder="1" applyAlignment="1">
      <alignment horizontal="center"/>
    </xf>
    <xf numFmtId="0" fontId="1" fillId="0" borderId="3" xfId="0" applyFont="1" applyBorder="1" applyAlignment="1">
      <alignment horizontal="center" wrapText="1"/>
    </xf>
    <xf numFmtId="0" fontId="1" fillId="0" borderId="20" xfId="0" applyFont="1" applyBorder="1" applyAlignment="1">
      <alignment vertical="center"/>
    </xf>
    <xf numFmtId="165" fontId="2" fillId="2" borderId="1" xfId="0" applyNumberFormat="1" applyFont="1" applyFill="1" applyBorder="1" applyAlignment="1">
      <alignment vertical="center"/>
    </xf>
    <xf numFmtId="0" fontId="2" fillId="14" borderId="1" xfId="0" applyFont="1" applyFill="1" applyBorder="1" applyAlignment="1">
      <alignment horizontal="center" vertical="center"/>
    </xf>
    <xf numFmtId="0" fontId="53" fillId="14" borderId="1" xfId="0" applyFont="1" applyFill="1" applyBorder="1" applyAlignment="1">
      <alignment vertical="center" wrapText="1"/>
    </xf>
    <xf numFmtId="4" fontId="2" fillId="14" borderId="1" xfId="0" applyNumberFormat="1" applyFont="1" applyFill="1" applyBorder="1" applyAlignment="1">
      <alignment vertical="center"/>
    </xf>
    <xf numFmtId="165" fontId="2" fillId="14" borderId="1" xfId="0" applyNumberFormat="1" applyFont="1" applyFill="1" applyBorder="1" applyAlignment="1">
      <alignment vertical="center"/>
    </xf>
    <xf numFmtId="0" fontId="15" fillId="5" borderId="7" xfId="0" applyFont="1" applyFill="1" applyBorder="1" applyAlignment="1">
      <alignment horizontal="left" vertical="center" wrapText="1"/>
    </xf>
    <xf numFmtId="49" fontId="15" fillId="5" borderId="8" xfId="0" applyNumberFormat="1" applyFont="1" applyFill="1" applyBorder="1" applyAlignment="1">
      <alignment horizontal="center" vertical="center" wrapText="1"/>
    </xf>
    <xf numFmtId="0" fontId="19" fillId="0" borderId="37" xfId="0" applyFont="1" applyBorder="1" applyAlignment="1">
      <alignment horizontal="left" vertical="top" wrapText="1"/>
    </xf>
    <xf numFmtId="165" fontId="5" fillId="0" borderId="43" xfId="0" applyNumberFormat="1" applyFont="1" applyBorder="1" applyAlignment="1">
      <alignment horizontal="right" vertical="top"/>
    </xf>
    <xf numFmtId="0" fontId="19" fillId="0" borderId="29" xfId="0" applyFont="1" applyBorder="1" applyAlignment="1">
      <alignment horizontal="left" vertical="top" wrapText="1"/>
    </xf>
    <xf numFmtId="165" fontId="5" fillId="0" borderId="30" xfId="0" applyNumberFormat="1" applyFont="1" applyBorder="1" applyAlignment="1">
      <alignment horizontal="right" vertical="top"/>
    </xf>
    <xf numFmtId="0" fontId="19" fillId="0" borderId="32" xfId="0" applyFont="1" applyBorder="1" applyAlignment="1">
      <alignment horizontal="left" vertical="top" wrapText="1"/>
    </xf>
    <xf numFmtId="165" fontId="5" fillId="0" borderId="44" xfId="0" applyNumberFormat="1" applyFont="1" applyBorder="1" applyAlignment="1">
      <alignment horizontal="right" vertical="top"/>
    </xf>
    <xf numFmtId="0" fontId="21" fillId="0" borderId="37" xfId="0" applyFont="1" applyBorder="1" applyAlignment="1">
      <alignment horizontal="left" vertical="top" wrapText="1"/>
    </xf>
    <xf numFmtId="165" fontId="22" fillId="0" borderId="43" xfId="0" applyNumberFormat="1" applyFont="1" applyBorder="1" applyAlignment="1">
      <alignment horizontal="right" vertical="top"/>
    </xf>
    <xf numFmtId="37" fontId="23" fillId="8" borderId="45" xfId="0" applyNumberFormat="1" applyFont="1" applyFill="1" applyBorder="1" applyAlignment="1">
      <alignment horizontal="left" vertical="center" wrapText="1"/>
    </xf>
    <xf numFmtId="165" fontId="22" fillId="0" borderId="30" xfId="0" applyNumberFormat="1" applyFont="1" applyBorder="1" applyAlignment="1">
      <alignment horizontal="right" vertical="top"/>
    </xf>
    <xf numFmtId="0" fontId="24" fillId="0" borderId="29" xfId="4" applyFont="1" applyBorder="1" applyAlignment="1">
      <alignment vertical="center" wrapText="1"/>
    </xf>
    <xf numFmtId="0" fontId="25" fillId="0" borderId="29" xfId="4" applyFont="1" applyBorder="1" applyAlignment="1">
      <alignment vertical="center" wrapText="1"/>
    </xf>
    <xf numFmtId="0" fontId="21" fillId="0" borderId="29" xfId="0" applyFont="1" applyBorder="1" applyAlignment="1">
      <alignment horizontal="left" vertical="top" wrapText="1"/>
    </xf>
    <xf numFmtId="37" fontId="23" fillId="8" borderId="46" xfId="0" applyNumberFormat="1" applyFont="1" applyFill="1" applyBorder="1" applyAlignment="1">
      <alignment horizontal="left" vertical="center" wrapText="1"/>
    </xf>
    <xf numFmtId="165" fontId="22" fillId="0" borderId="44" xfId="0" applyNumberFormat="1" applyFont="1" applyBorder="1" applyAlignment="1">
      <alignment horizontal="right" vertical="top"/>
    </xf>
    <xf numFmtId="0" fontId="54" fillId="5" borderId="7" xfId="0" applyFont="1" applyFill="1" applyBorder="1" applyAlignment="1">
      <alignment horizontal="left" vertical="center" wrapText="1"/>
    </xf>
    <xf numFmtId="49" fontId="17" fillId="5" borderId="9" xfId="0" applyNumberFormat="1" applyFont="1" applyFill="1" applyBorder="1" applyAlignment="1">
      <alignment horizontal="center" vertical="center" wrapText="1"/>
    </xf>
    <xf numFmtId="0" fontId="23" fillId="8" borderId="37" xfId="0" applyFont="1" applyFill="1" applyBorder="1" applyAlignment="1">
      <alignment horizontal="left" vertical="center" wrapText="1"/>
    </xf>
    <xf numFmtId="0" fontId="23" fillId="8" borderId="29" xfId="0" applyFont="1" applyFill="1" applyBorder="1" applyAlignment="1">
      <alignment horizontal="left" vertical="center" wrapText="1"/>
    </xf>
    <xf numFmtId="0" fontId="19" fillId="0" borderId="47" xfId="0" applyFont="1" applyBorder="1" applyAlignment="1">
      <alignment vertical="top" wrapText="1"/>
    </xf>
    <xf numFmtId="0" fontId="28" fillId="8" borderId="29" xfId="0" applyFont="1" applyFill="1" applyBorder="1" applyAlignment="1">
      <alignment horizontal="left" vertical="center" wrapText="1"/>
    </xf>
    <xf numFmtId="0" fontId="28" fillId="8" borderId="32" xfId="0" applyFont="1" applyFill="1" applyBorder="1" applyAlignment="1">
      <alignment horizontal="left" vertical="center" wrapText="1"/>
    </xf>
    <xf numFmtId="0" fontId="15" fillId="5" borderId="7" xfId="0" applyFont="1" applyFill="1" applyBorder="1" applyAlignment="1">
      <alignment horizontal="left" vertical="top" wrapText="1"/>
    </xf>
    <xf numFmtId="49" fontId="15" fillId="5" borderId="8" xfId="0" applyNumberFormat="1" applyFont="1" applyFill="1" applyBorder="1" applyAlignment="1">
      <alignment horizontal="center" vertical="top" wrapText="1"/>
    </xf>
    <xf numFmtId="0" fontId="28" fillId="8" borderId="29" xfId="0" applyFont="1" applyFill="1" applyBorder="1" applyAlignment="1">
      <alignment horizontal="left" vertical="top" wrapText="1"/>
    </xf>
    <xf numFmtId="49" fontId="15" fillId="0" borderId="8" xfId="0" applyNumberFormat="1" applyFont="1" applyBorder="1" applyAlignment="1">
      <alignment horizontal="center" vertical="top" wrapText="1"/>
    </xf>
    <xf numFmtId="49" fontId="29" fillId="5" borderId="8" xfId="0" applyNumberFormat="1" applyFont="1" applyFill="1" applyBorder="1" applyAlignment="1">
      <alignment horizontal="center" vertical="top" wrapText="1"/>
    </xf>
    <xf numFmtId="0" fontId="9" fillId="0" borderId="29" xfId="0" applyFont="1" applyBorder="1" applyAlignment="1">
      <alignment horizontal="left" vertical="top" wrapText="1"/>
    </xf>
    <xf numFmtId="165" fontId="17" fillId="0" borderId="30" xfId="0" applyNumberFormat="1" applyFont="1" applyBorder="1" applyAlignment="1">
      <alignment horizontal="right" vertical="top"/>
    </xf>
    <xf numFmtId="0" fontId="30" fillId="0" borderId="29" xfId="0" applyFont="1" applyBorder="1" applyAlignment="1">
      <alignment horizontal="left" vertical="top" wrapText="1"/>
    </xf>
    <xf numFmtId="0" fontId="30" fillId="0" borderId="37" xfId="0" applyFont="1" applyBorder="1" applyAlignment="1">
      <alignment horizontal="left" vertical="top" wrapText="1"/>
    </xf>
    <xf numFmtId="0" fontId="10" fillId="0" borderId="29" xfId="0" applyFont="1" applyBorder="1" applyAlignment="1">
      <alignment horizontal="left" vertical="top" wrapText="1"/>
    </xf>
    <xf numFmtId="0" fontId="10" fillId="0" borderId="32" xfId="0" applyFont="1" applyBorder="1" applyAlignment="1">
      <alignment horizontal="left" vertical="top" wrapText="1"/>
    </xf>
    <xf numFmtId="0" fontId="15" fillId="10" borderId="7" xfId="0" applyFont="1" applyFill="1" applyBorder="1" applyAlignment="1">
      <alignment horizontal="left" vertical="center" wrapText="1"/>
    </xf>
    <xf numFmtId="49" fontId="15" fillId="10" borderId="8" xfId="0" applyNumberFormat="1" applyFont="1" applyFill="1" applyBorder="1" applyAlignment="1">
      <alignment horizontal="center" vertical="center" wrapText="1"/>
    </xf>
    <xf numFmtId="4" fontId="15" fillId="6" borderId="8" xfId="0" applyNumberFormat="1" applyFont="1" applyFill="1" applyBorder="1" applyAlignment="1">
      <alignment horizontal="right" vertical="center"/>
    </xf>
    <xf numFmtId="165" fontId="17" fillId="10" borderId="8" xfId="0" applyNumberFormat="1" applyFont="1" applyFill="1" applyBorder="1" applyAlignment="1">
      <alignment horizontal="right" vertical="center"/>
    </xf>
    <xf numFmtId="4" fontId="17" fillId="10" borderId="8" xfId="0" applyNumberFormat="1" applyFont="1" applyFill="1" applyBorder="1" applyAlignment="1">
      <alignment horizontal="right" vertical="center"/>
    </xf>
    <xf numFmtId="165" fontId="17" fillId="10" borderId="9" xfId="0" applyNumberFormat="1" applyFont="1" applyFill="1" applyBorder="1" applyAlignment="1">
      <alignment horizontal="right" vertical="center"/>
    </xf>
    <xf numFmtId="0" fontId="10" fillId="9" borderId="37" xfId="0" applyFont="1" applyFill="1" applyBorder="1" applyAlignment="1">
      <alignment horizontal="left" vertical="center" wrapText="1"/>
    </xf>
    <xf numFmtId="165" fontId="5" fillId="0" borderId="48" xfId="0" applyNumberFormat="1" applyFont="1" applyBorder="1" applyAlignment="1">
      <alignment horizontal="right" vertical="top"/>
    </xf>
    <xf numFmtId="0" fontId="15" fillId="10" borderId="49" xfId="0" applyFont="1" applyFill="1" applyBorder="1" applyAlignment="1">
      <alignment horizontal="left" vertical="center" wrapText="1"/>
    </xf>
    <xf numFmtId="49" fontId="15" fillId="10" borderId="50" xfId="0" applyNumberFormat="1" applyFont="1" applyFill="1" applyBorder="1" applyAlignment="1">
      <alignment horizontal="center" vertical="center" wrapText="1"/>
    </xf>
    <xf numFmtId="4" fontId="22" fillId="0" borderId="9" xfId="0" applyNumberFormat="1" applyFont="1" applyBorder="1" applyAlignment="1">
      <alignment horizontal="right" vertical="top"/>
    </xf>
    <xf numFmtId="165" fontId="22" fillId="0" borderId="51" xfId="0" applyNumberFormat="1" applyFont="1" applyBorder="1" applyAlignment="1">
      <alignment horizontal="right" vertical="top"/>
    </xf>
    <xf numFmtId="0" fontId="10" fillId="0" borderId="37" xfId="0" applyFont="1" applyBorder="1" applyAlignment="1">
      <alignment horizontal="left" vertical="top" wrapText="1"/>
    </xf>
    <xf numFmtId="165" fontId="5" fillId="0" borderId="43" xfId="0" applyNumberFormat="1" applyFont="1" applyBorder="1" applyAlignment="1">
      <alignment horizontal="right" vertical="center"/>
    </xf>
    <xf numFmtId="165" fontId="17" fillId="11" borderId="52" xfId="0" applyNumberFormat="1" applyFont="1" applyFill="1" applyBorder="1" applyAlignment="1">
      <alignment horizontal="right" vertical="center"/>
    </xf>
    <xf numFmtId="0" fontId="1" fillId="4" borderId="1" xfId="0" quotePrefix="1" applyFont="1" applyFill="1" applyBorder="1" applyAlignment="1">
      <alignment vertical="center" wrapText="1"/>
    </xf>
    <xf numFmtId="164" fontId="1" fillId="4" borderId="1" xfId="0" applyNumberFormat="1" applyFont="1" applyFill="1" applyBorder="1" applyAlignment="1">
      <alignment horizontal="center" vertical="center"/>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2" fillId="2" borderId="1" xfId="0" quotePrefix="1" applyFont="1" applyFill="1" applyBorder="1" applyAlignment="1">
      <alignment vertical="center" wrapText="1"/>
    </xf>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vertical="center"/>
    </xf>
    <xf numFmtId="0" fontId="8" fillId="0" borderId="29" xfId="33" quotePrefix="1" applyFont="1" applyBorder="1" applyAlignment="1">
      <alignment horizontal="center" vertical="center" wrapText="1"/>
    </xf>
    <xf numFmtId="0" fontId="8" fillId="0" borderId="1" xfId="33" applyFont="1" applyBorder="1" applyAlignment="1">
      <alignment horizontal="center" vertical="center" wrapText="1"/>
    </xf>
    <xf numFmtId="4" fontId="8" fillId="0" borderId="1" xfId="33"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4" fontId="41"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10" fillId="0" borderId="3" xfId="0" applyFont="1" applyBorder="1" applyAlignment="1">
      <alignment horizontal="center" wrapText="1"/>
    </xf>
    <xf numFmtId="1" fontId="17" fillId="0" borderId="32" xfId="0" applyNumberFormat="1" applyFont="1" applyBorder="1" applyAlignment="1">
      <alignment horizontal="center" vertical="center" wrapText="1"/>
    </xf>
    <xf numFmtId="1" fontId="17" fillId="0" borderId="3" xfId="0" applyNumberFormat="1" applyFont="1" applyBorder="1" applyAlignment="1">
      <alignment horizontal="center" vertical="center" wrapText="1"/>
    </xf>
    <xf numFmtId="0" fontId="37" fillId="0" borderId="1" xfId="0" applyFont="1" applyBorder="1" applyAlignment="1">
      <alignment horizontal="center" vertical="center"/>
    </xf>
    <xf numFmtId="4" fontId="5" fillId="0" borderId="1" xfId="34" applyNumberFormat="1" applyFont="1" applyBorder="1" applyAlignment="1">
      <alignment vertical="center" wrapText="1"/>
    </xf>
    <xf numFmtId="4" fontId="17" fillId="0" borderId="1" xfId="34" applyNumberFormat="1" applyFont="1" applyBorder="1" applyAlignment="1">
      <alignment vertical="center" wrapText="1"/>
    </xf>
    <xf numFmtId="165" fontId="5" fillId="0" borderId="1" xfId="0" applyNumberFormat="1" applyFont="1" applyBorder="1" applyAlignment="1">
      <alignment horizontal="right" vertical="center" wrapText="1"/>
    </xf>
    <xf numFmtId="4" fontId="5" fillId="0" borderId="30" xfId="0" applyNumberFormat="1" applyFont="1" applyBorder="1" applyAlignment="1">
      <alignment vertical="center" wrapText="1"/>
    </xf>
    <xf numFmtId="4" fontId="17" fillId="0" borderId="30" xfId="0" applyNumberFormat="1" applyFont="1" applyBorder="1" applyAlignment="1">
      <alignment vertical="center" wrapText="1"/>
    </xf>
    <xf numFmtId="165" fontId="5" fillId="0" borderId="20" xfId="0" applyNumberFormat="1" applyFont="1" applyBorder="1" applyAlignment="1">
      <alignment horizontal="right" vertical="center" wrapText="1"/>
    </xf>
    <xf numFmtId="1" fontId="17" fillId="0" borderId="22" xfId="0" quotePrefix="1" applyNumberFormat="1" applyFont="1" applyBorder="1" applyAlignment="1">
      <alignment horizontal="center" vertical="center" wrapText="1"/>
    </xf>
    <xf numFmtId="165" fontId="37" fillId="0" borderId="41" xfId="0" applyNumberFormat="1" applyFont="1" applyBorder="1" applyAlignment="1">
      <alignment horizontal="right" vertical="center"/>
    </xf>
    <xf numFmtId="4" fontId="22" fillId="0" borderId="20" xfId="0" applyNumberFormat="1" applyFont="1" applyBorder="1" applyAlignment="1">
      <alignment horizontal="righ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8" fillId="0" borderId="2" xfId="2" quotePrefix="1" applyFont="1" applyBorder="1" applyAlignment="1">
      <alignment horizontal="center"/>
    </xf>
    <xf numFmtId="0" fontId="8" fillId="0" borderId="2" xfId="2" applyFont="1" applyBorder="1" applyAlignment="1">
      <alignment horizont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20" xfId="0" applyNumberFormat="1" applyFont="1" applyBorder="1" applyAlignment="1">
      <alignment horizontal="center" vertical="center" wrapText="1"/>
    </xf>
    <xf numFmtId="4" fontId="2" fillId="0" borderId="22" xfId="0" applyNumberFormat="1" applyFont="1" applyBorder="1" applyAlignment="1">
      <alignment horizontal="center" vertical="center" wrapText="1"/>
    </xf>
    <xf numFmtId="4" fontId="2" fillId="0" borderId="20"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8" fillId="0" borderId="0" xfId="2" applyFont="1" applyAlignment="1">
      <alignment horizont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49" fontId="19" fillId="0" borderId="1" xfId="0" applyNumberFormat="1" applyFont="1" applyBorder="1" applyAlignment="1" applyProtection="1">
      <alignment horizontal="center" vertical="center" wrapText="1"/>
      <protection locked="0"/>
    </xf>
    <xf numFmtId="49" fontId="19" fillId="0" borderId="3" xfId="0" applyNumberFormat="1" applyFont="1" applyBorder="1" applyAlignment="1" applyProtection="1">
      <alignment horizontal="center" vertical="center" wrapTex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49" fontId="13" fillId="0" borderId="1"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49" fontId="14" fillId="0" borderId="1" xfId="0" applyNumberFormat="1" applyFont="1" applyBorder="1" applyAlignment="1" applyProtection="1">
      <alignment horizontal="center" vertical="center" wrapText="1"/>
      <protection locked="0"/>
    </xf>
    <xf numFmtId="49" fontId="15"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1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8" fillId="0" borderId="20" xfId="7" applyFont="1" applyBorder="1" applyAlignment="1">
      <alignment horizontal="center" vertical="center"/>
    </xf>
    <xf numFmtId="0" fontId="24" fillId="0" borderId="21" xfId="7" applyFont="1" applyBorder="1"/>
    <xf numFmtId="0" fontId="24" fillId="0" borderId="22" xfId="7" applyFont="1" applyBorder="1"/>
    <xf numFmtId="0" fontId="17" fillId="0" borderId="0" xfId="0" applyFont="1" applyAlignment="1">
      <alignment horizontal="center" wrapText="1"/>
    </xf>
    <xf numFmtId="0" fontId="17" fillId="0" borderId="0" xfId="0" applyFont="1" applyAlignment="1">
      <alignment horizontal="center"/>
    </xf>
    <xf numFmtId="0" fontId="5" fillId="0" borderId="0" xfId="0" applyFont="1" applyAlignment="1">
      <alignment horizontal="center"/>
    </xf>
    <xf numFmtId="0" fontId="24" fillId="0" borderId="1" xfId="7" applyFont="1" applyBorder="1" applyAlignment="1">
      <alignment horizontal="center" vertical="center" wrapText="1"/>
    </xf>
    <xf numFmtId="0" fontId="17" fillId="12" borderId="17" xfId="0" applyFont="1" applyFill="1" applyBorder="1" applyAlignment="1">
      <alignment horizontal="center" vertical="center" wrapText="1"/>
    </xf>
    <xf numFmtId="0" fontId="17" fillId="12" borderId="18" xfId="0" applyFont="1" applyFill="1" applyBorder="1" applyAlignment="1">
      <alignment horizontal="center" vertical="center" wrapText="1"/>
    </xf>
    <xf numFmtId="0" fontId="17" fillId="12" borderId="19" xfId="0" applyFont="1" applyFill="1" applyBorder="1" applyAlignment="1">
      <alignment horizontal="center" vertical="center" wrapText="1"/>
    </xf>
    <xf numFmtId="0" fontId="17" fillId="12" borderId="23"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24" xfId="0" applyFont="1" applyFill="1" applyBorder="1" applyAlignment="1">
      <alignment horizontal="center" vertical="center" wrapText="1"/>
    </xf>
    <xf numFmtId="0" fontId="8" fillId="0" borderId="20" xfId="7" applyFont="1" applyBorder="1" applyAlignment="1">
      <alignment horizontal="center" vertical="center" wrapText="1"/>
    </xf>
    <xf numFmtId="0" fontId="8" fillId="0" borderId="21" xfId="7" applyFont="1" applyBorder="1" applyAlignment="1">
      <alignment horizontal="center" vertical="center" wrapText="1"/>
    </xf>
    <xf numFmtId="0" fontId="8" fillId="0" borderId="22" xfId="7" applyFont="1" applyBorder="1" applyAlignment="1">
      <alignment horizontal="center" vertical="center" wrapText="1"/>
    </xf>
    <xf numFmtId="0" fontId="8" fillId="0" borderId="1"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10" xfId="7" applyFont="1" applyBorder="1" applyAlignment="1">
      <alignment horizontal="center" vertical="center" wrapText="1"/>
    </xf>
    <xf numFmtId="1" fontId="17" fillId="0" borderId="20" xfId="0" applyNumberFormat="1" applyFont="1" applyBorder="1" applyAlignment="1">
      <alignment horizontal="center" vertical="center" wrapText="1"/>
    </xf>
    <xf numFmtId="1" fontId="17" fillId="0" borderId="22" xfId="0" applyNumberFormat="1" applyFont="1" applyBorder="1" applyAlignment="1">
      <alignment horizontal="center" vertical="center" wrapText="1"/>
    </xf>
    <xf numFmtId="0" fontId="37" fillId="0" borderId="20" xfId="31" applyFont="1" applyBorder="1" applyAlignment="1">
      <alignment horizontal="center" vertical="center" wrapText="1"/>
    </xf>
    <xf numFmtId="0" fontId="37" fillId="0" borderId="22" xfId="31" applyFont="1" applyBorder="1" applyAlignment="1">
      <alignment horizontal="center" vertical="center" wrapText="1"/>
    </xf>
    <xf numFmtId="0" fontId="37" fillId="0" borderId="20" xfId="0" applyFont="1" applyBorder="1" applyAlignment="1">
      <alignment horizontal="center" vertical="center" wrapText="1"/>
    </xf>
    <xf numFmtId="0" fontId="37" fillId="0" borderId="22" xfId="0" applyFont="1" applyBorder="1" applyAlignment="1">
      <alignment horizontal="center" vertical="center" wrapText="1"/>
    </xf>
    <xf numFmtId="2" fontId="17" fillId="0" borderId="31" xfId="0" applyNumberFormat="1" applyFont="1" applyBorder="1" applyAlignment="1">
      <alignment horizontal="center" vertical="center" wrapText="1"/>
    </xf>
    <xf numFmtId="2" fontId="17" fillId="0" borderId="22" xfId="0" applyNumberFormat="1" applyFont="1" applyBorder="1" applyAlignment="1">
      <alignment horizontal="center" vertical="center" wrapText="1"/>
    </xf>
    <xf numFmtId="1" fontId="22" fillId="0" borderId="29" xfId="0" applyNumberFormat="1" applyFont="1" applyBorder="1" applyAlignment="1">
      <alignment horizontal="center" vertical="center" wrapText="1"/>
    </xf>
    <xf numFmtId="1" fontId="22" fillId="0" borderId="1" xfId="0" applyNumberFormat="1" applyFont="1" applyBorder="1" applyAlignment="1">
      <alignment horizontal="center" vertical="center" wrapText="1"/>
    </xf>
    <xf numFmtId="1" fontId="5" fillId="0" borderId="20" xfId="0" applyNumberFormat="1" applyFont="1" applyBorder="1" applyAlignment="1">
      <alignment horizontal="center" vertical="center" wrapText="1"/>
    </xf>
    <xf numFmtId="1" fontId="5" fillId="0" borderId="22" xfId="0" applyNumberFormat="1" applyFont="1" applyBorder="1" applyAlignment="1">
      <alignment horizontal="center" vertical="center" wrapText="1"/>
    </xf>
    <xf numFmtId="0" fontId="0" fillId="0" borderId="22" xfId="0" applyBorder="1" applyAlignment="1">
      <alignment horizontal="center"/>
    </xf>
    <xf numFmtId="1" fontId="17" fillId="0" borderId="1" xfId="0" applyNumberFormat="1" applyFont="1" applyBorder="1" applyAlignment="1">
      <alignment horizontal="center" vertical="center" wrapText="1"/>
    </xf>
    <xf numFmtId="1" fontId="17" fillId="0" borderId="32" xfId="0" applyNumberFormat="1" applyFont="1" applyBorder="1" applyAlignment="1">
      <alignment horizontal="center" vertical="center" wrapText="1"/>
    </xf>
    <xf numFmtId="1" fontId="17" fillId="0" borderId="33" xfId="0" applyNumberFormat="1" applyFont="1" applyBorder="1" applyAlignment="1">
      <alignment horizontal="center" vertical="center" wrapText="1"/>
    </xf>
    <xf numFmtId="1" fontId="17" fillId="0" borderId="3" xfId="0" applyNumberFormat="1" applyFont="1" applyBorder="1" applyAlignment="1">
      <alignment horizontal="center" vertical="center" wrapText="1"/>
    </xf>
    <xf numFmtId="1" fontId="17" fillId="0" borderId="12" xfId="0" applyNumberFormat="1" applyFont="1" applyBorder="1" applyAlignment="1">
      <alignment horizontal="center" vertical="center" wrapText="1"/>
    </xf>
    <xf numFmtId="1" fontId="22" fillId="0" borderId="31" xfId="0" applyNumberFormat="1" applyFont="1" applyBorder="1" applyAlignment="1">
      <alignment horizontal="center" vertical="center" wrapText="1"/>
    </xf>
    <xf numFmtId="1" fontId="22" fillId="0" borderId="21" xfId="0" applyNumberFormat="1" applyFont="1" applyBorder="1" applyAlignment="1">
      <alignment horizontal="center" vertical="center" wrapText="1"/>
    </xf>
    <xf numFmtId="1" fontId="22" fillId="0" borderId="41"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0" fontId="36" fillId="0" borderId="0" xfId="0" applyFont="1" applyAlignment="1">
      <alignment horizontal="center" vertical="center"/>
    </xf>
    <xf numFmtId="49" fontId="5" fillId="0" borderId="1" xfId="0" applyNumberFormat="1" applyFont="1" applyBorder="1" applyAlignment="1">
      <alignment horizontal="center" vertical="center" wrapText="1"/>
    </xf>
    <xf numFmtId="0" fontId="37" fillId="0" borderId="1" xfId="8" quotePrefix="1" applyFont="1" applyBorder="1" applyAlignment="1">
      <alignment horizontal="center" vertical="center" wrapText="1"/>
    </xf>
    <xf numFmtId="1" fontId="5" fillId="0" borderId="1" xfId="0" applyNumberFormat="1" applyFont="1" applyBorder="1" applyAlignment="1">
      <alignment horizontal="center" vertical="center" wrapText="1"/>
    </xf>
    <xf numFmtId="0" fontId="37" fillId="0" borderId="32" xfId="10" quotePrefix="1" applyFont="1" applyBorder="1" applyAlignment="1">
      <alignment horizontal="center" vertical="center" wrapText="1"/>
    </xf>
    <xf numFmtId="0" fontId="37" fillId="0" borderId="33" xfId="10" quotePrefix="1" applyFont="1" applyBorder="1" applyAlignment="1">
      <alignment horizontal="center" vertical="center" wrapText="1"/>
    </xf>
    <xf numFmtId="0" fontId="37" fillId="0" borderId="3" xfId="10" quotePrefix="1" applyFont="1" applyBorder="1" applyAlignment="1">
      <alignment horizontal="center" vertical="center" wrapText="1"/>
    </xf>
    <xf numFmtId="0" fontId="37" fillId="0" borderId="12" xfId="10" quotePrefix="1" applyFont="1" applyBorder="1" applyAlignment="1">
      <alignment horizontal="center" vertical="center" wrapText="1"/>
    </xf>
    <xf numFmtId="0" fontId="17" fillId="0" borderId="0" xfId="0" applyFont="1" applyAlignment="1">
      <alignment horizontal="center" vertical="center" wrapText="1"/>
    </xf>
    <xf numFmtId="0" fontId="7" fillId="0" borderId="0" xfId="0" applyFont="1" applyAlignment="1">
      <alignment horizont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1" fontId="22" fillId="0" borderId="22" xfId="0" applyNumberFormat="1" applyFont="1" applyBorder="1" applyAlignment="1">
      <alignment horizontal="center" vertical="center" wrapText="1"/>
    </xf>
    <xf numFmtId="0" fontId="35" fillId="0" borderId="0" xfId="0" applyFont="1" applyAlignment="1">
      <alignment horizontal="center"/>
    </xf>
    <xf numFmtId="0" fontId="9" fillId="0" borderId="0" xfId="0" applyFont="1" applyAlignment="1">
      <alignment horizontal="center"/>
    </xf>
    <xf numFmtId="0" fontId="49" fillId="0" borderId="40"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35"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34" xfId="0" applyFont="1" applyBorder="1" applyAlignment="1">
      <alignment horizontal="center" vertical="center" wrapText="1"/>
    </xf>
    <xf numFmtId="0" fontId="9" fillId="0" borderId="18" xfId="0" applyFont="1" applyBorder="1" applyAlignment="1">
      <alignment horizontal="center"/>
    </xf>
    <xf numFmtId="0" fontId="21" fillId="12" borderId="40"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2" borderId="35"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30" xfId="0" applyFont="1" applyBorder="1" applyAlignment="1">
      <alignment horizontal="center" vertical="center" wrapText="1"/>
    </xf>
    <xf numFmtId="0" fontId="8" fillId="0" borderId="20" xfId="0" applyFont="1" applyBorder="1" applyAlignment="1">
      <alignment horizontal="center" vertical="center"/>
    </xf>
    <xf numFmtId="0" fontId="8" fillId="0" borderId="22" xfId="0" applyFont="1" applyBorder="1" applyAlignment="1">
      <alignment horizontal="center" vertical="center"/>
    </xf>
    <xf numFmtId="3" fontId="9" fillId="0" borderId="40" xfId="0" applyNumberFormat="1" applyFont="1" applyBorder="1" applyAlignment="1">
      <alignment horizontal="center" vertical="center" wrapText="1"/>
    </xf>
    <xf numFmtId="3" fontId="9" fillId="0" borderId="28" xfId="0" applyNumberFormat="1" applyFont="1" applyBorder="1" applyAlignment="1">
      <alignment horizontal="center" vertical="center" wrapText="1"/>
    </xf>
    <xf numFmtId="0" fontId="9" fillId="0" borderId="40" xfId="0" applyFont="1" applyBorder="1" applyAlignment="1">
      <alignment horizontal="center" vertical="center" wrapText="1"/>
    </xf>
    <xf numFmtId="0" fontId="9" fillId="10" borderId="40"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0" borderId="35" xfId="0" applyFont="1" applyBorder="1" applyAlignment="1">
      <alignment horizontal="center" vertical="center" wrapText="1"/>
    </xf>
    <xf numFmtId="0" fontId="8" fillId="0" borderId="0" xfId="2" quotePrefix="1" applyFont="1" applyAlignment="1">
      <alignment horizontal="center"/>
    </xf>
    <xf numFmtId="0" fontId="7" fillId="0" borderId="0" xfId="0" applyFont="1" applyAlignment="1">
      <alignment horizontal="center" vertical="center" wrapText="1"/>
    </xf>
    <xf numFmtId="0" fontId="10" fillId="0" borderId="32" xfId="28" quotePrefix="1" applyFont="1" applyBorder="1" applyAlignment="1">
      <alignment horizontal="center" vertical="center" wrapText="1"/>
    </xf>
    <xf numFmtId="0" fontId="10" fillId="0" borderId="33" xfId="28" quotePrefix="1" applyFont="1" applyBorder="1" applyAlignment="1">
      <alignment horizontal="center" vertical="center" wrapText="1"/>
    </xf>
    <xf numFmtId="0" fontId="10" fillId="0" borderId="37" xfId="28" quotePrefix="1" applyFont="1" applyBorder="1" applyAlignment="1">
      <alignment horizontal="center" vertical="center" wrapText="1"/>
    </xf>
    <xf numFmtId="4" fontId="10" fillId="0" borderId="3" xfId="28" quotePrefix="1" applyNumberFormat="1" applyFont="1" applyBorder="1" applyAlignment="1">
      <alignment horizontal="center" vertical="center" wrapText="1"/>
    </xf>
    <xf numFmtId="4" fontId="10" fillId="0" borderId="12" xfId="28" quotePrefix="1" applyNumberFormat="1" applyFont="1" applyBorder="1" applyAlignment="1">
      <alignment horizontal="center" vertical="center" wrapText="1"/>
    </xf>
    <xf numFmtId="4" fontId="10" fillId="0" borderId="10" xfId="28" quotePrefix="1" applyNumberFormat="1" applyFont="1" applyBorder="1" applyAlignment="1">
      <alignment horizontal="center" vertical="center" wrapText="1"/>
    </xf>
    <xf numFmtId="0" fontId="10" fillId="0" borderId="32" xfId="25" quotePrefix="1" applyFont="1" applyBorder="1" applyAlignment="1">
      <alignment horizontal="center" vertical="center" wrapText="1"/>
    </xf>
    <xf numFmtId="0" fontId="10" fillId="0" borderId="37" xfId="25" quotePrefix="1" applyFont="1" applyBorder="1" applyAlignment="1">
      <alignment horizontal="center" vertical="center" wrapText="1"/>
    </xf>
    <xf numFmtId="4" fontId="10" fillId="0" borderId="3" xfId="25" quotePrefix="1" applyNumberFormat="1" applyFont="1" applyBorder="1" applyAlignment="1">
      <alignment horizontal="left" vertical="center" wrapText="1"/>
    </xf>
    <xf numFmtId="4" fontId="10" fillId="0" borderId="10" xfId="25" quotePrefix="1" applyNumberFormat="1" applyFont="1" applyBorder="1" applyAlignment="1">
      <alignment horizontal="left" vertical="center" wrapText="1"/>
    </xf>
    <xf numFmtId="0" fontId="10" fillId="0" borderId="1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9" fillId="0" borderId="20" xfId="27" quotePrefix="1" applyNumberFormat="1" applyFont="1" applyBorder="1" applyAlignment="1">
      <alignment horizontal="center" vertical="center" wrapText="1"/>
    </xf>
    <xf numFmtId="4" fontId="9" fillId="0" borderId="22" xfId="27" quotePrefix="1" applyNumberFormat="1" applyFont="1" applyBorder="1" applyAlignment="1">
      <alignment horizontal="center" vertical="center" wrapText="1"/>
    </xf>
    <xf numFmtId="49" fontId="10" fillId="0" borderId="32" xfId="13" applyNumberFormat="1" applyFont="1" applyBorder="1" applyAlignment="1">
      <alignment horizontal="center" vertical="center" wrapText="1"/>
    </xf>
    <xf numFmtId="49" fontId="10" fillId="0" borderId="33" xfId="13" applyNumberFormat="1" applyFont="1" applyBorder="1" applyAlignment="1">
      <alignment horizontal="center" vertical="center" wrapText="1"/>
    </xf>
    <xf numFmtId="49" fontId="10" fillId="0" borderId="37" xfId="13"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2" xfId="23" quotePrefix="1" applyFont="1" applyBorder="1" applyAlignment="1">
      <alignment horizontal="center" vertical="center" wrapText="1"/>
    </xf>
    <xf numFmtId="0" fontId="10" fillId="0" borderId="33" xfId="23" quotePrefix="1" applyFont="1" applyBorder="1" applyAlignment="1">
      <alignment horizontal="center" vertical="center" wrapText="1"/>
    </xf>
    <xf numFmtId="0" fontId="10" fillId="0" borderId="37" xfId="23" quotePrefix="1" applyFont="1" applyBorder="1" applyAlignment="1">
      <alignment horizontal="center" vertical="center" wrapText="1"/>
    </xf>
    <xf numFmtId="0" fontId="10" fillId="0" borderId="32" xfId="24" quotePrefix="1" applyFont="1" applyBorder="1" applyAlignment="1">
      <alignment horizontal="center" vertical="center" wrapText="1"/>
    </xf>
    <xf numFmtId="0" fontId="10" fillId="0" borderId="33" xfId="24" quotePrefix="1" applyFont="1" applyBorder="1" applyAlignment="1">
      <alignment horizontal="center" vertical="center" wrapText="1"/>
    </xf>
    <xf numFmtId="4" fontId="10" fillId="0" borderId="12" xfId="25" quotePrefix="1" applyNumberFormat="1" applyFont="1" applyBorder="1" applyAlignment="1">
      <alignment horizontal="left" vertical="center" wrapText="1"/>
    </xf>
    <xf numFmtId="0" fontId="10" fillId="0" borderId="1" xfId="24" quotePrefix="1" applyFont="1" applyBorder="1" applyAlignment="1">
      <alignment horizontal="center" vertical="center" wrapText="1"/>
    </xf>
    <xf numFmtId="0" fontId="10" fillId="0" borderId="3" xfId="24" quotePrefix="1" applyFont="1" applyBorder="1" applyAlignment="1">
      <alignment horizontal="center" vertical="center" wrapText="1"/>
    </xf>
    <xf numFmtId="4" fontId="24" fillId="0" borderId="1" xfId="10" quotePrefix="1" applyNumberFormat="1" applyFont="1" applyBorder="1" applyAlignment="1">
      <alignment horizontal="center" vertical="center" wrapText="1"/>
    </xf>
    <xf numFmtId="4" fontId="24" fillId="0" borderId="3" xfId="10" quotePrefix="1" applyNumberFormat="1" applyFont="1" applyBorder="1" applyAlignment="1">
      <alignment horizontal="center" vertical="center" wrapText="1"/>
    </xf>
    <xf numFmtId="0" fontId="0" fillId="0" borderId="1" xfId="0" applyBorder="1"/>
    <xf numFmtId="4" fontId="24" fillId="0" borderId="1" xfId="16" quotePrefix="1" applyNumberFormat="1" applyFont="1" applyBorder="1" applyAlignment="1">
      <alignment horizontal="center" vertical="center" wrapText="1"/>
    </xf>
    <xf numFmtId="0" fontId="10" fillId="0" borderId="32" xfId="12" quotePrefix="1" applyFont="1" applyBorder="1" applyAlignment="1">
      <alignment horizontal="center" vertical="center" wrapText="1"/>
    </xf>
    <xf numFmtId="0" fontId="10" fillId="0" borderId="37" xfId="12" quotePrefix="1" applyFont="1" applyBorder="1" applyAlignment="1">
      <alignment horizontal="center" vertical="center" wrapText="1"/>
    </xf>
    <xf numFmtId="4" fontId="10" fillId="0" borderId="3" xfId="12" quotePrefix="1" applyNumberFormat="1" applyFont="1" applyBorder="1" applyAlignment="1">
      <alignment horizontal="center" vertical="center" wrapText="1"/>
    </xf>
    <xf numFmtId="4" fontId="10" fillId="0" borderId="10" xfId="12" quotePrefix="1" applyNumberFormat="1" applyFont="1" applyBorder="1" applyAlignment="1">
      <alignment horizontal="center" vertical="center" wrapText="1"/>
    </xf>
    <xf numFmtId="4" fontId="10" fillId="0" borderId="3" xfId="23" quotePrefix="1" applyNumberFormat="1" applyFont="1" applyBorder="1" applyAlignment="1">
      <alignment horizontal="left" vertical="center" wrapText="1"/>
    </xf>
    <xf numFmtId="4" fontId="10" fillId="0" borderId="12" xfId="23" quotePrefix="1" applyNumberFormat="1" applyFont="1" applyBorder="1" applyAlignment="1">
      <alignment horizontal="left" vertical="center" wrapText="1"/>
    </xf>
    <xf numFmtId="4" fontId="10" fillId="0" borderId="10" xfId="23" quotePrefix="1" applyNumberFormat="1" applyFont="1" applyBorder="1" applyAlignment="1">
      <alignment horizontal="left" vertical="center" wrapText="1"/>
    </xf>
    <xf numFmtId="0" fontId="10" fillId="0" borderId="32" xfId="13" quotePrefix="1" applyFont="1" applyBorder="1" applyAlignment="1">
      <alignment horizontal="center" vertical="center" wrapText="1"/>
    </xf>
    <xf numFmtId="0" fontId="10" fillId="0" borderId="37" xfId="13" quotePrefix="1" applyFont="1" applyBorder="1" applyAlignment="1">
      <alignment horizontal="center" vertical="center" wrapText="1"/>
    </xf>
    <xf numFmtId="4" fontId="10" fillId="0" borderId="3" xfId="13" quotePrefix="1" applyNumberFormat="1" applyFont="1" applyBorder="1" applyAlignment="1">
      <alignment horizontal="left" vertical="center" wrapText="1"/>
    </xf>
    <xf numFmtId="4" fontId="10" fillId="0" borderId="10" xfId="13" quotePrefix="1" applyNumberFormat="1" applyFont="1" applyBorder="1" applyAlignment="1">
      <alignment horizontal="left" vertical="center" wrapText="1"/>
    </xf>
    <xf numFmtId="0" fontId="10" fillId="0" borderId="33" xfId="13" quotePrefix="1" applyFont="1" applyBorder="1" applyAlignment="1">
      <alignment horizontal="center" vertical="center" wrapText="1"/>
    </xf>
    <xf numFmtId="4" fontId="10" fillId="9" borderId="3" xfId="13" quotePrefix="1" applyNumberFormat="1" applyFont="1" applyFill="1" applyBorder="1" applyAlignment="1">
      <alignment horizontal="left" vertical="center" wrapText="1"/>
    </xf>
    <xf numFmtId="4" fontId="10" fillId="9" borderId="12" xfId="13" quotePrefix="1" applyNumberFormat="1" applyFont="1" applyFill="1" applyBorder="1" applyAlignment="1">
      <alignment horizontal="left" vertical="center" wrapText="1"/>
    </xf>
    <xf numFmtId="4" fontId="10" fillId="9" borderId="10" xfId="13" quotePrefix="1" applyNumberFormat="1" applyFont="1" applyFill="1" applyBorder="1" applyAlignment="1">
      <alignment horizontal="left" vertical="center" wrapText="1"/>
    </xf>
    <xf numFmtId="0" fontId="24" fillId="0" borderId="1" xfId="26" quotePrefix="1" applyFont="1" applyBorder="1" applyAlignment="1">
      <alignment horizontal="center" vertical="center" wrapText="1"/>
    </xf>
    <xf numFmtId="4" fontId="24" fillId="0" borderId="1" xfId="26" quotePrefix="1" applyNumberFormat="1" applyFont="1" applyBorder="1" applyAlignment="1">
      <alignment horizontal="center" vertical="center" wrapText="1"/>
    </xf>
    <xf numFmtId="0" fontId="9" fillId="0" borderId="2" xfId="0" applyFont="1" applyBorder="1" applyAlignment="1">
      <alignment horizontal="center"/>
    </xf>
    <xf numFmtId="4" fontId="2" fillId="0" borderId="1" xfId="30" quotePrefix="1" applyNumberFormat="1" applyFont="1" applyBorder="1" applyAlignment="1">
      <alignment horizontal="left" vertical="center" wrapText="1"/>
    </xf>
    <xf numFmtId="4" fontId="8" fillId="0" borderId="20" xfId="33" quotePrefix="1" applyNumberFormat="1" applyFont="1" applyBorder="1" applyAlignment="1">
      <alignment horizontal="left" vertical="center" wrapText="1"/>
    </xf>
    <xf numFmtId="4" fontId="8" fillId="0" borderId="22" xfId="33" quotePrefix="1" applyNumberFormat="1" applyFont="1" applyBorder="1" applyAlignment="1">
      <alignment horizontal="left" vertical="center" wrapText="1"/>
    </xf>
    <xf numFmtId="0" fontId="24" fillId="0" borderId="32" xfId="33" quotePrefix="1" applyFont="1" applyBorder="1" applyAlignment="1">
      <alignment horizontal="center" vertical="center" wrapText="1"/>
    </xf>
    <xf numFmtId="0" fontId="24" fillId="0" borderId="37" xfId="33" quotePrefix="1" applyFont="1" applyBorder="1" applyAlignment="1">
      <alignment horizontal="center" vertical="center" wrapText="1"/>
    </xf>
    <xf numFmtId="0" fontId="24" fillId="0" borderId="3" xfId="33" quotePrefix="1" applyFont="1" applyBorder="1" applyAlignment="1">
      <alignment horizontal="center" vertical="center" wrapText="1"/>
    </xf>
    <xf numFmtId="0" fontId="24" fillId="0" borderId="10" xfId="33" quotePrefix="1" applyFont="1" applyBorder="1" applyAlignment="1">
      <alignment horizontal="center" vertical="center" wrapText="1"/>
    </xf>
    <xf numFmtId="4" fontId="24" fillId="0" borderId="3" xfId="33" quotePrefix="1" applyNumberFormat="1" applyFont="1" applyBorder="1" applyAlignment="1">
      <alignment horizontal="center" vertical="center" wrapText="1"/>
    </xf>
    <xf numFmtId="4" fontId="24" fillId="0" borderId="10" xfId="33" quotePrefix="1" applyNumberFormat="1" applyFont="1" applyBorder="1" applyAlignment="1">
      <alignment horizontal="center" vertical="center" wrapText="1"/>
    </xf>
    <xf numFmtId="4" fontId="24" fillId="0" borderId="3" xfId="33" applyNumberFormat="1" applyFont="1" applyBorder="1" applyAlignment="1">
      <alignment horizontal="center" vertical="center" wrapText="1"/>
    </xf>
    <xf numFmtId="4" fontId="24" fillId="0" borderId="10" xfId="33" applyNumberFormat="1" applyFont="1" applyBorder="1" applyAlignment="1">
      <alignment horizontal="center" vertical="center" wrapText="1"/>
    </xf>
  </cellXfs>
  <cellStyles count="35">
    <cellStyle name="Добре" xfId="1" builtinId="26"/>
    <cellStyle name="Звичайний" xfId="0" builtinId="0"/>
    <cellStyle name="Обычный 10 2 2 2" xfId="9"/>
    <cellStyle name="Обычный 10 2 2 2 4" xfId="22"/>
    <cellStyle name="Обычный 11" xfId="11"/>
    <cellStyle name="Обычный 11 2 4" xfId="23"/>
    <cellStyle name="Обычный 12 2 4" xfId="24"/>
    <cellStyle name="Обычный 14 2 4" xfId="25"/>
    <cellStyle name="Обычный 15 2" xfId="29"/>
    <cellStyle name="Обычный 2" xfId="6"/>
    <cellStyle name="Обычный 2 2" xfId="5"/>
    <cellStyle name="Обычный 2 2 2 4" xfId="13"/>
    <cellStyle name="Обычный 24" xfId="2"/>
    <cellStyle name="Обычный 26 4" xfId="18"/>
    <cellStyle name="Обычный 27 4" xfId="28"/>
    <cellStyle name="Обычный 3" xfId="4"/>
    <cellStyle name="Обычный 31 4" xfId="21"/>
    <cellStyle name="Обычный 32" xfId="30"/>
    <cellStyle name="Обычный 41" xfId="19"/>
    <cellStyle name="Обычный 43" xfId="15"/>
    <cellStyle name="Обычный 49" xfId="34"/>
    <cellStyle name="Обычный 5 2 4" xfId="14"/>
    <cellStyle name="Обычный 52" xfId="7"/>
    <cellStyle name="Обычный 55" xfId="20"/>
    <cellStyle name="Обычный 58" xfId="8"/>
    <cellStyle name="Обычный 6 2 4" xfId="12"/>
    <cellStyle name="Обычный 60" xfId="26"/>
    <cellStyle name="Обычный 61" xfId="10"/>
    <cellStyle name="Обычный 66" xfId="16"/>
    <cellStyle name="Обычный 69" xfId="32"/>
    <cellStyle name="Обычный 72" xfId="31"/>
    <cellStyle name="Обычный 77" xfId="33"/>
    <cellStyle name="Обычный 9" xfId="3"/>
    <cellStyle name="Обычный 9 2 4" xfId="27"/>
    <cellStyle name="Хороший 2" xfId="17"/>
  </cellStyles>
  <dxfs count="15">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3076575</xdr:colOff>
      <xdr:row>128</xdr:row>
      <xdr:rowOff>0</xdr:rowOff>
    </xdr:from>
    <xdr:to>
      <xdr:col>1</xdr:col>
      <xdr:colOff>0</xdr:colOff>
      <xdr:row>128</xdr:row>
      <xdr:rowOff>19050</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3076575" y="59237880"/>
          <a:ext cx="215265" cy="19050"/>
        </a:xfrm>
        <a:prstGeom prst="rect">
          <a:avLst/>
        </a:prstGeom>
        <a:noFill/>
        <a:ln w="9525" cap="flat">
          <a:noFill/>
          <a:round/>
          <a:headEnd/>
          <a:tailEnd/>
        </a:ln>
        <a:effectLst/>
      </xdr:spPr>
    </xdr:sp>
    <xdr:clientData/>
  </xdr:twoCellAnchor>
  <xdr:twoCellAnchor>
    <xdr:from>
      <xdr:col>0</xdr:col>
      <xdr:colOff>3076575</xdr:colOff>
      <xdr:row>128</xdr:row>
      <xdr:rowOff>0</xdr:rowOff>
    </xdr:from>
    <xdr:to>
      <xdr:col>1</xdr:col>
      <xdr:colOff>0</xdr:colOff>
      <xdr:row>128</xdr:row>
      <xdr:rowOff>19050</xdr:rowOff>
    </xdr:to>
    <xdr:sp macro="" textlink="">
      <xdr:nvSpPr>
        <xdr:cNvPr id="3" name="Text Box 2">
          <a:extLst>
            <a:ext uri="{FF2B5EF4-FFF2-40B4-BE49-F238E27FC236}">
              <a16:creationId xmlns:a16="http://schemas.microsoft.com/office/drawing/2014/main" xmlns="" id="{00000000-0008-0000-0100-000003000000}"/>
            </a:ext>
          </a:extLst>
        </xdr:cNvPr>
        <xdr:cNvSpPr txBox="1">
          <a:spLocks noChangeArrowheads="1"/>
        </xdr:cNvSpPr>
      </xdr:nvSpPr>
      <xdr:spPr bwMode="auto">
        <a:xfrm>
          <a:off x="3076575" y="59237880"/>
          <a:ext cx="215265" cy="19050"/>
        </a:xfrm>
        <a:prstGeom prst="rect">
          <a:avLst/>
        </a:prstGeom>
        <a:noFill/>
        <a:ln w="9525" cap="flat">
          <a:noFill/>
          <a:round/>
          <a:headEnd/>
          <a:tailEnd/>
        </a:ln>
        <a:effectLst/>
      </xdr:spPr>
    </xdr:sp>
    <xdr:clientData/>
  </xdr:twoCellAnchor>
  <xdr:twoCellAnchor>
    <xdr:from>
      <xdr:col>0</xdr:col>
      <xdr:colOff>3076575</xdr:colOff>
      <xdr:row>128</xdr:row>
      <xdr:rowOff>0</xdr:rowOff>
    </xdr:from>
    <xdr:to>
      <xdr:col>1</xdr:col>
      <xdr:colOff>0</xdr:colOff>
      <xdr:row>128</xdr:row>
      <xdr:rowOff>19050</xdr:rowOff>
    </xdr:to>
    <xdr:sp macro="" textlink="">
      <xdr:nvSpPr>
        <xdr:cNvPr id="4" name="Text Box 3">
          <a:extLst>
            <a:ext uri="{FF2B5EF4-FFF2-40B4-BE49-F238E27FC236}">
              <a16:creationId xmlns:a16="http://schemas.microsoft.com/office/drawing/2014/main" xmlns="" id="{00000000-0008-0000-0100-000004000000}"/>
            </a:ext>
          </a:extLst>
        </xdr:cNvPr>
        <xdr:cNvSpPr txBox="1">
          <a:spLocks noChangeArrowheads="1"/>
        </xdr:cNvSpPr>
      </xdr:nvSpPr>
      <xdr:spPr bwMode="auto">
        <a:xfrm>
          <a:off x="3076575" y="59237880"/>
          <a:ext cx="215265" cy="19050"/>
        </a:xfrm>
        <a:prstGeom prst="rect">
          <a:avLst/>
        </a:prstGeom>
        <a:noFill/>
        <a:ln w="9525" cap="flat">
          <a:noFill/>
          <a:round/>
          <a:headEnd/>
          <a:tailEnd/>
        </a:ln>
        <a:effectLst/>
      </xdr:spPr>
    </xdr:sp>
    <xdr:clientData/>
  </xdr:twoCellAnchor>
  <xdr:twoCellAnchor>
    <xdr:from>
      <xdr:col>0</xdr:col>
      <xdr:colOff>3076575</xdr:colOff>
      <xdr:row>128</xdr:row>
      <xdr:rowOff>0</xdr:rowOff>
    </xdr:from>
    <xdr:to>
      <xdr:col>1</xdr:col>
      <xdr:colOff>0</xdr:colOff>
      <xdr:row>128</xdr:row>
      <xdr:rowOff>19050</xdr:rowOff>
    </xdr:to>
    <xdr:sp macro="" textlink="">
      <xdr:nvSpPr>
        <xdr:cNvPr id="5" name="Text Box 4">
          <a:extLst>
            <a:ext uri="{FF2B5EF4-FFF2-40B4-BE49-F238E27FC236}">
              <a16:creationId xmlns:a16="http://schemas.microsoft.com/office/drawing/2014/main" xmlns="" id="{00000000-0008-0000-0100-000005000000}"/>
            </a:ext>
          </a:extLst>
        </xdr:cNvPr>
        <xdr:cNvSpPr txBox="1">
          <a:spLocks noChangeArrowheads="1"/>
        </xdr:cNvSpPr>
      </xdr:nvSpPr>
      <xdr:spPr bwMode="auto">
        <a:xfrm>
          <a:off x="3076575" y="59237880"/>
          <a:ext cx="215265" cy="19050"/>
        </a:xfrm>
        <a:prstGeom prst="rect">
          <a:avLst/>
        </a:prstGeom>
        <a:noFill/>
        <a:ln w="9525" cap="flat">
          <a:noFill/>
          <a:round/>
          <a:headEnd/>
          <a:tailEnd/>
        </a:ln>
        <a:effectLst/>
      </xdr:spPr>
    </xdr:sp>
    <xdr:clientData/>
  </xdr:twoCellAnchor>
  <xdr:twoCellAnchor>
    <xdr:from>
      <xdr:col>0</xdr:col>
      <xdr:colOff>3076575</xdr:colOff>
      <xdr:row>128</xdr:row>
      <xdr:rowOff>0</xdr:rowOff>
    </xdr:from>
    <xdr:to>
      <xdr:col>1</xdr:col>
      <xdr:colOff>0</xdr:colOff>
      <xdr:row>128</xdr:row>
      <xdr:rowOff>19050</xdr:rowOff>
    </xdr:to>
    <xdr:sp macro="" textlink="">
      <xdr:nvSpPr>
        <xdr:cNvPr id="6" name="Text Box 1">
          <a:extLst>
            <a:ext uri="{FF2B5EF4-FFF2-40B4-BE49-F238E27FC236}">
              <a16:creationId xmlns:a16="http://schemas.microsoft.com/office/drawing/2014/main" xmlns="" id="{AC528D1E-CEDC-44C5-A21E-37EF62EFFD2E}"/>
            </a:ext>
          </a:extLst>
        </xdr:cNvPr>
        <xdr:cNvSpPr txBox="1">
          <a:spLocks noChangeArrowheads="1"/>
        </xdr:cNvSpPr>
      </xdr:nvSpPr>
      <xdr:spPr bwMode="auto">
        <a:xfrm>
          <a:off x="3076575" y="62865000"/>
          <a:ext cx="215265" cy="19050"/>
        </a:xfrm>
        <a:prstGeom prst="rect">
          <a:avLst/>
        </a:prstGeom>
        <a:noFill/>
        <a:ln w="9525" cap="flat">
          <a:noFill/>
          <a:round/>
          <a:headEnd/>
          <a:tailEnd/>
        </a:ln>
        <a:effectLst/>
      </xdr:spPr>
    </xdr:sp>
    <xdr:clientData/>
  </xdr:twoCellAnchor>
  <xdr:twoCellAnchor>
    <xdr:from>
      <xdr:col>0</xdr:col>
      <xdr:colOff>3076575</xdr:colOff>
      <xdr:row>128</xdr:row>
      <xdr:rowOff>0</xdr:rowOff>
    </xdr:from>
    <xdr:to>
      <xdr:col>1</xdr:col>
      <xdr:colOff>0</xdr:colOff>
      <xdr:row>128</xdr:row>
      <xdr:rowOff>19050</xdr:rowOff>
    </xdr:to>
    <xdr:sp macro="" textlink="">
      <xdr:nvSpPr>
        <xdr:cNvPr id="7" name="Text Box 2">
          <a:extLst>
            <a:ext uri="{FF2B5EF4-FFF2-40B4-BE49-F238E27FC236}">
              <a16:creationId xmlns:a16="http://schemas.microsoft.com/office/drawing/2014/main" xmlns="" id="{85085B05-F316-4EC6-AEF7-A9FCAFB2446C}"/>
            </a:ext>
          </a:extLst>
        </xdr:cNvPr>
        <xdr:cNvSpPr txBox="1">
          <a:spLocks noChangeArrowheads="1"/>
        </xdr:cNvSpPr>
      </xdr:nvSpPr>
      <xdr:spPr bwMode="auto">
        <a:xfrm>
          <a:off x="3076575" y="62865000"/>
          <a:ext cx="215265" cy="19050"/>
        </a:xfrm>
        <a:prstGeom prst="rect">
          <a:avLst/>
        </a:prstGeom>
        <a:noFill/>
        <a:ln w="9525" cap="flat">
          <a:noFill/>
          <a:round/>
          <a:headEnd/>
          <a:tailEnd/>
        </a:ln>
        <a:effectLst/>
      </xdr:spPr>
    </xdr:sp>
    <xdr:clientData/>
  </xdr:twoCellAnchor>
  <xdr:twoCellAnchor>
    <xdr:from>
      <xdr:col>0</xdr:col>
      <xdr:colOff>3076575</xdr:colOff>
      <xdr:row>128</xdr:row>
      <xdr:rowOff>0</xdr:rowOff>
    </xdr:from>
    <xdr:to>
      <xdr:col>1</xdr:col>
      <xdr:colOff>0</xdr:colOff>
      <xdr:row>128</xdr:row>
      <xdr:rowOff>19050</xdr:rowOff>
    </xdr:to>
    <xdr:sp macro="" textlink="">
      <xdr:nvSpPr>
        <xdr:cNvPr id="8" name="Text Box 3">
          <a:extLst>
            <a:ext uri="{FF2B5EF4-FFF2-40B4-BE49-F238E27FC236}">
              <a16:creationId xmlns:a16="http://schemas.microsoft.com/office/drawing/2014/main" xmlns="" id="{7988A2EB-3F3E-427C-9C45-E1A228788639}"/>
            </a:ext>
          </a:extLst>
        </xdr:cNvPr>
        <xdr:cNvSpPr txBox="1">
          <a:spLocks noChangeArrowheads="1"/>
        </xdr:cNvSpPr>
      </xdr:nvSpPr>
      <xdr:spPr bwMode="auto">
        <a:xfrm>
          <a:off x="3076575" y="62865000"/>
          <a:ext cx="215265" cy="19050"/>
        </a:xfrm>
        <a:prstGeom prst="rect">
          <a:avLst/>
        </a:prstGeom>
        <a:noFill/>
        <a:ln w="9525" cap="flat">
          <a:noFill/>
          <a:round/>
          <a:headEnd/>
          <a:tailEnd/>
        </a:ln>
        <a:effectLst/>
      </xdr:spPr>
    </xdr:sp>
    <xdr:clientData/>
  </xdr:twoCellAnchor>
  <xdr:twoCellAnchor>
    <xdr:from>
      <xdr:col>0</xdr:col>
      <xdr:colOff>3076575</xdr:colOff>
      <xdr:row>128</xdr:row>
      <xdr:rowOff>0</xdr:rowOff>
    </xdr:from>
    <xdr:to>
      <xdr:col>1</xdr:col>
      <xdr:colOff>0</xdr:colOff>
      <xdr:row>128</xdr:row>
      <xdr:rowOff>19050</xdr:rowOff>
    </xdr:to>
    <xdr:sp macro="" textlink="">
      <xdr:nvSpPr>
        <xdr:cNvPr id="9" name="Text Box 4">
          <a:extLst>
            <a:ext uri="{FF2B5EF4-FFF2-40B4-BE49-F238E27FC236}">
              <a16:creationId xmlns:a16="http://schemas.microsoft.com/office/drawing/2014/main" xmlns="" id="{20A1D3FE-C74E-4140-9BC4-78048CF6417E}"/>
            </a:ext>
          </a:extLst>
        </xdr:cNvPr>
        <xdr:cNvSpPr txBox="1">
          <a:spLocks noChangeArrowheads="1"/>
        </xdr:cNvSpPr>
      </xdr:nvSpPr>
      <xdr:spPr bwMode="auto">
        <a:xfrm>
          <a:off x="3076575" y="62865000"/>
          <a:ext cx="215265" cy="19050"/>
        </a:xfrm>
        <a:prstGeom prst="rect">
          <a:avLst/>
        </a:prstGeom>
        <a:noFill/>
        <a:ln w="9525" cap="flat">
          <a:noFill/>
          <a:round/>
          <a:headEnd/>
          <a:tailEnd/>
        </a:ln>
        <a:effectLst/>
      </xdr:spPr>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M121"/>
  <sheetViews>
    <sheetView topLeftCell="B1" zoomScale="80" zoomScaleNormal="80" workbookViewId="0">
      <pane xSplit="2" ySplit="12" topLeftCell="D99" activePane="bottomRight" state="frozen"/>
      <selection activeCell="B1" sqref="B1"/>
      <selection pane="topRight" activeCell="D1" sqref="D1"/>
      <selection pane="bottomLeft" activeCell="B13" sqref="B13"/>
      <selection pane="bottomRight" activeCell="Q110" sqref="Q110"/>
    </sheetView>
  </sheetViews>
  <sheetFormatPr defaultColWidth="8.77734375" defaultRowHeight="13.2"/>
  <cols>
    <col min="1" max="1" width="8.77734375" style="1" hidden="1" customWidth="1"/>
    <col min="2" max="2" width="12.33203125" style="2" customWidth="1"/>
    <col min="3" max="3" width="50.77734375" style="3" customWidth="1"/>
    <col min="4" max="4" width="16.109375" style="4" customWidth="1"/>
    <col min="5" max="5" width="14" style="4" customWidth="1"/>
    <col min="6" max="9" width="16.109375" style="4" customWidth="1"/>
    <col min="10" max="10" width="15.33203125" style="4" customWidth="1"/>
    <col min="11" max="11" width="14.88671875" style="4" customWidth="1"/>
    <col min="12" max="12" width="11.44140625" style="4" customWidth="1"/>
    <col min="13" max="13" width="10.88671875" style="4" customWidth="1"/>
    <col min="14" max="16384" width="8.77734375" style="1"/>
  </cols>
  <sheetData>
    <row r="1" spans="1:13" ht="18">
      <c r="J1" s="10" t="s">
        <v>197</v>
      </c>
    </row>
    <row r="2" spans="1:13" ht="18">
      <c r="B2" s="5"/>
      <c r="C2" s="6"/>
      <c r="D2" s="7"/>
      <c r="E2" s="7"/>
      <c r="F2" s="7"/>
      <c r="G2" s="7"/>
      <c r="H2" s="7"/>
      <c r="I2" s="7"/>
      <c r="J2" s="10" t="s">
        <v>198</v>
      </c>
      <c r="L2" s="7"/>
      <c r="M2" s="7"/>
    </row>
    <row r="3" spans="1:13" ht="18">
      <c r="B3" s="9"/>
      <c r="C3" s="9"/>
      <c r="D3" s="9"/>
      <c r="E3" s="9"/>
      <c r="F3" s="9"/>
      <c r="G3" s="9"/>
      <c r="H3" s="9"/>
      <c r="I3" s="9"/>
      <c r="J3" s="10" t="s">
        <v>868</v>
      </c>
      <c r="L3" s="9"/>
      <c r="M3" s="9"/>
    </row>
    <row r="4" spans="1:13">
      <c r="B4" s="5"/>
      <c r="C4" s="6"/>
      <c r="D4" s="7"/>
      <c r="E4" s="7"/>
      <c r="F4" s="7"/>
      <c r="G4" s="7"/>
      <c r="H4" s="7"/>
      <c r="I4" s="7"/>
      <c r="J4" s="7"/>
      <c r="K4" s="7"/>
      <c r="L4" s="7"/>
      <c r="M4" s="7"/>
    </row>
    <row r="5" spans="1:13" ht="20.399999999999999">
      <c r="B5" s="466" t="s">
        <v>199</v>
      </c>
      <c r="C5" s="466"/>
      <c r="D5" s="466"/>
      <c r="E5" s="466"/>
      <c r="F5" s="466"/>
      <c r="G5" s="466"/>
      <c r="H5" s="466"/>
      <c r="I5" s="466"/>
      <c r="J5" s="466"/>
      <c r="K5" s="466"/>
      <c r="L5" s="466"/>
      <c r="M5" s="7"/>
    </row>
    <row r="6" spans="1:13" ht="20.399999999999999">
      <c r="B6" s="467" t="s">
        <v>869</v>
      </c>
      <c r="C6" s="467"/>
      <c r="D6" s="467"/>
      <c r="E6" s="467"/>
      <c r="F6" s="467"/>
      <c r="G6" s="467"/>
      <c r="H6" s="467"/>
      <c r="I6" s="467"/>
      <c r="J6" s="467"/>
      <c r="K6" s="467"/>
      <c r="L6" s="467"/>
      <c r="M6" s="7"/>
    </row>
    <row r="7" spans="1:13" ht="20.399999999999999">
      <c r="B7" s="468" t="s">
        <v>200</v>
      </c>
      <c r="C7" s="468"/>
      <c r="D7" s="11"/>
      <c r="E7" s="11"/>
      <c r="F7" s="11"/>
      <c r="G7" s="11"/>
      <c r="H7" s="11"/>
      <c r="I7" s="11"/>
      <c r="J7" s="11"/>
      <c r="K7" s="11"/>
      <c r="L7" s="11"/>
      <c r="M7" s="7"/>
    </row>
    <row r="8" spans="1:13" ht="20.399999999999999">
      <c r="B8" s="469" t="s">
        <v>201</v>
      </c>
      <c r="C8" s="469"/>
      <c r="D8" s="11"/>
      <c r="E8" s="11"/>
      <c r="F8" s="11"/>
      <c r="G8" s="11"/>
      <c r="H8" s="11"/>
      <c r="I8" s="11"/>
      <c r="J8" s="11"/>
      <c r="K8" s="11"/>
      <c r="L8" s="11"/>
      <c r="M8" s="7"/>
    </row>
    <row r="9" spans="1:13">
      <c r="B9" s="9"/>
      <c r="C9" s="9"/>
      <c r="D9" s="9"/>
      <c r="E9" s="9"/>
      <c r="F9" s="9"/>
      <c r="G9" s="9"/>
      <c r="H9" s="9"/>
      <c r="I9" s="9"/>
      <c r="J9" s="9"/>
      <c r="K9" s="9"/>
      <c r="L9" s="9"/>
      <c r="M9" s="9"/>
    </row>
    <row r="10" spans="1:13">
      <c r="M10" s="8" t="s">
        <v>0</v>
      </c>
    </row>
    <row r="11" spans="1:13" s="321" customFormat="1" ht="36.6" customHeight="1">
      <c r="A11" s="324"/>
      <c r="B11" s="470" t="s">
        <v>1</v>
      </c>
      <c r="C11" s="472" t="s">
        <v>2</v>
      </c>
      <c r="D11" s="475" t="s">
        <v>826</v>
      </c>
      <c r="E11" s="476"/>
      <c r="F11" s="475" t="s">
        <v>870</v>
      </c>
      <c r="G11" s="476"/>
      <c r="H11" s="477" t="s">
        <v>827</v>
      </c>
      <c r="I11" s="478"/>
      <c r="J11" s="477" t="s">
        <v>828</v>
      </c>
      <c r="K11" s="478"/>
      <c r="L11" s="474" t="s">
        <v>468</v>
      </c>
      <c r="M11" s="474"/>
    </row>
    <row r="12" spans="1:13" s="322" customFormat="1" ht="39.6" customHeight="1">
      <c r="A12" s="330"/>
      <c r="B12" s="471"/>
      <c r="C12" s="473"/>
      <c r="D12" s="331" t="s">
        <v>3</v>
      </c>
      <c r="E12" s="331" t="s">
        <v>4</v>
      </c>
      <c r="F12" s="331" t="s">
        <v>3</v>
      </c>
      <c r="G12" s="331" t="s">
        <v>4</v>
      </c>
      <c r="H12" s="331" t="s">
        <v>3</v>
      </c>
      <c r="I12" s="331" t="s">
        <v>4</v>
      </c>
      <c r="J12" s="331" t="s">
        <v>3</v>
      </c>
      <c r="K12" s="331" t="s">
        <v>4</v>
      </c>
      <c r="L12" s="331" t="s">
        <v>3</v>
      </c>
      <c r="M12" s="331" t="s">
        <v>4</v>
      </c>
    </row>
    <row r="13" spans="1:13" s="321" customFormat="1" ht="21.6" customHeight="1">
      <c r="A13" s="324"/>
      <c r="B13" s="380">
        <v>2</v>
      </c>
      <c r="C13" s="381">
        <v>3</v>
      </c>
      <c r="D13" s="380">
        <v>6</v>
      </c>
      <c r="E13" s="380">
        <v>7</v>
      </c>
      <c r="F13" s="380">
        <v>8</v>
      </c>
      <c r="G13" s="380">
        <v>9</v>
      </c>
      <c r="H13" s="380">
        <v>10</v>
      </c>
      <c r="I13" s="380">
        <v>11</v>
      </c>
      <c r="J13" s="380">
        <v>12</v>
      </c>
      <c r="K13" s="380">
        <v>13</v>
      </c>
      <c r="L13" s="380">
        <v>14</v>
      </c>
      <c r="M13" s="380">
        <v>15</v>
      </c>
    </row>
    <row r="14" spans="1:13" s="321" customFormat="1">
      <c r="A14" s="382">
        <v>1</v>
      </c>
      <c r="B14" s="326" t="s">
        <v>5</v>
      </c>
      <c r="C14" s="327" t="s">
        <v>6</v>
      </c>
      <c r="D14" s="328">
        <v>366843800</v>
      </c>
      <c r="E14" s="328">
        <v>738000</v>
      </c>
      <c r="F14" s="328">
        <v>279312870</v>
      </c>
      <c r="G14" s="328">
        <v>575000</v>
      </c>
      <c r="H14" s="328">
        <v>294077417.05000013</v>
      </c>
      <c r="I14" s="328">
        <v>509678.07</v>
      </c>
      <c r="J14" s="329">
        <v>14764547.050000131</v>
      </c>
      <c r="K14" s="329">
        <v>-65321.929999999993</v>
      </c>
      <c r="L14" s="383">
        <v>105.28602461103927</v>
      </c>
      <c r="M14" s="383">
        <v>88.639664347826084</v>
      </c>
    </row>
    <row r="15" spans="1:13" s="321" customFormat="1" ht="34.799999999999997" customHeight="1">
      <c r="A15" s="325">
        <v>1</v>
      </c>
      <c r="B15" s="326" t="s">
        <v>7</v>
      </c>
      <c r="C15" s="327" t="s">
        <v>8</v>
      </c>
      <c r="D15" s="328">
        <v>252966600</v>
      </c>
      <c r="E15" s="328">
        <v>0</v>
      </c>
      <c r="F15" s="328">
        <v>196599470</v>
      </c>
      <c r="G15" s="328">
        <v>0</v>
      </c>
      <c r="H15" s="328">
        <v>202539330.04999998</v>
      </c>
      <c r="I15" s="328">
        <v>0</v>
      </c>
      <c r="J15" s="329">
        <v>5939860.0499999821</v>
      </c>
      <c r="K15" s="329">
        <v>0</v>
      </c>
      <c r="L15" s="383">
        <v>103.02130013371855</v>
      </c>
      <c r="M15" s="383">
        <v>0</v>
      </c>
    </row>
    <row r="16" spans="1:13" s="321" customFormat="1" ht="21" customHeight="1">
      <c r="A16" s="325">
        <v>1</v>
      </c>
      <c r="B16" s="326" t="s">
        <v>9</v>
      </c>
      <c r="C16" s="327" t="s">
        <v>10</v>
      </c>
      <c r="D16" s="328">
        <v>252949400</v>
      </c>
      <c r="E16" s="328">
        <v>0</v>
      </c>
      <c r="F16" s="328">
        <v>196591370</v>
      </c>
      <c r="G16" s="328">
        <v>0</v>
      </c>
      <c r="H16" s="328">
        <v>202531206.04999998</v>
      </c>
      <c r="I16" s="328">
        <v>0</v>
      </c>
      <c r="J16" s="329">
        <v>5939836.0499999821</v>
      </c>
      <c r="K16" s="329">
        <v>0</v>
      </c>
      <c r="L16" s="383">
        <v>103.02141240991402</v>
      </c>
      <c r="M16" s="383">
        <v>0</v>
      </c>
    </row>
    <row r="17" spans="1:13" s="321" customFormat="1" ht="39.6">
      <c r="A17" s="325">
        <v>0</v>
      </c>
      <c r="B17" s="326" t="s">
        <v>11</v>
      </c>
      <c r="C17" s="327" t="s">
        <v>12</v>
      </c>
      <c r="D17" s="328">
        <v>217209400</v>
      </c>
      <c r="E17" s="328">
        <v>0</v>
      </c>
      <c r="F17" s="328">
        <v>178829420</v>
      </c>
      <c r="G17" s="328">
        <v>0</v>
      </c>
      <c r="H17" s="328">
        <v>186872242.66</v>
      </c>
      <c r="I17" s="328">
        <v>0</v>
      </c>
      <c r="J17" s="329">
        <v>8042822.6599999964</v>
      </c>
      <c r="K17" s="329">
        <v>0</v>
      </c>
      <c r="L17" s="383">
        <v>104.49748294212439</v>
      </c>
      <c r="M17" s="383">
        <v>0</v>
      </c>
    </row>
    <row r="18" spans="1:13" s="321" customFormat="1" ht="39.6">
      <c r="A18" s="325">
        <v>0</v>
      </c>
      <c r="B18" s="326" t="s">
        <v>13</v>
      </c>
      <c r="C18" s="327" t="s">
        <v>14</v>
      </c>
      <c r="D18" s="328">
        <v>32700000</v>
      </c>
      <c r="E18" s="328">
        <v>0</v>
      </c>
      <c r="F18" s="328">
        <v>14877350</v>
      </c>
      <c r="G18" s="328">
        <v>0</v>
      </c>
      <c r="H18" s="328">
        <v>12118891.710000001</v>
      </c>
      <c r="I18" s="328">
        <v>0</v>
      </c>
      <c r="J18" s="329">
        <v>-2758458.2899999991</v>
      </c>
      <c r="K18" s="329">
        <v>0</v>
      </c>
      <c r="L18" s="383">
        <v>81.458671806470917</v>
      </c>
      <c r="M18" s="383">
        <v>0</v>
      </c>
    </row>
    <row r="19" spans="1:13" s="321" customFormat="1" ht="26.4">
      <c r="A19" s="325">
        <v>0</v>
      </c>
      <c r="B19" s="326" t="s">
        <v>15</v>
      </c>
      <c r="C19" s="327" t="s">
        <v>16</v>
      </c>
      <c r="D19" s="328">
        <v>2700000</v>
      </c>
      <c r="E19" s="328">
        <v>0</v>
      </c>
      <c r="F19" s="328">
        <v>2699600</v>
      </c>
      <c r="G19" s="328">
        <v>0</v>
      </c>
      <c r="H19" s="328">
        <v>3340940.9800000004</v>
      </c>
      <c r="I19" s="328">
        <v>0</v>
      </c>
      <c r="J19" s="329">
        <v>641340.98000000045</v>
      </c>
      <c r="K19" s="329">
        <v>0</v>
      </c>
      <c r="L19" s="383">
        <v>123.75688916876575</v>
      </c>
      <c r="M19" s="383">
        <v>0</v>
      </c>
    </row>
    <row r="20" spans="1:13" s="321" customFormat="1" ht="39.6">
      <c r="A20" s="325">
        <v>0</v>
      </c>
      <c r="B20" s="326" t="s">
        <v>17</v>
      </c>
      <c r="C20" s="327" t="s">
        <v>18</v>
      </c>
      <c r="D20" s="328">
        <v>340000</v>
      </c>
      <c r="E20" s="328">
        <v>0</v>
      </c>
      <c r="F20" s="328">
        <v>185000</v>
      </c>
      <c r="G20" s="328">
        <v>0</v>
      </c>
      <c r="H20" s="328">
        <v>199130.7</v>
      </c>
      <c r="I20" s="328">
        <v>0</v>
      </c>
      <c r="J20" s="329">
        <v>14130.700000000012</v>
      </c>
      <c r="K20" s="329">
        <v>0</v>
      </c>
      <c r="L20" s="383">
        <v>107.63821621621624</v>
      </c>
      <c r="M20" s="383">
        <v>0</v>
      </c>
    </row>
    <row r="21" spans="1:13" s="321" customFormat="1">
      <c r="A21" s="325">
        <v>1</v>
      </c>
      <c r="B21" s="326" t="s">
        <v>19</v>
      </c>
      <c r="C21" s="327" t="s">
        <v>20</v>
      </c>
      <c r="D21" s="328">
        <v>17200</v>
      </c>
      <c r="E21" s="328">
        <v>0</v>
      </c>
      <c r="F21" s="328">
        <v>8100</v>
      </c>
      <c r="G21" s="328">
        <v>0</v>
      </c>
      <c r="H21" s="328">
        <v>8124</v>
      </c>
      <c r="I21" s="328">
        <v>0</v>
      </c>
      <c r="J21" s="329">
        <v>24</v>
      </c>
      <c r="K21" s="329">
        <v>0</v>
      </c>
      <c r="L21" s="383">
        <v>100.2962962962963</v>
      </c>
      <c r="M21" s="383">
        <v>0</v>
      </c>
    </row>
    <row r="22" spans="1:13" s="321" customFormat="1" ht="26.4">
      <c r="A22" s="325">
        <v>0</v>
      </c>
      <c r="B22" s="326" t="s">
        <v>21</v>
      </c>
      <c r="C22" s="327" t="s">
        <v>22</v>
      </c>
      <c r="D22" s="328">
        <v>17200</v>
      </c>
      <c r="E22" s="328">
        <v>0</v>
      </c>
      <c r="F22" s="328">
        <v>8100</v>
      </c>
      <c r="G22" s="328">
        <v>0</v>
      </c>
      <c r="H22" s="328">
        <v>8124</v>
      </c>
      <c r="I22" s="328">
        <v>0</v>
      </c>
      <c r="J22" s="329">
        <v>24</v>
      </c>
      <c r="K22" s="329">
        <v>0</v>
      </c>
      <c r="L22" s="383">
        <v>100.2962962962963</v>
      </c>
      <c r="M22" s="383">
        <v>0</v>
      </c>
    </row>
    <row r="23" spans="1:13" s="321" customFormat="1" ht="13.2" customHeight="1">
      <c r="A23" s="325">
        <v>1</v>
      </c>
      <c r="B23" s="326" t="s">
        <v>23</v>
      </c>
      <c r="C23" s="327" t="s">
        <v>24</v>
      </c>
      <c r="D23" s="328">
        <v>1538000</v>
      </c>
      <c r="E23" s="328">
        <v>0</v>
      </c>
      <c r="F23" s="328">
        <v>1035300</v>
      </c>
      <c r="G23" s="328">
        <v>0</v>
      </c>
      <c r="H23" s="328">
        <v>1070551.75</v>
      </c>
      <c r="I23" s="328">
        <v>0</v>
      </c>
      <c r="J23" s="329">
        <v>35251.75</v>
      </c>
      <c r="K23" s="329">
        <v>0</v>
      </c>
      <c r="L23" s="383">
        <v>103.40497923307255</v>
      </c>
      <c r="M23" s="383">
        <v>0</v>
      </c>
    </row>
    <row r="24" spans="1:13" s="321" customFormat="1">
      <c r="A24" s="325">
        <v>1</v>
      </c>
      <c r="B24" s="326" t="s">
        <v>25</v>
      </c>
      <c r="C24" s="327" t="s">
        <v>26</v>
      </c>
      <c r="D24" s="328">
        <v>1491200</v>
      </c>
      <c r="E24" s="328">
        <v>0</v>
      </c>
      <c r="F24" s="328">
        <v>1001000</v>
      </c>
      <c r="G24" s="328">
        <v>0</v>
      </c>
      <c r="H24" s="328">
        <v>1025871.6399999999</v>
      </c>
      <c r="I24" s="328">
        <v>0</v>
      </c>
      <c r="J24" s="329">
        <v>24871.639999999898</v>
      </c>
      <c r="K24" s="329">
        <v>0</v>
      </c>
      <c r="L24" s="383">
        <v>102.48467932067931</v>
      </c>
      <c r="M24" s="383">
        <v>0</v>
      </c>
    </row>
    <row r="25" spans="1:13" s="321" customFormat="1" ht="52.2" customHeight="1">
      <c r="A25" s="325">
        <v>0</v>
      </c>
      <c r="B25" s="326" t="s">
        <v>27</v>
      </c>
      <c r="C25" s="327" t="s">
        <v>28</v>
      </c>
      <c r="D25" s="328">
        <v>1200000</v>
      </c>
      <c r="E25" s="328">
        <v>0</v>
      </c>
      <c r="F25" s="328">
        <v>830000</v>
      </c>
      <c r="G25" s="328">
        <v>0</v>
      </c>
      <c r="H25" s="328">
        <v>857896.83</v>
      </c>
      <c r="I25" s="328">
        <v>0</v>
      </c>
      <c r="J25" s="329">
        <v>27896.829999999958</v>
      </c>
      <c r="K25" s="329">
        <v>0</v>
      </c>
      <c r="L25" s="383">
        <v>103.36106385542168</v>
      </c>
      <c r="M25" s="383">
        <v>0</v>
      </c>
    </row>
    <row r="26" spans="1:13" s="321" customFormat="1" ht="75" customHeight="1">
      <c r="A26" s="325">
        <v>0</v>
      </c>
      <c r="B26" s="326" t="s">
        <v>29</v>
      </c>
      <c r="C26" s="327" t="s">
        <v>30</v>
      </c>
      <c r="D26" s="328">
        <v>291200</v>
      </c>
      <c r="E26" s="328">
        <v>0</v>
      </c>
      <c r="F26" s="328">
        <v>171000</v>
      </c>
      <c r="G26" s="328">
        <v>0</v>
      </c>
      <c r="H26" s="328">
        <v>167974.81</v>
      </c>
      <c r="I26" s="328">
        <v>0</v>
      </c>
      <c r="J26" s="329">
        <v>-3025.1900000000023</v>
      </c>
      <c r="K26" s="329">
        <v>0</v>
      </c>
      <c r="L26" s="383">
        <v>98.230883040935666</v>
      </c>
      <c r="M26" s="383">
        <v>0</v>
      </c>
    </row>
    <row r="27" spans="1:13" s="321" customFormat="1" ht="26.4">
      <c r="A27" s="325">
        <v>1</v>
      </c>
      <c r="B27" s="326" t="s">
        <v>31</v>
      </c>
      <c r="C27" s="327" t="s">
        <v>32</v>
      </c>
      <c r="D27" s="328">
        <v>46800</v>
      </c>
      <c r="E27" s="328">
        <v>0</v>
      </c>
      <c r="F27" s="328">
        <v>34300</v>
      </c>
      <c r="G27" s="328">
        <v>0</v>
      </c>
      <c r="H27" s="328">
        <v>44680.11</v>
      </c>
      <c r="I27" s="328">
        <v>0</v>
      </c>
      <c r="J27" s="329">
        <v>10380.11</v>
      </c>
      <c r="K27" s="329">
        <v>0</v>
      </c>
      <c r="L27" s="383">
        <v>130.26271137026239</v>
      </c>
      <c r="M27" s="383">
        <v>0</v>
      </c>
    </row>
    <row r="28" spans="1:13" s="321" customFormat="1" ht="67.2" customHeight="1">
      <c r="A28" s="325">
        <v>0</v>
      </c>
      <c r="B28" s="326" t="s">
        <v>33</v>
      </c>
      <c r="C28" s="327" t="s">
        <v>871</v>
      </c>
      <c r="D28" s="328">
        <v>46800</v>
      </c>
      <c r="E28" s="328">
        <v>0</v>
      </c>
      <c r="F28" s="328">
        <v>34300</v>
      </c>
      <c r="G28" s="328">
        <v>0</v>
      </c>
      <c r="H28" s="328">
        <v>44680.11</v>
      </c>
      <c r="I28" s="328">
        <v>0</v>
      </c>
      <c r="J28" s="329">
        <v>10380.11</v>
      </c>
      <c r="K28" s="329">
        <v>0</v>
      </c>
      <c r="L28" s="383">
        <v>130.26271137026239</v>
      </c>
      <c r="M28" s="383">
        <v>0</v>
      </c>
    </row>
    <row r="29" spans="1:13" s="321" customFormat="1">
      <c r="A29" s="325">
        <v>1</v>
      </c>
      <c r="B29" s="326" t="s">
        <v>34</v>
      </c>
      <c r="C29" s="327" t="s">
        <v>35</v>
      </c>
      <c r="D29" s="328">
        <v>15460600</v>
      </c>
      <c r="E29" s="328">
        <v>0</v>
      </c>
      <c r="F29" s="328">
        <v>11779200</v>
      </c>
      <c r="G29" s="328">
        <v>0</v>
      </c>
      <c r="H29" s="328">
        <v>14928236.220000001</v>
      </c>
      <c r="I29" s="328">
        <v>0</v>
      </c>
      <c r="J29" s="329">
        <v>3149036.2200000007</v>
      </c>
      <c r="K29" s="329">
        <v>0</v>
      </c>
      <c r="L29" s="383">
        <v>126.73387174001631</v>
      </c>
      <c r="M29" s="383">
        <v>0</v>
      </c>
    </row>
    <row r="30" spans="1:13" s="321" customFormat="1" ht="31.8" customHeight="1">
      <c r="A30" s="325">
        <v>1</v>
      </c>
      <c r="B30" s="326" t="s">
        <v>36</v>
      </c>
      <c r="C30" s="327" t="s">
        <v>37</v>
      </c>
      <c r="D30" s="328">
        <v>1322000</v>
      </c>
      <c r="E30" s="328">
        <v>0</v>
      </c>
      <c r="F30" s="328">
        <v>1040000</v>
      </c>
      <c r="G30" s="328">
        <v>0</v>
      </c>
      <c r="H30" s="328">
        <v>1247643.3999999999</v>
      </c>
      <c r="I30" s="328">
        <v>0</v>
      </c>
      <c r="J30" s="329">
        <v>207643.39999999991</v>
      </c>
      <c r="K30" s="329">
        <v>0</v>
      </c>
      <c r="L30" s="383">
        <v>119.96571153846153</v>
      </c>
      <c r="M30" s="383">
        <v>0</v>
      </c>
    </row>
    <row r="31" spans="1:13" s="321" customFormat="1">
      <c r="A31" s="325">
        <v>0</v>
      </c>
      <c r="B31" s="326" t="s">
        <v>38</v>
      </c>
      <c r="C31" s="327" t="s">
        <v>39</v>
      </c>
      <c r="D31" s="328">
        <v>1322000</v>
      </c>
      <c r="E31" s="328">
        <v>0</v>
      </c>
      <c r="F31" s="328">
        <v>1040000</v>
      </c>
      <c r="G31" s="328">
        <v>0</v>
      </c>
      <c r="H31" s="328">
        <v>1247643.3999999999</v>
      </c>
      <c r="I31" s="328">
        <v>0</v>
      </c>
      <c r="J31" s="329">
        <v>207643.39999999991</v>
      </c>
      <c r="K31" s="329">
        <v>0</v>
      </c>
      <c r="L31" s="383">
        <v>119.96571153846153</v>
      </c>
      <c r="M31" s="383">
        <v>0</v>
      </c>
    </row>
    <row r="32" spans="1:13" s="321" customFormat="1" ht="34.200000000000003" customHeight="1">
      <c r="A32" s="325">
        <v>1</v>
      </c>
      <c r="B32" s="326" t="s">
        <v>40</v>
      </c>
      <c r="C32" s="327" t="s">
        <v>41</v>
      </c>
      <c r="D32" s="328">
        <v>9200000</v>
      </c>
      <c r="E32" s="328">
        <v>0</v>
      </c>
      <c r="F32" s="328">
        <v>7029200</v>
      </c>
      <c r="G32" s="328">
        <v>0</v>
      </c>
      <c r="H32" s="328">
        <v>8842736.9299999997</v>
      </c>
      <c r="I32" s="328">
        <v>0</v>
      </c>
      <c r="J32" s="329">
        <v>1813536.9299999997</v>
      </c>
      <c r="K32" s="329">
        <v>0</v>
      </c>
      <c r="L32" s="383">
        <v>125.80004737381209</v>
      </c>
      <c r="M32" s="383">
        <v>0</v>
      </c>
    </row>
    <row r="33" spans="1:13" s="321" customFormat="1" ht="26.4" customHeight="1">
      <c r="A33" s="325">
        <v>0</v>
      </c>
      <c r="B33" s="326" t="s">
        <v>42</v>
      </c>
      <c r="C33" s="327" t="s">
        <v>39</v>
      </c>
      <c r="D33" s="328">
        <v>9200000</v>
      </c>
      <c r="E33" s="328">
        <v>0</v>
      </c>
      <c r="F33" s="328">
        <v>7029200</v>
      </c>
      <c r="G33" s="328">
        <v>0</v>
      </c>
      <c r="H33" s="328">
        <v>8842736.9299999997</v>
      </c>
      <c r="I33" s="328">
        <v>0</v>
      </c>
      <c r="J33" s="329">
        <v>1813536.9299999997</v>
      </c>
      <c r="K33" s="329">
        <v>0</v>
      </c>
      <c r="L33" s="383">
        <v>125.80004737381209</v>
      </c>
      <c r="M33" s="383">
        <v>0</v>
      </c>
    </row>
    <row r="34" spans="1:13" s="321" customFormat="1" ht="25.95" customHeight="1">
      <c r="A34" s="325">
        <v>1</v>
      </c>
      <c r="B34" s="326" t="s">
        <v>43</v>
      </c>
      <c r="C34" s="327" t="s">
        <v>44</v>
      </c>
      <c r="D34" s="328">
        <v>4938600</v>
      </c>
      <c r="E34" s="328">
        <v>0</v>
      </c>
      <c r="F34" s="328">
        <v>3710000</v>
      </c>
      <c r="G34" s="328">
        <v>0</v>
      </c>
      <c r="H34" s="328">
        <v>4837855.8900000006</v>
      </c>
      <c r="I34" s="328">
        <v>0</v>
      </c>
      <c r="J34" s="329">
        <v>1127855.8900000006</v>
      </c>
      <c r="K34" s="329">
        <v>0</v>
      </c>
      <c r="L34" s="383">
        <v>130.40042830188682</v>
      </c>
      <c r="M34" s="383">
        <v>0</v>
      </c>
    </row>
    <row r="35" spans="1:13" s="321" customFormat="1" ht="80.400000000000006" customHeight="1">
      <c r="A35" s="325">
        <v>0</v>
      </c>
      <c r="B35" s="326" t="s">
        <v>45</v>
      </c>
      <c r="C35" s="327" t="s">
        <v>46</v>
      </c>
      <c r="D35" s="328">
        <v>2926200</v>
      </c>
      <c r="E35" s="328">
        <v>0</v>
      </c>
      <c r="F35" s="328">
        <v>2170000</v>
      </c>
      <c r="G35" s="328">
        <v>0</v>
      </c>
      <c r="H35" s="328">
        <v>2856862.31</v>
      </c>
      <c r="I35" s="328">
        <v>0</v>
      </c>
      <c r="J35" s="329">
        <v>686862.31</v>
      </c>
      <c r="K35" s="329">
        <v>0</v>
      </c>
      <c r="L35" s="383">
        <v>131.65264101382488</v>
      </c>
      <c r="M35" s="383">
        <v>0</v>
      </c>
    </row>
    <row r="36" spans="1:13" s="321" customFormat="1" ht="68.400000000000006" customHeight="1">
      <c r="A36" s="325">
        <v>0</v>
      </c>
      <c r="B36" s="326" t="s">
        <v>47</v>
      </c>
      <c r="C36" s="327" t="s">
        <v>48</v>
      </c>
      <c r="D36" s="328">
        <v>2012400</v>
      </c>
      <c r="E36" s="328">
        <v>0</v>
      </c>
      <c r="F36" s="328">
        <v>1540000</v>
      </c>
      <c r="G36" s="328">
        <v>0</v>
      </c>
      <c r="H36" s="328">
        <v>1980993.58</v>
      </c>
      <c r="I36" s="328">
        <v>0</v>
      </c>
      <c r="J36" s="329">
        <v>440993.58000000007</v>
      </c>
      <c r="K36" s="329">
        <v>0</v>
      </c>
      <c r="L36" s="383">
        <v>128.63594675324677</v>
      </c>
      <c r="M36" s="383">
        <v>0</v>
      </c>
    </row>
    <row r="37" spans="1:13" s="321" customFormat="1" ht="26.4">
      <c r="A37" s="325">
        <v>1</v>
      </c>
      <c r="B37" s="326" t="s">
        <v>49</v>
      </c>
      <c r="C37" s="327" t="s">
        <v>50</v>
      </c>
      <c r="D37" s="328">
        <v>96878600</v>
      </c>
      <c r="E37" s="328">
        <v>0</v>
      </c>
      <c r="F37" s="328">
        <v>69898900</v>
      </c>
      <c r="G37" s="328">
        <v>0</v>
      </c>
      <c r="H37" s="328">
        <v>75539299.030000001</v>
      </c>
      <c r="I37" s="328">
        <v>0</v>
      </c>
      <c r="J37" s="329">
        <v>5640399.0300000012</v>
      </c>
      <c r="K37" s="329">
        <v>0</v>
      </c>
      <c r="L37" s="383">
        <v>108.06936737201873</v>
      </c>
      <c r="M37" s="383">
        <v>0</v>
      </c>
    </row>
    <row r="38" spans="1:13" s="321" customFormat="1" ht="18" customHeight="1">
      <c r="A38" s="325">
        <v>1</v>
      </c>
      <c r="B38" s="326" t="s">
        <v>51</v>
      </c>
      <c r="C38" s="327" t="s">
        <v>52</v>
      </c>
      <c r="D38" s="328">
        <v>30332800</v>
      </c>
      <c r="E38" s="328">
        <v>0</v>
      </c>
      <c r="F38" s="328">
        <v>24582400</v>
      </c>
      <c r="G38" s="328">
        <v>0</v>
      </c>
      <c r="H38" s="328">
        <v>29486850.68</v>
      </c>
      <c r="I38" s="328">
        <v>0</v>
      </c>
      <c r="J38" s="329">
        <v>4904450.68</v>
      </c>
      <c r="K38" s="329">
        <v>0</v>
      </c>
      <c r="L38" s="383">
        <v>119.95106531502213</v>
      </c>
      <c r="M38" s="383">
        <v>0</v>
      </c>
    </row>
    <row r="39" spans="1:13" s="321" customFormat="1" ht="39.6">
      <c r="A39" s="325">
        <v>0</v>
      </c>
      <c r="B39" s="326" t="s">
        <v>53</v>
      </c>
      <c r="C39" s="327" t="s">
        <v>54</v>
      </c>
      <c r="D39" s="328">
        <v>5900</v>
      </c>
      <c r="E39" s="328">
        <v>0</v>
      </c>
      <c r="F39" s="328">
        <v>4300</v>
      </c>
      <c r="G39" s="328">
        <v>0</v>
      </c>
      <c r="H39" s="328">
        <v>4637.32</v>
      </c>
      <c r="I39" s="328">
        <v>0</v>
      </c>
      <c r="J39" s="329">
        <v>337.31999999999971</v>
      </c>
      <c r="K39" s="329">
        <v>0</v>
      </c>
      <c r="L39" s="383">
        <v>107.8446511627907</v>
      </c>
      <c r="M39" s="383">
        <v>0</v>
      </c>
    </row>
    <row r="40" spans="1:13" s="321" customFormat="1" ht="51.6" customHeight="1">
      <c r="A40" s="325">
        <v>0</v>
      </c>
      <c r="B40" s="326" t="s">
        <v>55</v>
      </c>
      <c r="C40" s="327" t="s">
        <v>56</v>
      </c>
      <c r="D40" s="328">
        <v>815600</v>
      </c>
      <c r="E40" s="328">
        <v>0</v>
      </c>
      <c r="F40" s="328">
        <v>640000</v>
      </c>
      <c r="G40" s="328">
        <v>0</v>
      </c>
      <c r="H40" s="328">
        <v>692995.19</v>
      </c>
      <c r="I40" s="328">
        <v>0</v>
      </c>
      <c r="J40" s="329">
        <v>52995.189999999944</v>
      </c>
      <c r="K40" s="329">
        <v>0</v>
      </c>
      <c r="L40" s="383">
        <v>108.28049843749999</v>
      </c>
      <c r="M40" s="383">
        <v>0</v>
      </c>
    </row>
    <row r="41" spans="1:13" s="321" customFormat="1" ht="48.6" customHeight="1">
      <c r="A41" s="325">
        <v>0</v>
      </c>
      <c r="B41" s="326" t="s">
        <v>57</v>
      </c>
      <c r="C41" s="327" t="s">
        <v>58</v>
      </c>
      <c r="D41" s="328">
        <v>1281200</v>
      </c>
      <c r="E41" s="328">
        <v>0</v>
      </c>
      <c r="F41" s="328">
        <v>964000</v>
      </c>
      <c r="G41" s="328">
        <v>0</v>
      </c>
      <c r="H41" s="328">
        <v>1324646.3</v>
      </c>
      <c r="I41" s="328">
        <v>0</v>
      </c>
      <c r="J41" s="329">
        <v>360646.30000000005</v>
      </c>
      <c r="K41" s="329">
        <v>0</v>
      </c>
      <c r="L41" s="383">
        <v>137.4114419087137</v>
      </c>
      <c r="M41" s="383">
        <v>0</v>
      </c>
    </row>
    <row r="42" spans="1:13" s="321" customFormat="1" ht="46.2" customHeight="1">
      <c r="A42" s="325">
        <v>0</v>
      </c>
      <c r="B42" s="326" t="s">
        <v>59</v>
      </c>
      <c r="C42" s="327" t="s">
        <v>60</v>
      </c>
      <c r="D42" s="328">
        <v>2887800</v>
      </c>
      <c r="E42" s="328">
        <v>0</v>
      </c>
      <c r="F42" s="328">
        <v>2513000</v>
      </c>
      <c r="G42" s="328">
        <v>0</v>
      </c>
      <c r="H42" s="328">
        <v>2862068.61</v>
      </c>
      <c r="I42" s="328">
        <v>0</v>
      </c>
      <c r="J42" s="329">
        <v>349068.60999999987</v>
      </c>
      <c r="K42" s="329">
        <v>0</v>
      </c>
      <c r="L42" s="383">
        <v>113.89051372861121</v>
      </c>
      <c r="M42" s="383">
        <v>0</v>
      </c>
    </row>
    <row r="43" spans="1:13" s="321" customFormat="1">
      <c r="A43" s="325">
        <v>0</v>
      </c>
      <c r="B43" s="326" t="s">
        <v>61</v>
      </c>
      <c r="C43" s="327" t="s">
        <v>62</v>
      </c>
      <c r="D43" s="328">
        <v>2700000</v>
      </c>
      <c r="E43" s="328">
        <v>0</v>
      </c>
      <c r="F43" s="328">
        <v>2700000</v>
      </c>
      <c r="G43" s="328">
        <v>0</v>
      </c>
      <c r="H43" s="328">
        <v>4257912.93</v>
      </c>
      <c r="I43" s="328">
        <v>0</v>
      </c>
      <c r="J43" s="329">
        <v>1557912.9299999997</v>
      </c>
      <c r="K43" s="329">
        <v>0</v>
      </c>
      <c r="L43" s="383">
        <v>157.70047888888888</v>
      </c>
      <c r="M43" s="383">
        <v>0</v>
      </c>
    </row>
    <row r="44" spans="1:13" s="321" customFormat="1">
      <c r="A44" s="325">
        <v>0</v>
      </c>
      <c r="B44" s="326" t="s">
        <v>63</v>
      </c>
      <c r="C44" s="327" t="s">
        <v>64</v>
      </c>
      <c r="D44" s="328">
        <v>19400000</v>
      </c>
      <c r="E44" s="328">
        <v>0</v>
      </c>
      <c r="F44" s="328">
        <v>15084900</v>
      </c>
      <c r="G44" s="328">
        <v>0</v>
      </c>
      <c r="H44" s="328">
        <v>16843913.109999999</v>
      </c>
      <c r="I44" s="328">
        <v>0</v>
      </c>
      <c r="J44" s="329">
        <v>1759013.1099999994</v>
      </c>
      <c r="K44" s="329">
        <v>0</v>
      </c>
      <c r="L44" s="383">
        <v>111.66075419790651</v>
      </c>
      <c r="M44" s="383">
        <v>0</v>
      </c>
    </row>
    <row r="45" spans="1:13" s="321" customFormat="1">
      <c r="A45" s="325">
        <v>0</v>
      </c>
      <c r="B45" s="326" t="s">
        <v>65</v>
      </c>
      <c r="C45" s="327" t="s">
        <v>66</v>
      </c>
      <c r="D45" s="328">
        <v>1700000</v>
      </c>
      <c r="E45" s="328">
        <v>0</v>
      </c>
      <c r="F45" s="328">
        <v>1425000</v>
      </c>
      <c r="G45" s="328">
        <v>0</v>
      </c>
      <c r="H45" s="328">
        <v>1769069.86</v>
      </c>
      <c r="I45" s="328">
        <v>0</v>
      </c>
      <c r="J45" s="329">
        <v>344069.8600000001</v>
      </c>
      <c r="K45" s="329">
        <v>0</v>
      </c>
      <c r="L45" s="383">
        <v>124.14525333333334</v>
      </c>
      <c r="M45" s="383">
        <v>0</v>
      </c>
    </row>
    <row r="46" spans="1:13" s="321" customFormat="1">
      <c r="A46" s="325">
        <v>0</v>
      </c>
      <c r="B46" s="326" t="s">
        <v>67</v>
      </c>
      <c r="C46" s="327" t="s">
        <v>68</v>
      </c>
      <c r="D46" s="328">
        <v>1400000</v>
      </c>
      <c r="E46" s="328">
        <v>0</v>
      </c>
      <c r="F46" s="328">
        <v>1140000</v>
      </c>
      <c r="G46" s="328">
        <v>0</v>
      </c>
      <c r="H46" s="328">
        <v>1558142.37</v>
      </c>
      <c r="I46" s="328">
        <v>0</v>
      </c>
      <c r="J46" s="329">
        <v>418142.37000000011</v>
      </c>
      <c r="K46" s="329">
        <v>0</v>
      </c>
      <c r="L46" s="383">
        <v>136.6791552631579</v>
      </c>
      <c r="M46" s="383">
        <v>0</v>
      </c>
    </row>
    <row r="47" spans="1:13" s="321" customFormat="1">
      <c r="A47" s="325">
        <v>0</v>
      </c>
      <c r="B47" s="326" t="s">
        <v>69</v>
      </c>
      <c r="C47" s="327" t="s">
        <v>70</v>
      </c>
      <c r="D47" s="328">
        <v>31300</v>
      </c>
      <c r="E47" s="328">
        <v>0</v>
      </c>
      <c r="F47" s="328">
        <v>200</v>
      </c>
      <c r="G47" s="328">
        <v>0</v>
      </c>
      <c r="H47" s="328">
        <v>208.33</v>
      </c>
      <c r="I47" s="328">
        <v>0</v>
      </c>
      <c r="J47" s="329">
        <v>8.3300000000000125</v>
      </c>
      <c r="K47" s="329">
        <v>0</v>
      </c>
      <c r="L47" s="383">
        <v>104.16499999999999</v>
      </c>
      <c r="M47" s="383">
        <v>0</v>
      </c>
    </row>
    <row r="48" spans="1:13" s="321" customFormat="1">
      <c r="A48" s="325">
        <v>0</v>
      </c>
      <c r="B48" s="326" t="s">
        <v>71</v>
      </c>
      <c r="C48" s="327" t="s">
        <v>72</v>
      </c>
      <c r="D48" s="328">
        <v>111000</v>
      </c>
      <c r="E48" s="328">
        <v>0</v>
      </c>
      <c r="F48" s="328">
        <v>111000</v>
      </c>
      <c r="G48" s="328">
        <v>0</v>
      </c>
      <c r="H48" s="328">
        <v>173256.66</v>
      </c>
      <c r="I48" s="328">
        <v>0</v>
      </c>
      <c r="J48" s="329">
        <v>62256.66</v>
      </c>
      <c r="K48" s="329">
        <v>0</v>
      </c>
      <c r="L48" s="383">
        <v>156.0870810810811</v>
      </c>
      <c r="M48" s="383">
        <v>0</v>
      </c>
    </row>
    <row r="49" spans="1:13" s="321" customFormat="1">
      <c r="A49" s="325">
        <v>1</v>
      </c>
      <c r="B49" s="326" t="s">
        <v>73</v>
      </c>
      <c r="C49" s="327" t="s">
        <v>74</v>
      </c>
      <c r="D49" s="328">
        <v>30400</v>
      </c>
      <c r="E49" s="328">
        <v>0</v>
      </c>
      <c r="F49" s="328">
        <v>29100</v>
      </c>
      <c r="G49" s="328">
        <v>0</v>
      </c>
      <c r="H49" s="328">
        <v>45971.7</v>
      </c>
      <c r="I49" s="328">
        <v>0</v>
      </c>
      <c r="J49" s="329">
        <v>16871.699999999997</v>
      </c>
      <c r="K49" s="329">
        <v>0</v>
      </c>
      <c r="L49" s="383">
        <v>157.97835051546392</v>
      </c>
      <c r="M49" s="383">
        <v>0</v>
      </c>
    </row>
    <row r="50" spans="1:13" s="321" customFormat="1">
      <c r="A50" s="325">
        <v>0</v>
      </c>
      <c r="B50" s="326" t="s">
        <v>75</v>
      </c>
      <c r="C50" s="327" t="s">
        <v>76</v>
      </c>
      <c r="D50" s="328">
        <v>15600</v>
      </c>
      <c r="E50" s="328">
        <v>0</v>
      </c>
      <c r="F50" s="328">
        <v>14300</v>
      </c>
      <c r="G50" s="328">
        <v>0</v>
      </c>
      <c r="H50" s="328">
        <v>14304</v>
      </c>
      <c r="I50" s="328">
        <v>0</v>
      </c>
      <c r="J50" s="329">
        <v>4</v>
      </c>
      <c r="K50" s="329">
        <v>0</v>
      </c>
      <c r="L50" s="383">
        <v>100.02797202797203</v>
      </c>
      <c r="M50" s="383">
        <v>0</v>
      </c>
    </row>
    <row r="51" spans="1:13" s="321" customFormat="1">
      <c r="A51" s="325">
        <v>0</v>
      </c>
      <c r="B51" s="326" t="s">
        <v>77</v>
      </c>
      <c r="C51" s="327" t="s">
        <v>78</v>
      </c>
      <c r="D51" s="328">
        <v>14800</v>
      </c>
      <c r="E51" s="328">
        <v>0</v>
      </c>
      <c r="F51" s="328">
        <v>14800</v>
      </c>
      <c r="G51" s="328">
        <v>0</v>
      </c>
      <c r="H51" s="328">
        <v>31667.7</v>
      </c>
      <c r="I51" s="328">
        <v>0</v>
      </c>
      <c r="J51" s="329">
        <v>16867.7</v>
      </c>
      <c r="K51" s="329">
        <v>0</v>
      </c>
      <c r="L51" s="383">
        <v>213.97094594594597</v>
      </c>
      <c r="M51" s="383">
        <v>0</v>
      </c>
    </row>
    <row r="52" spans="1:13" s="321" customFormat="1">
      <c r="A52" s="325">
        <v>1</v>
      </c>
      <c r="B52" s="326" t="s">
        <v>79</v>
      </c>
      <c r="C52" s="327" t="s">
        <v>80</v>
      </c>
      <c r="D52" s="328">
        <v>66515400</v>
      </c>
      <c r="E52" s="328">
        <v>0</v>
      </c>
      <c r="F52" s="328">
        <v>45287400</v>
      </c>
      <c r="G52" s="328">
        <v>0</v>
      </c>
      <c r="H52" s="328">
        <v>46006476.649999999</v>
      </c>
      <c r="I52" s="328">
        <v>0</v>
      </c>
      <c r="J52" s="329">
        <v>719076.64999999851</v>
      </c>
      <c r="K52" s="329">
        <v>0</v>
      </c>
      <c r="L52" s="383">
        <v>101.58780731505894</v>
      </c>
      <c r="M52" s="383">
        <v>0</v>
      </c>
    </row>
    <row r="53" spans="1:13" s="321" customFormat="1">
      <c r="A53" s="325">
        <v>0</v>
      </c>
      <c r="B53" s="326" t="s">
        <v>81</v>
      </c>
      <c r="C53" s="327" t="s">
        <v>82</v>
      </c>
      <c r="D53" s="328">
        <v>3500000</v>
      </c>
      <c r="E53" s="328">
        <v>0</v>
      </c>
      <c r="F53" s="328">
        <v>2692000</v>
      </c>
      <c r="G53" s="328">
        <v>0</v>
      </c>
      <c r="H53" s="328">
        <v>2945428.93</v>
      </c>
      <c r="I53" s="328">
        <v>0</v>
      </c>
      <c r="J53" s="329">
        <v>253428.93000000017</v>
      </c>
      <c r="K53" s="329">
        <v>0</v>
      </c>
      <c r="L53" s="383">
        <v>109.41415044576523</v>
      </c>
      <c r="M53" s="383">
        <v>0</v>
      </c>
    </row>
    <row r="54" spans="1:13" s="321" customFormat="1">
      <c r="A54" s="325">
        <v>0</v>
      </c>
      <c r="B54" s="326" t="s">
        <v>83</v>
      </c>
      <c r="C54" s="327" t="s">
        <v>84</v>
      </c>
      <c r="D54" s="328">
        <v>57715400</v>
      </c>
      <c r="E54" s="328">
        <v>0</v>
      </c>
      <c r="F54" s="328">
        <v>38815400</v>
      </c>
      <c r="G54" s="328">
        <v>0</v>
      </c>
      <c r="H54" s="328">
        <v>39268364.299999997</v>
      </c>
      <c r="I54" s="328">
        <v>0</v>
      </c>
      <c r="J54" s="329">
        <v>452964.29999999702</v>
      </c>
      <c r="K54" s="329">
        <v>0</v>
      </c>
      <c r="L54" s="383">
        <v>101.16697058384044</v>
      </c>
      <c r="M54" s="383">
        <v>0</v>
      </c>
    </row>
    <row r="55" spans="1:13" s="321" customFormat="1" ht="60.6" customHeight="1">
      <c r="A55" s="325">
        <v>0</v>
      </c>
      <c r="B55" s="326" t="s">
        <v>85</v>
      </c>
      <c r="C55" s="327" t="s">
        <v>86</v>
      </c>
      <c r="D55" s="328">
        <v>5300000</v>
      </c>
      <c r="E55" s="328">
        <v>0</v>
      </c>
      <c r="F55" s="328">
        <v>3780000</v>
      </c>
      <c r="G55" s="328">
        <v>0</v>
      </c>
      <c r="H55" s="328">
        <v>3792683.42</v>
      </c>
      <c r="I55" s="328">
        <v>0</v>
      </c>
      <c r="J55" s="329">
        <v>12683.419999999925</v>
      </c>
      <c r="K55" s="329">
        <v>0</v>
      </c>
      <c r="L55" s="383">
        <v>100.33554021164022</v>
      </c>
      <c r="M55" s="383">
        <v>0</v>
      </c>
    </row>
    <row r="56" spans="1:13" s="321" customFormat="1">
      <c r="A56" s="325">
        <v>1</v>
      </c>
      <c r="B56" s="326" t="s">
        <v>87</v>
      </c>
      <c r="C56" s="327" t="s">
        <v>88</v>
      </c>
      <c r="D56" s="328">
        <v>0</v>
      </c>
      <c r="E56" s="328">
        <v>738000</v>
      </c>
      <c r="F56" s="328">
        <v>0</v>
      </c>
      <c r="G56" s="328">
        <v>575000</v>
      </c>
      <c r="H56" s="328">
        <v>0</v>
      </c>
      <c r="I56" s="328">
        <v>509678.07</v>
      </c>
      <c r="J56" s="329">
        <v>0</v>
      </c>
      <c r="K56" s="329">
        <v>-65321.929999999993</v>
      </c>
      <c r="L56" s="383">
        <v>0</v>
      </c>
      <c r="M56" s="383">
        <v>88.639664347826084</v>
      </c>
    </row>
    <row r="57" spans="1:13" s="321" customFormat="1">
      <c r="A57" s="325">
        <v>1</v>
      </c>
      <c r="B57" s="326" t="s">
        <v>89</v>
      </c>
      <c r="C57" s="327" t="s">
        <v>90</v>
      </c>
      <c r="D57" s="328">
        <v>0</v>
      </c>
      <c r="E57" s="328">
        <v>738000</v>
      </c>
      <c r="F57" s="328">
        <v>0</v>
      </c>
      <c r="G57" s="328">
        <v>575000</v>
      </c>
      <c r="H57" s="328">
        <v>0</v>
      </c>
      <c r="I57" s="328">
        <v>509678.07</v>
      </c>
      <c r="J57" s="329">
        <v>0</v>
      </c>
      <c r="K57" s="329">
        <v>-65321.929999999993</v>
      </c>
      <c r="L57" s="383">
        <v>0</v>
      </c>
      <c r="M57" s="383">
        <v>88.639664347826084</v>
      </c>
    </row>
    <row r="58" spans="1:13" s="321" customFormat="1" ht="62.4" customHeight="1">
      <c r="A58" s="325">
        <v>0</v>
      </c>
      <c r="B58" s="326" t="s">
        <v>91</v>
      </c>
      <c r="C58" s="327" t="s">
        <v>92</v>
      </c>
      <c r="D58" s="328">
        <v>0</v>
      </c>
      <c r="E58" s="328">
        <v>580000</v>
      </c>
      <c r="F58" s="328">
        <v>0</v>
      </c>
      <c r="G58" s="328">
        <v>450000</v>
      </c>
      <c r="H58" s="328">
        <v>0</v>
      </c>
      <c r="I58" s="328">
        <v>381544.61</v>
      </c>
      <c r="J58" s="329">
        <v>0</v>
      </c>
      <c r="K58" s="329">
        <v>-68455.390000000014</v>
      </c>
      <c r="L58" s="383">
        <v>0</v>
      </c>
      <c r="M58" s="383">
        <v>84.787691111111101</v>
      </c>
    </row>
    <row r="59" spans="1:13" s="321" customFormat="1" ht="34.200000000000003" customHeight="1">
      <c r="A59" s="325">
        <v>0</v>
      </c>
      <c r="B59" s="326" t="s">
        <v>93</v>
      </c>
      <c r="C59" s="327" t="s">
        <v>94</v>
      </c>
      <c r="D59" s="328">
        <v>0</v>
      </c>
      <c r="E59" s="328">
        <v>124000</v>
      </c>
      <c r="F59" s="328">
        <v>0</v>
      </c>
      <c r="G59" s="328">
        <v>100000</v>
      </c>
      <c r="H59" s="328">
        <v>0</v>
      </c>
      <c r="I59" s="328">
        <v>105005.2</v>
      </c>
      <c r="J59" s="329">
        <v>0</v>
      </c>
      <c r="K59" s="329">
        <v>5005.1999999999971</v>
      </c>
      <c r="L59" s="383">
        <v>0</v>
      </c>
      <c r="M59" s="383">
        <v>105.0052</v>
      </c>
    </row>
    <row r="60" spans="1:13" s="321" customFormat="1" ht="53.4" customHeight="1">
      <c r="A60" s="325">
        <v>0</v>
      </c>
      <c r="B60" s="326" t="s">
        <v>95</v>
      </c>
      <c r="C60" s="327" t="s">
        <v>96</v>
      </c>
      <c r="D60" s="328">
        <v>0</v>
      </c>
      <c r="E60" s="328">
        <v>34000</v>
      </c>
      <c r="F60" s="328">
        <v>0</v>
      </c>
      <c r="G60" s="328">
        <v>25000</v>
      </c>
      <c r="H60" s="328">
        <v>0</v>
      </c>
      <c r="I60" s="328">
        <v>23128.26</v>
      </c>
      <c r="J60" s="329">
        <v>0</v>
      </c>
      <c r="K60" s="329">
        <v>-1871.7400000000016</v>
      </c>
      <c r="L60" s="383">
        <v>0</v>
      </c>
      <c r="M60" s="383">
        <v>92.51303999999999</v>
      </c>
    </row>
    <row r="61" spans="1:13" s="321" customFormat="1">
      <c r="A61" s="382">
        <v>1</v>
      </c>
      <c r="B61" s="326" t="s">
        <v>97</v>
      </c>
      <c r="C61" s="327" t="s">
        <v>98</v>
      </c>
      <c r="D61" s="328">
        <v>5403000</v>
      </c>
      <c r="E61" s="328">
        <v>10094073.33</v>
      </c>
      <c r="F61" s="328">
        <v>3916300</v>
      </c>
      <c r="G61" s="328">
        <v>5595750</v>
      </c>
      <c r="H61" s="328">
        <v>4292792.3</v>
      </c>
      <c r="I61" s="328">
        <v>6240809.46</v>
      </c>
      <c r="J61" s="329">
        <v>376492.29999999981</v>
      </c>
      <c r="K61" s="329">
        <v>645059.46</v>
      </c>
      <c r="L61" s="383">
        <v>109.61346934606644</v>
      </c>
      <c r="M61" s="383">
        <v>111.52766760487872</v>
      </c>
    </row>
    <row r="62" spans="1:13" s="321" customFormat="1">
      <c r="A62" s="325">
        <v>1</v>
      </c>
      <c r="B62" s="326" t="s">
        <v>99</v>
      </c>
      <c r="C62" s="327" t="s">
        <v>100</v>
      </c>
      <c r="D62" s="328">
        <v>62600</v>
      </c>
      <c r="E62" s="328">
        <v>0</v>
      </c>
      <c r="F62" s="328">
        <v>23500</v>
      </c>
      <c r="G62" s="328">
        <v>0</v>
      </c>
      <c r="H62" s="328">
        <v>48508.72</v>
      </c>
      <c r="I62" s="328">
        <v>0</v>
      </c>
      <c r="J62" s="329">
        <v>25008.720000000001</v>
      </c>
      <c r="K62" s="329">
        <v>0</v>
      </c>
      <c r="L62" s="383">
        <v>206.42008510638297</v>
      </c>
      <c r="M62" s="383">
        <v>0</v>
      </c>
    </row>
    <row r="63" spans="1:13" s="321" customFormat="1" ht="76.8" customHeight="1">
      <c r="A63" s="325">
        <v>1</v>
      </c>
      <c r="B63" s="326" t="s">
        <v>101</v>
      </c>
      <c r="C63" s="327" t="s">
        <v>102</v>
      </c>
      <c r="D63" s="328">
        <v>7600</v>
      </c>
      <c r="E63" s="328">
        <v>0</v>
      </c>
      <c r="F63" s="328">
        <v>4700</v>
      </c>
      <c r="G63" s="328">
        <v>0</v>
      </c>
      <c r="H63" s="328">
        <v>4716</v>
      </c>
      <c r="I63" s="328">
        <v>0</v>
      </c>
      <c r="J63" s="329">
        <v>16</v>
      </c>
      <c r="K63" s="329">
        <v>0</v>
      </c>
      <c r="L63" s="383">
        <v>100.34042553191489</v>
      </c>
      <c r="M63" s="383">
        <v>0</v>
      </c>
    </row>
    <row r="64" spans="1:13" s="321" customFormat="1" ht="39.6">
      <c r="A64" s="325">
        <v>0</v>
      </c>
      <c r="B64" s="326" t="s">
        <v>103</v>
      </c>
      <c r="C64" s="327" t="s">
        <v>104</v>
      </c>
      <c r="D64" s="328">
        <v>7600</v>
      </c>
      <c r="E64" s="328">
        <v>0</v>
      </c>
      <c r="F64" s="328">
        <v>4700</v>
      </c>
      <c r="G64" s="328">
        <v>0</v>
      </c>
      <c r="H64" s="328">
        <v>4716</v>
      </c>
      <c r="I64" s="328">
        <v>0</v>
      </c>
      <c r="J64" s="329">
        <v>16</v>
      </c>
      <c r="K64" s="329">
        <v>0</v>
      </c>
      <c r="L64" s="383">
        <v>100.34042553191489</v>
      </c>
      <c r="M64" s="383">
        <v>0</v>
      </c>
    </row>
    <row r="65" spans="1:13" s="321" customFormat="1">
      <c r="A65" s="325">
        <v>1</v>
      </c>
      <c r="B65" s="326" t="s">
        <v>105</v>
      </c>
      <c r="C65" s="327" t="s">
        <v>106</v>
      </c>
      <c r="D65" s="328">
        <v>55000</v>
      </c>
      <c r="E65" s="328">
        <v>0</v>
      </c>
      <c r="F65" s="328">
        <v>18800</v>
      </c>
      <c r="G65" s="328">
        <v>0</v>
      </c>
      <c r="H65" s="328">
        <v>43792.72</v>
      </c>
      <c r="I65" s="328">
        <v>0</v>
      </c>
      <c r="J65" s="329">
        <v>24992.720000000001</v>
      </c>
      <c r="K65" s="329">
        <v>0</v>
      </c>
      <c r="L65" s="383">
        <v>232.94000000000003</v>
      </c>
      <c r="M65" s="383">
        <v>0</v>
      </c>
    </row>
    <row r="66" spans="1:13" s="321" customFormat="1">
      <c r="A66" s="325">
        <v>0</v>
      </c>
      <c r="B66" s="326" t="s">
        <v>107</v>
      </c>
      <c r="C66" s="327" t="s">
        <v>108</v>
      </c>
      <c r="D66" s="328">
        <v>55000</v>
      </c>
      <c r="E66" s="328">
        <v>0</v>
      </c>
      <c r="F66" s="328">
        <v>18800</v>
      </c>
      <c r="G66" s="328">
        <v>0</v>
      </c>
      <c r="H66" s="328">
        <v>18880.259999999998</v>
      </c>
      <c r="I66" s="328">
        <v>0</v>
      </c>
      <c r="J66" s="329">
        <v>80.259999999998399</v>
      </c>
      <c r="K66" s="329">
        <v>0</v>
      </c>
      <c r="L66" s="383">
        <v>100.42691489361701</v>
      </c>
      <c r="M66" s="383">
        <v>0</v>
      </c>
    </row>
    <row r="67" spans="1:13" s="321" customFormat="1" ht="74.55" customHeight="1">
      <c r="A67" s="325">
        <v>0</v>
      </c>
      <c r="B67" s="326" t="s">
        <v>109</v>
      </c>
      <c r="C67" s="327" t="s">
        <v>872</v>
      </c>
      <c r="D67" s="328">
        <v>0</v>
      </c>
      <c r="E67" s="328">
        <v>0</v>
      </c>
      <c r="F67" s="328">
        <v>0</v>
      </c>
      <c r="G67" s="328">
        <v>0</v>
      </c>
      <c r="H67" s="328">
        <v>24844.46</v>
      </c>
      <c r="I67" s="328">
        <v>0</v>
      </c>
      <c r="J67" s="329">
        <v>24844.46</v>
      </c>
      <c r="K67" s="329">
        <v>0</v>
      </c>
      <c r="L67" s="383">
        <v>0</v>
      </c>
      <c r="M67" s="383">
        <v>0</v>
      </c>
    </row>
    <row r="68" spans="1:13" s="321" customFormat="1" ht="39.6">
      <c r="A68" s="325">
        <v>0</v>
      </c>
      <c r="B68" s="326" t="s">
        <v>829</v>
      </c>
      <c r="C68" s="327" t="s">
        <v>830</v>
      </c>
      <c r="D68" s="328">
        <v>0</v>
      </c>
      <c r="E68" s="328">
        <v>0</v>
      </c>
      <c r="F68" s="328">
        <v>0</v>
      </c>
      <c r="G68" s="328">
        <v>0</v>
      </c>
      <c r="H68" s="328">
        <v>68</v>
      </c>
      <c r="I68" s="328">
        <v>0</v>
      </c>
      <c r="J68" s="329">
        <v>68</v>
      </c>
      <c r="K68" s="329">
        <v>0</v>
      </c>
      <c r="L68" s="383">
        <v>0</v>
      </c>
      <c r="M68" s="383">
        <v>0</v>
      </c>
    </row>
    <row r="69" spans="1:13" s="321" customFormat="1" ht="40.200000000000003" customHeight="1">
      <c r="A69" s="325">
        <v>1</v>
      </c>
      <c r="B69" s="326" t="s">
        <v>110</v>
      </c>
      <c r="C69" s="327" t="s">
        <v>111</v>
      </c>
      <c r="D69" s="328">
        <v>4885400</v>
      </c>
      <c r="E69" s="328">
        <v>0</v>
      </c>
      <c r="F69" s="328">
        <v>3502500</v>
      </c>
      <c r="G69" s="328">
        <v>0</v>
      </c>
      <c r="H69" s="328">
        <v>3841348.37</v>
      </c>
      <c r="I69" s="328">
        <v>0</v>
      </c>
      <c r="J69" s="329">
        <v>338848.37000000011</v>
      </c>
      <c r="K69" s="329">
        <v>0</v>
      </c>
      <c r="L69" s="383">
        <v>109.67447166309779</v>
      </c>
      <c r="M69" s="383">
        <v>0</v>
      </c>
    </row>
    <row r="70" spans="1:13" s="321" customFormat="1" ht="19.8" customHeight="1">
      <c r="A70" s="325">
        <v>1</v>
      </c>
      <c r="B70" s="326" t="s">
        <v>112</v>
      </c>
      <c r="C70" s="327" t="s">
        <v>113</v>
      </c>
      <c r="D70" s="328">
        <v>3129200</v>
      </c>
      <c r="E70" s="328">
        <v>0</v>
      </c>
      <c r="F70" s="328">
        <v>2295200</v>
      </c>
      <c r="G70" s="328">
        <v>0</v>
      </c>
      <c r="H70" s="328">
        <v>2553770.9700000002</v>
      </c>
      <c r="I70" s="328">
        <v>0</v>
      </c>
      <c r="J70" s="329">
        <v>258570.9700000002</v>
      </c>
      <c r="K70" s="329">
        <v>0</v>
      </c>
      <c r="L70" s="383">
        <v>111.26572716974556</v>
      </c>
      <c r="M70" s="383">
        <v>0</v>
      </c>
    </row>
    <row r="71" spans="1:13" s="321" customFormat="1" ht="45" customHeight="1">
      <c r="A71" s="325">
        <v>0</v>
      </c>
      <c r="B71" s="326" t="s">
        <v>114</v>
      </c>
      <c r="C71" s="327" t="s">
        <v>115</v>
      </c>
      <c r="D71" s="328">
        <v>34200</v>
      </c>
      <c r="E71" s="328">
        <v>0</v>
      </c>
      <c r="F71" s="328">
        <v>30200</v>
      </c>
      <c r="G71" s="328">
        <v>0</v>
      </c>
      <c r="H71" s="328">
        <v>31810</v>
      </c>
      <c r="I71" s="328">
        <v>0</v>
      </c>
      <c r="J71" s="329">
        <v>1610</v>
      </c>
      <c r="K71" s="329">
        <v>0</v>
      </c>
      <c r="L71" s="383">
        <v>105.33112582781456</v>
      </c>
      <c r="M71" s="383">
        <v>0</v>
      </c>
    </row>
    <row r="72" spans="1:13" s="321" customFormat="1" ht="26.4" customHeight="1">
      <c r="A72" s="325">
        <v>0</v>
      </c>
      <c r="B72" s="326" t="s">
        <v>116</v>
      </c>
      <c r="C72" s="327" t="s">
        <v>117</v>
      </c>
      <c r="D72" s="328">
        <v>1344000</v>
      </c>
      <c r="E72" s="328">
        <v>0</v>
      </c>
      <c r="F72" s="328">
        <v>775000</v>
      </c>
      <c r="G72" s="328">
        <v>0</v>
      </c>
      <c r="H72" s="328">
        <v>784885.37</v>
      </c>
      <c r="I72" s="328">
        <v>0</v>
      </c>
      <c r="J72" s="329">
        <v>9885.3699999999953</v>
      </c>
      <c r="K72" s="329">
        <v>0</v>
      </c>
      <c r="L72" s="383">
        <v>101.27553161290324</v>
      </c>
      <c r="M72" s="383">
        <v>0</v>
      </c>
    </row>
    <row r="73" spans="1:13" s="321" customFormat="1" ht="37.799999999999997" customHeight="1">
      <c r="A73" s="325">
        <v>0</v>
      </c>
      <c r="B73" s="326" t="s">
        <v>118</v>
      </c>
      <c r="C73" s="327" t="s">
        <v>119</v>
      </c>
      <c r="D73" s="328">
        <v>1751000</v>
      </c>
      <c r="E73" s="328">
        <v>0</v>
      </c>
      <c r="F73" s="328">
        <v>1490000</v>
      </c>
      <c r="G73" s="328">
        <v>0</v>
      </c>
      <c r="H73" s="328">
        <v>1737075.6</v>
      </c>
      <c r="I73" s="328">
        <v>0</v>
      </c>
      <c r="J73" s="329">
        <v>247075.60000000009</v>
      </c>
      <c r="K73" s="329">
        <v>0</v>
      </c>
      <c r="L73" s="383">
        <v>116.58225503355706</v>
      </c>
      <c r="M73" s="383">
        <v>0</v>
      </c>
    </row>
    <row r="74" spans="1:13" s="321" customFormat="1" ht="26.4">
      <c r="A74" s="325">
        <v>1</v>
      </c>
      <c r="B74" s="326" t="s">
        <v>120</v>
      </c>
      <c r="C74" s="327" t="s">
        <v>121</v>
      </c>
      <c r="D74" s="328">
        <v>1680700</v>
      </c>
      <c r="E74" s="328">
        <v>0</v>
      </c>
      <c r="F74" s="328">
        <v>1140000</v>
      </c>
      <c r="G74" s="328">
        <v>0</v>
      </c>
      <c r="H74" s="328">
        <v>1211095.19</v>
      </c>
      <c r="I74" s="328">
        <v>0</v>
      </c>
      <c r="J74" s="329">
        <v>71095.189999999944</v>
      </c>
      <c r="K74" s="329">
        <v>0</v>
      </c>
      <c r="L74" s="383">
        <v>106.2364201754386</v>
      </c>
      <c r="M74" s="383">
        <v>0</v>
      </c>
    </row>
    <row r="75" spans="1:13" s="321" customFormat="1" ht="39.6">
      <c r="A75" s="325">
        <v>0</v>
      </c>
      <c r="B75" s="326" t="s">
        <v>122</v>
      </c>
      <c r="C75" s="327" t="s">
        <v>123</v>
      </c>
      <c r="D75" s="328">
        <v>1680700</v>
      </c>
      <c r="E75" s="328">
        <v>0</v>
      </c>
      <c r="F75" s="328">
        <v>1140000</v>
      </c>
      <c r="G75" s="328">
        <v>0</v>
      </c>
      <c r="H75" s="328">
        <v>1211095.19</v>
      </c>
      <c r="I75" s="328">
        <v>0</v>
      </c>
      <c r="J75" s="329">
        <v>71095.189999999944</v>
      </c>
      <c r="K75" s="329">
        <v>0</v>
      </c>
      <c r="L75" s="383">
        <v>106.2364201754386</v>
      </c>
      <c r="M75" s="383">
        <v>0</v>
      </c>
    </row>
    <row r="76" spans="1:13" s="323" customFormat="1" ht="18" customHeight="1">
      <c r="A76" s="325">
        <v>1</v>
      </c>
      <c r="B76" s="326" t="s">
        <v>124</v>
      </c>
      <c r="C76" s="327" t="s">
        <v>125</v>
      </c>
      <c r="D76" s="328">
        <v>62100</v>
      </c>
      <c r="E76" s="328">
        <v>0</v>
      </c>
      <c r="F76" s="328">
        <v>53900</v>
      </c>
      <c r="G76" s="328">
        <v>0</v>
      </c>
      <c r="H76" s="328">
        <v>57894.879999999997</v>
      </c>
      <c r="I76" s="328">
        <v>0</v>
      </c>
      <c r="J76" s="329">
        <v>3994.8799999999974</v>
      </c>
      <c r="K76" s="329">
        <v>0</v>
      </c>
      <c r="L76" s="383">
        <v>107.41165120593692</v>
      </c>
      <c r="M76" s="383">
        <v>0</v>
      </c>
    </row>
    <row r="77" spans="1:13" s="321" customFormat="1" ht="39.6">
      <c r="A77" s="325">
        <v>0</v>
      </c>
      <c r="B77" s="326" t="s">
        <v>126</v>
      </c>
      <c r="C77" s="327" t="s">
        <v>127</v>
      </c>
      <c r="D77" s="328">
        <v>58300</v>
      </c>
      <c r="E77" s="328">
        <v>0</v>
      </c>
      <c r="F77" s="328">
        <v>51000</v>
      </c>
      <c r="G77" s="328">
        <v>0</v>
      </c>
      <c r="H77" s="328">
        <v>57100.13</v>
      </c>
      <c r="I77" s="328">
        <v>0</v>
      </c>
      <c r="J77" s="329">
        <v>6100.1299999999974</v>
      </c>
      <c r="K77" s="329">
        <v>0</v>
      </c>
      <c r="L77" s="383">
        <v>111.96103921568627</v>
      </c>
      <c r="M77" s="383">
        <v>0</v>
      </c>
    </row>
    <row r="78" spans="1:13" s="321" customFormat="1">
      <c r="A78" s="325">
        <v>0</v>
      </c>
      <c r="B78" s="326" t="s">
        <v>128</v>
      </c>
      <c r="C78" s="327" t="s">
        <v>129</v>
      </c>
      <c r="D78" s="328">
        <v>200</v>
      </c>
      <c r="E78" s="328">
        <v>0</v>
      </c>
      <c r="F78" s="328">
        <v>200</v>
      </c>
      <c r="G78" s="328">
        <v>0</v>
      </c>
      <c r="H78" s="328">
        <v>79.900000000000006</v>
      </c>
      <c r="I78" s="328">
        <v>0</v>
      </c>
      <c r="J78" s="329">
        <v>-120.1</v>
      </c>
      <c r="K78" s="329">
        <v>0</v>
      </c>
      <c r="L78" s="383">
        <v>39.950000000000003</v>
      </c>
      <c r="M78" s="383">
        <v>0</v>
      </c>
    </row>
    <row r="79" spans="1:13" s="321" customFormat="1" ht="39.6">
      <c r="A79" s="325">
        <v>0</v>
      </c>
      <c r="B79" s="326" t="s">
        <v>130</v>
      </c>
      <c r="C79" s="327" t="s">
        <v>131</v>
      </c>
      <c r="D79" s="328">
        <v>3600</v>
      </c>
      <c r="E79" s="328">
        <v>0</v>
      </c>
      <c r="F79" s="328">
        <v>2700</v>
      </c>
      <c r="G79" s="328">
        <v>0</v>
      </c>
      <c r="H79" s="328">
        <v>714.85</v>
      </c>
      <c r="I79" s="328">
        <v>0</v>
      </c>
      <c r="J79" s="329">
        <v>-1985.15</v>
      </c>
      <c r="K79" s="329">
        <v>0</v>
      </c>
      <c r="L79" s="383">
        <v>26.475925925925925</v>
      </c>
      <c r="M79" s="383">
        <v>0</v>
      </c>
    </row>
    <row r="80" spans="1:13" s="321" customFormat="1" ht="75.599999999999994" customHeight="1">
      <c r="A80" s="325">
        <v>1</v>
      </c>
      <c r="B80" s="326" t="s">
        <v>132</v>
      </c>
      <c r="C80" s="327" t="s">
        <v>133</v>
      </c>
      <c r="D80" s="328">
        <v>13400</v>
      </c>
      <c r="E80" s="328">
        <v>0</v>
      </c>
      <c r="F80" s="328">
        <v>13400</v>
      </c>
      <c r="G80" s="328">
        <v>0</v>
      </c>
      <c r="H80" s="328">
        <v>18587.330000000002</v>
      </c>
      <c r="I80" s="328">
        <v>0</v>
      </c>
      <c r="J80" s="329">
        <v>5187.3300000000017</v>
      </c>
      <c r="K80" s="329">
        <v>0</v>
      </c>
      <c r="L80" s="383">
        <v>138.71141791044778</v>
      </c>
      <c r="M80" s="383">
        <v>0</v>
      </c>
    </row>
    <row r="81" spans="1:13" s="321" customFormat="1">
      <c r="A81" s="325">
        <v>1</v>
      </c>
      <c r="B81" s="326" t="s">
        <v>134</v>
      </c>
      <c r="C81" s="327" t="s">
        <v>135</v>
      </c>
      <c r="D81" s="328">
        <v>455000</v>
      </c>
      <c r="E81" s="328">
        <v>0</v>
      </c>
      <c r="F81" s="328">
        <v>390300</v>
      </c>
      <c r="G81" s="328">
        <v>0</v>
      </c>
      <c r="H81" s="328">
        <v>402935.21</v>
      </c>
      <c r="I81" s="328">
        <v>741961.13</v>
      </c>
      <c r="J81" s="329">
        <v>12635.210000000021</v>
      </c>
      <c r="K81" s="329">
        <v>741961.13</v>
      </c>
      <c r="L81" s="383">
        <v>103.23730719959005</v>
      </c>
      <c r="M81" s="383">
        <v>0</v>
      </c>
    </row>
    <row r="82" spans="1:13" s="321" customFormat="1">
      <c r="A82" s="325">
        <v>1</v>
      </c>
      <c r="B82" s="326" t="s">
        <v>136</v>
      </c>
      <c r="C82" s="327" t="s">
        <v>106</v>
      </c>
      <c r="D82" s="328">
        <v>455000</v>
      </c>
      <c r="E82" s="328">
        <v>0</v>
      </c>
      <c r="F82" s="328">
        <v>390300</v>
      </c>
      <c r="G82" s="328">
        <v>0</v>
      </c>
      <c r="H82" s="328">
        <v>402935.21</v>
      </c>
      <c r="I82" s="328">
        <v>741961.13</v>
      </c>
      <c r="J82" s="329">
        <v>12635.210000000021</v>
      </c>
      <c r="K82" s="329">
        <v>741961.13</v>
      </c>
      <c r="L82" s="383">
        <v>103.23730719959005</v>
      </c>
      <c r="M82" s="383">
        <v>0</v>
      </c>
    </row>
    <row r="83" spans="1:13" s="321" customFormat="1">
      <c r="A83" s="325">
        <v>0</v>
      </c>
      <c r="B83" s="326" t="s">
        <v>137</v>
      </c>
      <c r="C83" s="327" t="s">
        <v>106</v>
      </c>
      <c r="D83" s="328">
        <v>455000</v>
      </c>
      <c r="E83" s="328">
        <v>0</v>
      </c>
      <c r="F83" s="328">
        <v>390300</v>
      </c>
      <c r="G83" s="328">
        <v>0</v>
      </c>
      <c r="H83" s="328">
        <v>402935.21</v>
      </c>
      <c r="I83" s="328">
        <v>0</v>
      </c>
      <c r="J83" s="329">
        <v>12635.210000000021</v>
      </c>
      <c r="K83" s="329">
        <v>0</v>
      </c>
      <c r="L83" s="383">
        <v>103.23730719959005</v>
      </c>
      <c r="M83" s="383">
        <v>0</v>
      </c>
    </row>
    <row r="84" spans="1:13" s="321" customFormat="1" ht="43.5" customHeight="1">
      <c r="A84" s="325">
        <v>0</v>
      </c>
      <c r="B84" s="326" t="s">
        <v>138</v>
      </c>
      <c r="C84" s="327" t="s">
        <v>139</v>
      </c>
      <c r="D84" s="328">
        <v>0</v>
      </c>
      <c r="E84" s="328">
        <v>0</v>
      </c>
      <c r="F84" s="328">
        <v>0</v>
      </c>
      <c r="G84" s="328">
        <v>0</v>
      </c>
      <c r="H84" s="328">
        <v>0</v>
      </c>
      <c r="I84" s="328">
        <v>741961.13</v>
      </c>
      <c r="J84" s="329">
        <v>0</v>
      </c>
      <c r="K84" s="329">
        <v>741961.13</v>
      </c>
      <c r="L84" s="383">
        <v>0</v>
      </c>
      <c r="M84" s="383">
        <v>0</v>
      </c>
    </row>
    <row r="85" spans="1:13" s="323" customFormat="1" ht="25.8" customHeight="1">
      <c r="A85" s="325">
        <v>1</v>
      </c>
      <c r="B85" s="326" t="s">
        <v>140</v>
      </c>
      <c r="C85" s="327" t="s">
        <v>141</v>
      </c>
      <c r="D85" s="328">
        <v>0</v>
      </c>
      <c r="E85" s="328">
        <f>E86+E90</f>
        <v>10094073.33</v>
      </c>
      <c r="F85" s="328">
        <v>0</v>
      </c>
      <c r="G85" s="328">
        <v>5595750</v>
      </c>
      <c r="H85" s="328">
        <v>0</v>
      </c>
      <c r="I85" s="328">
        <v>5498848.3300000001</v>
      </c>
      <c r="J85" s="329">
        <v>0</v>
      </c>
      <c r="K85" s="329">
        <v>-96901.669999999925</v>
      </c>
      <c r="L85" s="383">
        <v>0</v>
      </c>
      <c r="M85" s="383">
        <v>98.268298798195062</v>
      </c>
    </row>
    <row r="86" spans="1:13" s="321" customFormat="1" ht="26.4">
      <c r="A86" s="325">
        <v>1</v>
      </c>
      <c r="B86" s="326" t="s">
        <v>142</v>
      </c>
      <c r="C86" s="327" t="s">
        <v>143</v>
      </c>
      <c r="D86" s="328">
        <v>0</v>
      </c>
      <c r="E86" s="328">
        <f>E87+E88+E89</f>
        <v>7361000</v>
      </c>
      <c r="F86" s="328">
        <v>0</v>
      </c>
      <c r="G86" s="328">
        <v>5520750</v>
      </c>
      <c r="H86" s="328">
        <v>0</v>
      </c>
      <c r="I86" s="328">
        <v>2881549.74</v>
      </c>
      <c r="J86" s="329">
        <v>0</v>
      </c>
      <c r="K86" s="329">
        <v>-2639200.2599999998</v>
      </c>
      <c r="L86" s="383">
        <v>0</v>
      </c>
      <c r="M86" s="383">
        <v>52.194896345605223</v>
      </c>
    </row>
    <row r="87" spans="1:13" s="321" customFormat="1" ht="26.4">
      <c r="A87" s="325">
        <v>0</v>
      </c>
      <c r="B87" s="326" t="s">
        <v>144</v>
      </c>
      <c r="C87" s="327" t="s">
        <v>145</v>
      </c>
      <c r="D87" s="328">
        <v>0</v>
      </c>
      <c r="E87" s="328">
        <v>7295000</v>
      </c>
      <c r="F87" s="328">
        <v>0</v>
      </c>
      <c r="G87" s="328">
        <v>5471250</v>
      </c>
      <c r="H87" s="328">
        <v>0</v>
      </c>
      <c r="I87" s="328">
        <v>2828816.77</v>
      </c>
      <c r="J87" s="329">
        <v>0</v>
      </c>
      <c r="K87" s="329">
        <v>-2642433.23</v>
      </c>
      <c r="L87" s="383">
        <v>0</v>
      </c>
      <c r="M87" s="383">
        <v>51.703299428832537</v>
      </c>
    </row>
    <row r="88" spans="1:13" s="321" customFormat="1" ht="39.6">
      <c r="A88" s="325">
        <v>0</v>
      </c>
      <c r="B88" s="326" t="s">
        <v>146</v>
      </c>
      <c r="C88" s="327" t="s">
        <v>147</v>
      </c>
      <c r="D88" s="328">
        <v>0</v>
      </c>
      <c r="E88" s="328">
        <v>66000</v>
      </c>
      <c r="F88" s="328">
        <v>0</v>
      </c>
      <c r="G88" s="328">
        <v>49500</v>
      </c>
      <c r="H88" s="328">
        <v>0</v>
      </c>
      <c r="I88" s="328">
        <v>45105.47</v>
      </c>
      <c r="J88" s="329">
        <v>0</v>
      </c>
      <c r="K88" s="329">
        <v>-4394.5299999999988</v>
      </c>
      <c r="L88" s="383">
        <v>0</v>
      </c>
      <c r="M88" s="383">
        <v>91.12216161616162</v>
      </c>
    </row>
    <row r="89" spans="1:13" s="321" customFormat="1" ht="36" customHeight="1">
      <c r="A89" s="325">
        <v>0</v>
      </c>
      <c r="B89" s="326" t="s">
        <v>148</v>
      </c>
      <c r="C89" s="327" t="s">
        <v>149</v>
      </c>
      <c r="D89" s="328">
        <v>0</v>
      </c>
      <c r="E89" s="328">
        <v>0</v>
      </c>
      <c r="F89" s="328">
        <v>0</v>
      </c>
      <c r="G89" s="328">
        <v>0</v>
      </c>
      <c r="H89" s="328">
        <v>0</v>
      </c>
      <c r="I89" s="328">
        <v>7627.5</v>
      </c>
      <c r="J89" s="329">
        <v>0</v>
      </c>
      <c r="K89" s="329">
        <v>7627.5</v>
      </c>
      <c r="L89" s="383">
        <v>0</v>
      </c>
      <c r="M89" s="383">
        <v>0</v>
      </c>
    </row>
    <row r="90" spans="1:13" s="321" customFormat="1" ht="19.8" customHeight="1">
      <c r="A90" s="325">
        <v>1</v>
      </c>
      <c r="B90" s="326" t="s">
        <v>150</v>
      </c>
      <c r="C90" s="327" t="s">
        <v>151</v>
      </c>
      <c r="D90" s="328">
        <v>0</v>
      </c>
      <c r="E90" s="328">
        <f>E91+E92</f>
        <v>2733073.33</v>
      </c>
      <c r="F90" s="328">
        <v>0</v>
      </c>
      <c r="G90" s="328">
        <v>75000</v>
      </c>
      <c r="H90" s="328">
        <v>0</v>
      </c>
      <c r="I90" s="328">
        <v>2617298.59</v>
      </c>
      <c r="J90" s="329">
        <v>0</v>
      </c>
      <c r="K90" s="329">
        <v>2542298.59</v>
      </c>
      <c r="L90" s="383">
        <v>0</v>
      </c>
      <c r="M90" s="383">
        <v>3489.7314533333329</v>
      </c>
    </row>
    <row r="91" spans="1:13" s="321" customFormat="1">
      <c r="A91" s="325">
        <v>0</v>
      </c>
      <c r="B91" s="326" t="s">
        <v>152</v>
      </c>
      <c r="C91" s="327" t="s">
        <v>153</v>
      </c>
      <c r="D91" s="328">
        <v>0</v>
      </c>
      <c r="E91" s="328">
        <v>2613073.33</v>
      </c>
      <c r="F91" s="328">
        <v>0</v>
      </c>
      <c r="G91" s="328">
        <v>0</v>
      </c>
      <c r="H91" s="328">
        <v>0</v>
      </c>
      <c r="I91" s="328">
        <v>2501298.59</v>
      </c>
      <c r="J91" s="329">
        <v>0</v>
      </c>
      <c r="K91" s="329">
        <v>2501298.59</v>
      </c>
      <c r="L91" s="383">
        <v>0</v>
      </c>
      <c r="M91" s="383">
        <v>0</v>
      </c>
    </row>
    <row r="92" spans="1:13" s="321" customFormat="1" ht="66">
      <c r="A92" s="325">
        <v>0</v>
      </c>
      <c r="B92" s="326" t="s">
        <v>154</v>
      </c>
      <c r="C92" s="327" t="s">
        <v>155</v>
      </c>
      <c r="D92" s="328">
        <v>0</v>
      </c>
      <c r="E92" s="328">
        <v>120000</v>
      </c>
      <c r="F92" s="328">
        <v>0</v>
      </c>
      <c r="G92" s="328">
        <v>75000</v>
      </c>
      <c r="H92" s="328">
        <v>0</v>
      </c>
      <c r="I92" s="328">
        <v>116000</v>
      </c>
      <c r="J92" s="329">
        <v>0</v>
      </c>
      <c r="K92" s="329">
        <v>41000</v>
      </c>
      <c r="L92" s="383">
        <v>0</v>
      </c>
      <c r="M92" s="383">
        <v>154.66666666666666</v>
      </c>
    </row>
    <row r="93" spans="1:13" s="321" customFormat="1">
      <c r="A93" s="382">
        <v>1</v>
      </c>
      <c r="B93" s="326" t="s">
        <v>156</v>
      </c>
      <c r="C93" s="327" t="s">
        <v>157</v>
      </c>
      <c r="D93" s="328">
        <v>0</v>
      </c>
      <c r="E93" s="328">
        <v>5793003</v>
      </c>
      <c r="F93" s="328">
        <v>0</v>
      </c>
      <c r="G93" s="328">
        <v>5793003</v>
      </c>
      <c r="H93" s="328">
        <v>0</v>
      </c>
      <c r="I93" s="328">
        <v>6820908.4900000002</v>
      </c>
      <c r="J93" s="329">
        <v>0</v>
      </c>
      <c r="K93" s="329">
        <v>1027905.4900000002</v>
      </c>
      <c r="L93" s="383">
        <v>0</v>
      </c>
      <c r="M93" s="383">
        <v>117.74391433941946</v>
      </c>
    </row>
    <row r="94" spans="1:13" s="321" customFormat="1">
      <c r="A94" s="325">
        <v>1</v>
      </c>
      <c r="B94" s="326" t="s">
        <v>158</v>
      </c>
      <c r="C94" s="327" t="s">
        <v>159</v>
      </c>
      <c r="D94" s="328">
        <v>0</v>
      </c>
      <c r="E94" s="328">
        <v>4016003</v>
      </c>
      <c r="F94" s="328">
        <v>0</v>
      </c>
      <c r="G94" s="328">
        <v>4016003</v>
      </c>
      <c r="H94" s="328">
        <v>0</v>
      </c>
      <c r="I94" s="328">
        <v>5076753.25</v>
      </c>
      <c r="J94" s="329">
        <v>0</v>
      </c>
      <c r="K94" s="329">
        <v>1060750.25</v>
      </c>
      <c r="L94" s="383">
        <v>0</v>
      </c>
      <c r="M94" s="383">
        <v>126.41308410377184</v>
      </c>
    </row>
    <row r="95" spans="1:13" s="321" customFormat="1" ht="39.6">
      <c r="A95" s="325">
        <v>1</v>
      </c>
      <c r="B95" s="326" t="s">
        <v>160</v>
      </c>
      <c r="C95" s="327" t="s">
        <v>161</v>
      </c>
      <c r="D95" s="328">
        <v>0</v>
      </c>
      <c r="E95" s="328">
        <v>4016003</v>
      </c>
      <c r="F95" s="328">
        <v>0</v>
      </c>
      <c r="G95" s="328">
        <v>4016003</v>
      </c>
      <c r="H95" s="328">
        <v>0</v>
      </c>
      <c r="I95" s="328">
        <v>5076753.25</v>
      </c>
      <c r="J95" s="329">
        <v>0</v>
      </c>
      <c r="K95" s="329">
        <v>1060750.25</v>
      </c>
      <c r="L95" s="383">
        <v>0</v>
      </c>
      <c r="M95" s="383">
        <v>126.41308410377184</v>
      </c>
    </row>
    <row r="96" spans="1:13" s="321" customFormat="1">
      <c r="A96" s="325">
        <v>1</v>
      </c>
      <c r="B96" s="326" t="s">
        <v>162</v>
      </c>
      <c r="C96" s="327" t="s">
        <v>163</v>
      </c>
      <c r="D96" s="328">
        <v>0</v>
      </c>
      <c r="E96" s="328">
        <v>1777000</v>
      </c>
      <c r="F96" s="328">
        <v>0</v>
      </c>
      <c r="G96" s="328">
        <v>1777000</v>
      </c>
      <c r="H96" s="328">
        <v>0</v>
      </c>
      <c r="I96" s="328">
        <v>1744155.2400000002</v>
      </c>
      <c r="J96" s="329">
        <v>0</v>
      </c>
      <c r="K96" s="329">
        <v>-32844.759999999776</v>
      </c>
      <c r="L96" s="383">
        <v>0</v>
      </c>
      <c r="M96" s="383">
        <v>98.151673607203165</v>
      </c>
    </row>
    <row r="97" spans="1:13" s="321" customFormat="1">
      <c r="A97" s="325">
        <v>1</v>
      </c>
      <c r="B97" s="326" t="s">
        <v>164</v>
      </c>
      <c r="C97" s="327" t="s">
        <v>165</v>
      </c>
      <c r="D97" s="328">
        <v>0</v>
      </c>
      <c r="E97" s="328">
        <v>1777000</v>
      </c>
      <c r="F97" s="328">
        <v>0</v>
      </c>
      <c r="G97" s="328">
        <v>1777000</v>
      </c>
      <c r="H97" s="328">
        <v>0</v>
      </c>
      <c r="I97" s="328">
        <v>1744155.2400000002</v>
      </c>
      <c r="J97" s="329">
        <v>0</v>
      </c>
      <c r="K97" s="329">
        <v>-32844.759999999776</v>
      </c>
      <c r="L97" s="383">
        <v>0</v>
      </c>
      <c r="M97" s="383">
        <v>98.151673607203165</v>
      </c>
    </row>
    <row r="98" spans="1:13" s="321" customFormat="1" ht="61.2" customHeight="1">
      <c r="A98" s="325">
        <v>0</v>
      </c>
      <c r="B98" s="326" t="s">
        <v>166</v>
      </c>
      <c r="C98" s="327" t="s">
        <v>167</v>
      </c>
      <c r="D98" s="328">
        <v>0</v>
      </c>
      <c r="E98" s="328">
        <v>1446000</v>
      </c>
      <c r="F98" s="328">
        <v>0</v>
      </c>
      <c r="G98" s="328">
        <v>1446000</v>
      </c>
      <c r="H98" s="328">
        <v>0</v>
      </c>
      <c r="I98" s="328">
        <v>972361.43</v>
      </c>
      <c r="J98" s="329">
        <v>0</v>
      </c>
      <c r="K98" s="329">
        <v>-473638.56999999995</v>
      </c>
      <c r="L98" s="383">
        <v>0</v>
      </c>
      <c r="M98" s="383">
        <v>67.244912171507607</v>
      </c>
    </row>
    <row r="99" spans="1:13" s="321" customFormat="1" ht="66" customHeight="1">
      <c r="A99" s="325">
        <v>0</v>
      </c>
      <c r="B99" s="326" t="s">
        <v>168</v>
      </c>
      <c r="C99" s="327" t="s">
        <v>169</v>
      </c>
      <c r="D99" s="328">
        <v>0</v>
      </c>
      <c r="E99" s="328">
        <v>331000</v>
      </c>
      <c r="F99" s="328">
        <v>0</v>
      </c>
      <c r="G99" s="328">
        <v>331000</v>
      </c>
      <c r="H99" s="328">
        <v>0</v>
      </c>
      <c r="I99" s="328">
        <v>771793.81</v>
      </c>
      <c r="J99" s="329">
        <v>0</v>
      </c>
      <c r="K99" s="329">
        <v>440793.81000000006</v>
      </c>
      <c r="L99" s="383">
        <v>0</v>
      </c>
      <c r="M99" s="383">
        <v>233.17033534743206</v>
      </c>
    </row>
    <row r="100" spans="1:13" s="321" customFormat="1" ht="24.6" customHeight="1">
      <c r="A100" s="382">
        <v>1</v>
      </c>
      <c r="B100" s="326" t="s">
        <v>170</v>
      </c>
      <c r="C100" s="327" t="s">
        <v>171</v>
      </c>
      <c r="D100" s="328">
        <v>150338430</v>
      </c>
      <c r="E100" s="328">
        <v>1346900</v>
      </c>
      <c r="F100" s="328">
        <v>111045432</v>
      </c>
      <c r="G100" s="328">
        <v>1319500</v>
      </c>
      <c r="H100" s="328">
        <v>110915009.41</v>
      </c>
      <c r="I100" s="328">
        <v>1319500</v>
      </c>
      <c r="J100" s="329">
        <v>-130422.59000000358</v>
      </c>
      <c r="K100" s="329">
        <v>0</v>
      </c>
      <c r="L100" s="383">
        <v>99.882550243039262</v>
      </c>
      <c r="M100" s="383">
        <v>100</v>
      </c>
    </row>
    <row r="101" spans="1:13" s="321" customFormat="1">
      <c r="A101" s="325">
        <v>1</v>
      </c>
      <c r="B101" s="326" t="s">
        <v>172</v>
      </c>
      <c r="C101" s="327" t="s">
        <v>173</v>
      </c>
      <c r="D101" s="328">
        <v>150338430</v>
      </c>
      <c r="E101" s="328">
        <v>1346900</v>
      </c>
      <c r="F101" s="328">
        <v>111045432</v>
      </c>
      <c r="G101" s="328">
        <v>1319500</v>
      </c>
      <c r="H101" s="328">
        <v>110915009.41</v>
      </c>
      <c r="I101" s="328">
        <v>1319500</v>
      </c>
      <c r="J101" s="329">
        <v>-130422.59000000358</v>
      </c>
      <c r="K101" s="329">
        <v>0</v>
      </c>
      <c r="L101" s="383">
        <v>99.882550243039262</v>
      </c>
      <c r="M101" s="383">
        <v>100</v>
      </c>
    </row>
    <row r="102" spans="1:13" s="321" customFormat="1">
      <c r="A102" s="325">
        <v>1</v>
      </c>
      <c r="B102" s="326" t="s">
        <v>174</v>
      </c>
      <c r="C102" s="327" t="s">
        <v>175</v>
      </c>
      <c r="D102" s="328">
        <v>146735400</v>
      </c>
      <c r="E102" s="328">
        <v>1346900</v>
      </c>
      <c r="F102" s="328">
        <v>108012800</v>
      </c>
      <c r="G102" s="328">
        <v>1319500</v>
      </c>
      <c r="H102" s="328">
        <v>108012800</v>
      </c>
      <c r="I102" s="328">
        <v>1319500</v>
      </c>
      <c r="J102" s="329">
        <v>0</v>
      </c>
      <c r="K102" s="329">
        <v>0</v>
      </c>
      <c r="L102" s="383">
        <v>100</v>
      </c>
      <c r="M102" s="383">
        <v>100</v>
      </c>
    </row>
    <row r="103" spans="1:13" s="321" customFormat="1" ht="26.4">
      <c r="A103" s="325">
        <v>0</v>
      </c>
      <c r="B103" s="326" t="s">
        <v>176</v>
      </c>
      <c r="C103" s="327" t="s">
        <v>177</v>
      </c>
      <c r="D103" s="328">
        <v>128277300</v>
      </c>
      <c r="E103" s="328">
        <v>1174000</v>
      </c>
      <c r="F103" s="328">
        <v>96785800</v>
      </c>
      <c r="G103" s="328">
        <v>1174000</v>
      </c>
      <c r="H103" s="328">
        <v>96785800</v>
      </c>
      <c r="I103" s="328">
        <v>1174000</v>
      </c>
      <c r="J103" s="329">
        <v>0</v>
      </c>
      <c r="K103" s="329">
        <v>0</v>
      </c>
      <c r="L103" s="383">
        <v>100</v>
      </c>
      <c r="M103" s="383">
        <v>100</v>
      </c>
    </row>
    <row r="104" spans="1:13" s="321" customFormat="1" ht="48.6" customHeight="1">
      <c r="A104" s="325">
        <v>0</v>
      </c>
      <c r="B104" s="326" t="s">
        <v>178</v>
      </c>
      <c r="C104" s="327" t="s">
        <v>179</v>
      </c>
      <c r="D104" s="328">
        <v>304100</v>
      </c>
      <c r="E104" s="328">
        <v>36500</v>
      </c>
      <c r="F104" s="328">
        <v>212800</v>
      </c>
      <c r="G104" s="328">
        <v>9100</v>
      </c>
      <c r="H104" s="328">
        <v>212800</v>
      </c>
      <c r="I104" s="328">
        <v>9100</v>
      </c>
      <c r="J104" s="329">
        <v>0</v>
      </c>
      <c r="K104" s="329">
        <v>0</v>
      </c>
      <c r="L104" s="383">
        <v>100</v>
      </c>
      <c r="M104" s="383">
        <v>100</v>
      </c>
    </row>
    <row r="105" spans="1:13" s="321" customFormat="1" ht="57.6" customHeight="1">
      <c r="A105" s="325">
        <v>0</v>
      </c>
      <c r="B105" s="326" t="s">
        <v>180</v>
      </c>
      <c r="C105" s="327" t="s">
        <v>181</v>
      </c>
      <c r="D105" s="328">
        <v>2197800</v>
      </c>
      <c r="E105" s="328">
        <v>0</v>
      </c>
      <c r="F105" s="328">
        <v>2197800</v>
      </c>
      <c r="G105" s="328">
        <v>0</v>
      </c>
      <c r="H105" s="328">
        <v>2197800</v>
      </c>
      <c r="I105" s="328">
        <v>0</v>
      </c>
      <c r="J105" s="329">
        <v>0</v>
      </c>
      <c r="K105" s="329">
        <v>0</v>
      </c>
      <c r="L105" s="383">
        <v>100</v>
      </c>
      <c r="M105" s="383">
        <v>0</v>
      </c>
    </row>
    <row r="106" spans="1:13" s="321" customFormat="1" ht="41.55" customHeight="1">
      <c r="A106" s="325">
        <v>0</v>
      </c>
      <c r="B106" s="326" t="s">
        <v>182</v>
      </c>
      <c r="C106" s="327" t="s">
        <v>183</v>
      </c>
      <c r="D106" s="328">
        <v>15956200</v>
      </c>
      <c r="E106" s="328">
        <v>0</v>
      </c>
      <c r="F106" s="328">
        <v>8816400</v>
      </c>
      <c r="G106" s="328">
        <v>0</v>
      </c>
      <c r="H106" s="328">
        <v>8816400</v>
      </c>
      <c r="I106" s="328">
        <v>0</v>
      </c>
      <c r="J106" s="329">
        <v>0</v>
      </c>
      <c r="K106" s="329">
        <v>0</v>
      </c>
      <c r="L106" s="383">
        <v>100</v>
      </c>
      <c r="M106" s="383">
        <v>0</v>
      </c>
    </row>
    <row r="107" spans="1:13" s="321" customFormat="1" ht="52.8">
      <c r="A107" s="325">
        <v>0</v>
      </c>
      <c r="B107" s="326" t="s">
        <v>184</v>
      </c>
      <c r="C107" s="327" t="s">
        <v>873</v>
      </c>
      <c r="D107" s="328">
        <v>0</v>
      </c>
      <c r="E107" s="328">
        <v>136400</v>
      </c>
      <c r="F107" s="328">
        <v>0</v>
      </c>
      <c r="G107" s="328">
        <v>136400</v>
      </c>
      <c r="H107" s="328">
        <v>0</v>
      </c>
      <c r="I107" s="328">
        <v>136400</v>
      </c>
      <c r="J107" s="329">
        <v>0</v>
      </c>
      <c r="K107" s="329">
        <v>0</v>
      </c>
      <c r="L107" s="383">
        <v>0</v>
      </c>
      <c r="M107" s="383">
        <v>100</v>
      </c>
    </row>
    <row r="108" spans="1:13" s="321" customFormat="1" ht="22.8" customHeight="1">
      <c r="A108" s="325">
        <v>1</v>
      </c>
      <c r="B108" s="326" t="s">
        <v>186</v>
      </c>
      <c r="C108" s="327" t="s">
        <v>187</v>
      </c>
      <c r="D108" s="328">
        <v>837827</v>
      </c>
      <c r="E108" s="328">
        <v>0</v>
      </c>
      <c r="F108" s="328">
        <v>837827</v>
      </c>
      <c r="G108" s="328">
        <v>0</v>
      </c>
      <c r="H108" s="328">
        <v>837827</v>
      </c>
      <c r="I108" s="328">
        <v>0</v>
      </c>
      <c r="J108" s="329">
        <v>0</v>
      </c>
      <c r="K108" s="329">
        <v>0</v>
      </c>
      <c r="L108" s="383">
        <v>100</v>
      </c>
      <c r="M108" s="383">
        <v>0</v>
      </c>
    </row>
    <row r="109" spans="1:13" s="321" customFormat="1" ht="18" customHeight="1">
      <c r="A109" s="325">
        <v>0</v>
      </c>
      <c r="B109" s="326" t="s">
        <v>188</v>
      </c>
      <c r="C109" s="327" t="s">
        <v>189</v>
      </c>
      <c r="D109" s="328">
        <v>837827</v>
      </c>
      <c r="E109" s="328">
        <v>0</v>
      </c>
      <c r="F109" s="328">
        <v>837827</v>
      </c>
      <c r="G109" s="328">
        <v>0</v>
      </c>
      <c r="H109" s="328">
        <v>837827</v>
      </c>
      <c r="I109" s="328">
        <v>0</v>
      </c>
      <c r="J109" s="329">
        <v>0</v>
      </c>
      <c r="K109" s="329">
        <v>0</v>
      </c>
      <c r="L109" s="383">
        <v>100</v>
      </c>
      <c r="M109" s="383">
        <v>0</v>
      </c>
    </row>
    <row r="110" spans="1:13" s="321" customFormat="1" ht="42" customHeight="1">
      <c r="A110" s="325">
        <v>1</v>
      </c>
      <c r="B110" s="326" t="s">
        <v>190</v>
      </c>
      <c r="C110" s="327" t="s">
        <v>191</v>
      </c>
      <c r="D110" s="328">
        <v>2765203</v>
      </c>
      <c r="E110" s="328">
        <v>0</v>
      </c>
      <c r="F110" s="328">
        <v>2194805</v>
      </c>
      <c r="G110" s="328">
        <v>0</v>
      </c>
      <c r="H110" s="328">
        <v>2064382.4100000001</v>
      </c>
      <c r="I110" s="328">
        <v>0</v>
      </c>
      <c r="J110" s="329">
        <v>-130422.58999999985</v>
      </c>
      <c r="K110" s="329">
        <v>0</v>
      </c>
      <c r="L110" s="383">
        <v>94.057668448905503</v>
      </c>
      <c r="M110" s="383">
        <v>0</v>
      </c>
    </row>
    <row r="111" spans="1:13" s="321" customFormat="1" ht="28.5" customHeight="1">
      <c r="A111" s="325">
        <v>0</v>
      </c>
      <c r="B111" s="326" t="s">
        <v>192</v>
      </c>
      <c r="C111" s="327" t="s">
        <v>193</v>
      </c>
      <c r="D111" s="328">
        <v>1457400</v>
      </c>
      <c r="E111" s="328">
        <v>0</v>
      </c>
      <c r="F111" s="328">
        <v>1031850</v>
      </c>
      <c r="G111" s="328">
        <v>0</v>
      </c>
      <c r="H111" s="328">
        <v>1031850</v>
      </c>
      <c r="I111" s="328">
        <v>0</v>
      </c>
      <c r="J111" s="329">
        <v>0</v>
      </c>
      <c r="K111" s="329">
        <v>0</v>
      </c>
      <c r="L111" s="383">
        <v>100</v>
      </c>
      <c r="M111" s="383">
        <v>0</v>
      </c>
    </row>
    <row r="112" spans="1:13" s="321" customFormat="1" ht="21.45" customHeight="1">
      <c r="A112" s="325">
        <v>0</v>
      </c>
      <c r="B112" s="326" t="s">
        <v>831</v>
      </c>
      <c r="C112" s="327" t="s">
        <v>627</v>
      </c>
      <c r="D112" s="328">
        <v>44400</v>
      </c>
      <c r="E112" s="328">
        <v>0</v>
      </c>
      <c r="F112" s="328">
        <v>44400</v>
      </c>
      <c r="G112" s="328">
        <v>0</v>
      </c>
      <c r="H112" s="328">
        <v>44400</v>
      </c>
      <c r="I112" s="328">
        <v>0</v>
      </c>
      <c r="J112" s="329">
        <v>0</v>
      </c>
      <c r="K112" s="329">
        <v>0</v>
      </c>
      <c r="L112" s="383">
        <v>100</v>
      </c>
      <c r="M112" s="383">
        <v>0</v>
      </c>
    </row>
    <row r="113" spans="1:13" s="321" customFormat="1" ht="57" customHeight="1">
      <c r="A113" s="325">
        <v>0</v>
      </c>
      <c r="B113" s="326" t="s">
        <v>832</v>
      </c>
      <c r="C113" s="327" t="s">
        <v>833</v>
      </c>
      <c r="D113" s="328">
        <v>140544</v>
      </c>
      <c r="E113" s="328">
        <v>0</v>
      </c>
      <c r="F113" s="328">
        <v>87840</v>
      </c>
      <c r="G113" s="328">
        <v>0</v>
      </c>
      <c r="H113" s="328">
        <v>87840</v>
      </c>
      <c r="I113" s="328">
        <v>0</v>
      </c>
      <c r="J113" s="329">
        <v>0</v>
      </c>
      <c r="K113" s="329">
        <v>0</v>
      </c>
      <c r="L113" s="383">
        <v>100</v>
      </c>
      <c r="M113" s="383">
        <v>0</v>
      </c>
    </row>
    <row r="114" spans="1:13" s="321" customFormat="1" ht="68.400000000000006" customHeight="1">
      <c r="A114" s="325">
        <v>0</v>
      </c>
      <c r="B114" s="326" t="s">
        <v>834</v>
      </c>
      <c r="C114" s="327" t="s">
        <v>874</v>
      </c>
      <c r="D114" s="328">
        <v>1000000</v>
      </c>
      <c r="E114" s="328">
        <v>0</v>
      </c>
      <c r="F114" s="328">
        <v>1000000</v>
      </c>
      <c r="G114" s="328">
        <v>0</v>
      </c>
      <c r="H114" s="328">
        <v>869577.41</v>
      </c>
      <c r="I114" s="328">
        <v>0</v>
      </c>
      <c r="J114" s="329">
        <v>-130422.58999999997</v>
      </c>
      <c r="K114" s="329">
        <v>0</v>
      </c>
      <c r="L114" s="383">
        <v>86.957740999999999</v>
      </c>
      <c r="M114" s="383">
        <v>0</v>
      </c>
    </row>
    <row r="115" spans="1:13" s="323" customFormat="1" ht="75" customHeight="1">
      <c r="A115" s="325">
        <v>1</v>
      </c>
      <c r="B115" s="326" t="s">
        <v>875</v>
      </c>
      <c r="C115" s="327" t="s">
        <v>876</v>
      </c>
      <c r="D115" s="328">
        <v>122859</v>
      </c>
      <c r="E115" s="328">
        <v>0</v>
      </c>
      <c r="F115" s="328">
        <v>30715</v>
      </c>
      <c r="G115" s="328">
        <v>0</v>
      </c>
      <c r="H115" s="328">
        <v>30715</v>
      </c>
      <c r="I115" s="328">
        <v>0</v>
      </c>
      <c r="J115" s="329">
        <v>0</v>
      </c>
      <c r="K115" s="329">
        <v>0</v>
      </c>
      <c r="L115" s="383">
        <v>100</v>
      </c>
      <c r="M115" s="383">
        <v>0</v>
      </c>
    </row>
    <row r="116" spans="1:13" s="323" customFormat="1" ht="27.6" customHeight="1">
      <c r="A116" s="325">
        <v>1</v>
      </c>
      <c r="B116" s="384" t="s">
        <v>194</v>
      </c>
      <c r="C116" s="385" t="s">
        <v>195</v>
      </c>
      <c r="D116" s="386">
        <v>372246800</v>
      </c>
      <c r="E116" s="386">
        <f>E14+E61+E93</f>
        <v>16625076.33</v>
      </c>
      <c r="F116" s="386">
        <v>283229170</v>
      </c>
      <c r="G116" s="386">
        <v>11963753</v>
      </c>
      <c r="H116" s="386">
        <v>298370209.35000008</v>
      </c>
      <c r="I116" s="386">
        <v>13571396.02</v>
      </c>
      <c r="J116" s="386">
        <v>15141039.350000083</v>
      </c>
      <c r="K116" s="386">
        <v>1607643.0199999996</v>
      </c>
      <c r="L116" s="387">
        <v>105.34586156856658</v>
      </c>
      <c r="M116" s="387">
        <v>113.43761460137132</v>
      </c>
    </row>
    <row r="117" spans="1:13" s="9" customFormat="1" ht="27" customHeight="1">
      <c r="B117" s="384" t="s">
        <v>194</v>
      </c>
      <c r="C117" s="385" t="s">
        <v>196</v>
      </c>
      <c r="D117" s="386">
        <v>522585230</v>
      </c>
      <c r="E117" s="386">
        <f>E116+E100</f>
        <v>17971976.329999998</v>
      </c>
      <c r="F117" s="386">
        <v>394274602</v>
      </c>
      <c r="G117" s="386">
        <v>13283253</v>
      </c>
      <c r="H117" s="386">
        <v>409285218.76000011</v>
      </c>
      <c r="I117" s="386">
        <v>14890896.02</v>
      </c>
      <c r="J117" s="386">
        <v>15010616.76000011</v>
      </c>
      <c r="K117" s="386">
        <v>1607643.0199999996</v>
      </c>
      <c r="L117" s="387">
        <v>103.80714778072368</v>
      </c>
      <c r="M117" s="387">
        <v>112.102780997998</v>
      </c>
    </row>
    <row r="121" spans="1:13" s="10" customFormat="1" ht="18">
      <c r="A121" s="312" t="s">
        <v>202</v>
      </c>
      <c r="C121" s="312" t="s">
        <v>202</v>
      </c>
      <c r="E121" s="313"/>
      <c r="I121" s="314" t="s">
        <v>203</v>
      </c>
      <c r="K121" s="315"/>
    </row>
  </sheetData>
  <mergeCells count="11">
    <mergeCell ref="B5:L5"/>
    <mergeCell ref="B6:L6"/>
    <mergeCell ref="B7:C7"/>
    <mergeCell ref="B8:C8"/>
    <mergeCell ref="B11:B12"/>
    <mergeCell ref="C11:C12"/>
    <mergeCell ref="L11:M11"/>
    <mergeCell ref="D11:E11"/>
    <mergeCell ref="F11:G11"/>
    <mergeCell ref="H11:I11"/>
    <mergeCell ref="J11:K11"/>
  </mergeCells>
  <conditionalFormatting sqref="B13:B111">
    <cfRule type="expression" dxfId="14" priority="4" stopIfTrue="1">
      <formula>A13=1</formula>
    </cfRule>
  </conditionalFormatting>
  <conditionalFormatting sqref="B14:B117 C13:C111">
    <cfRule type="expression" dxfId="13" priority="5" stopIfTrue="1">
      <formula>XFD13=1</formula>
    </cfRule>
  </conditionalFormatting>
  <conditionalFormatting sqref="C14:C117 D13:D111 E111:I111">
    <cfRule type="expression" dxfId="12" priority="6" stopIfTrue="1">
      <formula>XFD13=1</formula>
    </cfRule>
  </conditionalFormatting>
  <conditionalFormatting sqref="E13:E111 D14:D117 F60:I60 F83:G83 F85:I85 F88:G88 F90:I90 F110:I110">
    <cfRule type="expression" dxfId="11" priority="7" stopIfTrue="1">
      <formula>XFD13=1</formula>
    </cfRule>
  </conditionalFormatting>
  <conditionalFormatting sqref="F13:F111 E14:E117">
    <cfRule type="expression" dxfId="10" priority="8" stopIfTrue="1">
      <formula>XFD13=1</formula>
    </cfRule>
  </conditionalFormatting>
  <conditionalFormatting sqref="F14:F117 G13:G111">
    <cfRule type="expression" dxfId="9" priority="9" stopIfTrue="1">
      <formula>XFD13=1</formula>
    </cfRule>
  </conditionalFormatting>
  <conditionalFormatting sqref="G14:G117 H13:H111">
    <cfRule type="expression" dxfId="8" priority="10" stopIfTrue="1">
      <formula>XFD13=1</formula>
    </cfRule>
  </conditionalFormatting>
  <conditionalFormatting sqref="G89">
    <cfRule type="expression" dxfId="7" priority="3" stopIfTrue="1">
      <formula>C89=1</formula>
    </cfRule>
  </conditionalFormatting>
  <conditionalFormatting sqref="G91">
    <cfRule type="expression" dxfId="6" priority="2" stopIfTrue="1">
      <formula>C91=1</formula>
    </cfRule>
  </conditionalFormatting>
  <conditionalFormatting sqref="H14:H117 I13:I111">
    <cfRule type="expression" dxfId="5" priority="11" stopIfTrue="1">
      <formula>XFD13=1</formula>
    </cfRule>
  </conditionalFormatting>
  <conditionalFormatting sqref="I14:I117 J13:J111">
    <cfRule type="expression" dxfId="4" priority="12" stopIfTrue="1">
      <formula>XFD13=1</formula>
    </cfRule>
  </conditionalFormatting>
  <conditionalFormatting sqref="J14:J117 K13:K111">
    <cfRule type="expression" dxfId="3" priority="13" stopIfTrue="1">
      <formula>XFD13=1</formula>
    </cfRule>
  </conditionalFormatting>
  <conditionalFormatting sqref="K14:K117 L13:L111">
    <cfRule type="expression" dxfId="2" priority="14" stopIfTrue="1">
      <formula>XFD13=1</formula>
    </cfRule>
  </conditionalFormatting>
  <conditionalFormatting sqref="L14:L117 M13:M111">
    <cfRule type="expression" dxfId="1" priority="15" stopIfTrue="1">
      <formula>XFD13=1</formula>
    </cfRule>
  </conditionalFormatting>
  <conditionalFormatting sqref="M14:M117">
    <cfRule type="expression" dxfId="0" priority="1" stopIfTrue="1">
      <formula>XFD14=1</formula>
    </cfRule>
  </conditionalFormatting>
  <pageMargins left="0.19685039370078741" right="0.19685039370078741" top="0.63" bottom="0.23622047244094491" header="0.64" footer="0"/>
  <pageSetup paperSize="9" scale="75" orientation="landscape" verticalDpi="0" r:id="rId1"/>
</worksheet>
</file>

<file path=xl/worksheets/sheet2.xml><?xml version="1.0" encoding="utf-8"?>
<worksheet xmlns="http://schemas.openxmlformats.org/spreadsheetml/2006/main" xmlns:r="http://schemas.openxmlformats.org/officeDocument/2006/relationships">
  <dimension ref="A1:L139"/>
  <sheetViews>
    <sheetView view="pageBreakPreview" topLeftCell="A128" zoomScale="80" zoomScaleNormal="80" zoomScaleSheetLayoutView="80" workbookViewId="0">
      <selection activeCell="A45" sqref="A45"/>
    </sheetView>
  </sheetViews>
  <sheetFormatPr defaultRowHeight="13.8"/>
  <cols>
    <col min="1" max="1" width="48" style="91" customWidth="1"/>
    <col min="2" max="2" width="12.21875" style="92" customWidth="1"/>
    <col min="3" max="3" width="19.21875" style="91" customWidth="1"/>
    <col min="4" max="4" width="20.77734375" style="91" customWidth="1"/>
    <col min="5" max="5" width="11.44140625" style="91" customWidth="1"/>
    <col min="6" max="6" width="18.33203125" style="91" customWidth="1"/>
    <col min="7" max="7" width="19.33203125" style="91" customWidth="1"/>
    <col min="8" max="8" width="11.77734375" style="91" customWidth="1"/>
    <col min="9" max="9" width="19.5546875" style="91" customWidth="1"/>
    <col min="10" max="10" width="21.109375" style="91" customWidth="1"/>
    <col min="11" max="11" width="11.33203125" style="91" customWidth="1"/>
  </cols>
  <sheetData>
    <row r="1" spans="1:12" ht="18">
      <c r="I1" s="10" t="s">
        <v>630</v>
      </c>
    </row>
    <row r="2" spans="1:12" ht="18">
      <c r="I2" s="10" t="s">
        <v>198</v>
      </c>
    </row>
    <row r="3" spans="1:12" ht="18">
      <c r="I3" s="10" t="s">
        <v>877</v>
      </c>
    </row>
    <row r="5" spans="1:12" ht="20.399999999999999">
      <c r="A5" s="466" t="s">
        <v>631</v>
      </c>
      <c r="B5" s="466"/>
      <c r="C5" s="466"/>
      <c r="D5" s="466"/>
      <c r="E5" s="466"/>
      <c r="F5" s="466"/>
      <c r="G5" s="466"/>
      <c r="H5" s="466"/>
      <c r="I5" s="466"/>
      <c r="J5" s="466"/>
      <c r="K5" s="466"/>
    </row>
    <row r="6" spans="1:12" ht="20.399999999999999">
      <c r="A6" s="467" t="s">
        <v>878</v>
      </c>
      <c r="B6" s="467"/>
      <c r="C6" s="467"/>
      <c r="D6" s="467"/>
      <c r="E6" s="467"/>
      <c r="F6" s="467"/>
      <c r="G6" s="467"/>
      <c r="H6" s="467"/>
      <c r="I6" s="467"/>
      <c r="J6" s="467"/>
      <c r="K6" s="467"/>
    </row>
    <row r="9" spans="1:12" ht="15.6">
      <c r="A9" s="468" t="s">
        <v>200</v>
      </c>
      <c r="B9" s="468"/>
    </row>
    <row r="10" spans="1:12" ht="15.6">
      <c r="A10" s="479" t="s">
        <v>201</v>
      </c>
      <c r="B10" s="479"/>
    </row>
    <row r="12" spans="1:12" ht="17.399999999999999" customHeight="1">
      <c r="A12" s="487" t="s">
        <v>464</v>
      </c>
      <c r="B12" s="489" t="s">
        <v>465</v>
      </c>
      <c r="C12" s="490" t="s">
        <v>3</v>
      </c>
      <c r="D12" s="490"/>
      <c r="E12" s="490"/>
      <c r="F12" s="491" t="s">
        <v>4</v>
      </c>
      <c r="G12" s="491"/>
      <c r="H12" s="491"/>
      <c r="I12" s="491" t="s">
        <v>466</v>
      </c>
      <c r="J12" s="491"/>
      <c r="K12" s="491"/>
      <c r="L12" s="244"/>
    </row>
    <row r="13" spans="1:12" ht="38.4" customHeight="1">
      <c r="A13" s="487"/>
      <c r="B13" s="489"/>
      <c r="C13" s="480" t="s">
        <v>467</v>
      </c>
      <c r="D13" s="482" t="s">
        <v>462</v>
      </c>
      <c r="E13" s="482" t="s">
        <v>468</v>
      </c>
      <c r="F13" s="480" t="s">
        <v>467</v>
      </c>
      <c r="G13" s="480" t="s">
        <v>469</v>
      </c>
      <c r="H13" s="482" t="s">
        <v>468</v>
      </c>
      <c r="I13" s="480" t="s">
        <v>467</v>
      </c>
      <c r="J13" s="480" t="s">
        <v>469</v>
      </c>
      <c r="K13" s="482" t="s">
        <v>468</v>
      </c>
      <c r="L13" s="244"/>
    </row>
    <row r="14" spans="1:12" ht="97.8" customHeight="1" thickBot="1">
      <c r="A14" s="488"/>
      <c r="B14" s="16" t="s">
        <v>470</v>
      </c>
      <c r="C14" s="481"/>
      <c r="D14" s="483"/>
      <c r="E14" s="483"/>
      <c r="F14" s="481"/>
      <c r="G14" s="481"/>
      <c r="H14" s="483"/>
      <c r="I14" s="481"/>
      <c r="J14" s="481"/>
      <c r="K14" s="483"/>
      <c r="L14" s="244"/>
    </row>
    <row r="15" spans="1:12" ht="21" thickBot="1">
      <c r="A15" s="484" t="s">
        <v>471</v>
      </c>
      <c r="B15" s="485"/>
      <c r="C15" s="485"/>
      <c r="D15" s="485"/>
      <c r="E15" s="485"/>
      <c r="F15" s="485"/>
      <c r="G15" s="485"/>
      <c r="H15" s="485"/>
      <c r="I15" s="485"/>
      <c r="J15" s="485"/>
      <c r="K15" s="486"/>
      <c r="L15" s="244"/>
    </row>
    <row r="16" spans="1:12" s="22" customFormat="1" ht="23.55" customHeight="1" thickBot="1">
      <c r="A16" s="388" t="s">
        <v>472</v>
      </c>
      <c r="B16" s="389" t="s">
        <v>473</v>
      </c>
      <c r="C16" s="17">
        <f>SUM(C17:C19)</f>
        <v>46987800</v>
      </c>
      <c r="D16" s="17">
        <f>SUM(D17:D19)</f>
        <v>31541450.379999999</v>
      </c>
      <c r="E16" s="18">
        <f>D16/C16*100</f>
        <v>67.126893321245092</v>
      </c>
      <c r="F16" s="19">
        <f>SUM(F17:F19)</f>
        <v>3723634.3</v>
      </c>
      <c r="G16" s="19">
        <f>SUM(G17:G19)</f>
        <v>1838634.3</v>
      </c>
      <c r="H16" s="18">
        <f t="shared" ref="H16:H17" si="0">G16/F16*100</f>
        <v>49.377413351252031</v>
      </c>
      <c r="I16" s="20">
        <f>C16+F16</f>
        <v>50711434.299999997</v>
      </c>
      <c r="J16" s="20">
        <f>D16+G16</f>
        <v>33380084.68</v>
      </c>
      <c r="K16" s="21">
        <f>J16/I16*100</f>
        <v>65.823586220277747</v>
      </c>
      <c r="L16" s="354"/>
    </row>
    <row r="17" spans="1:12" ht="81" customHeight="1">
      <c r="A17" s="390" t="s">
        <v>474</v>
      </c>
      <c r="B17" s="23" t="s">
        <v>220</v>
      </c>
      <c r="C17" s="24">
        <v>40675300</v>
      </c>
      <c r="D17" s="24">
        <v>27154509.07</v>
      </c>
      <c r="E17" s="25">
        <f t="shared" ref="E17:E122" si="1">D17/C17*100</f>
        <v>66.759210306992202</v>
      </c>
      <c r="F17" s="26">
        <v>3723634.3</v>
      </c>
      <c r="G17" s="26">
        <v>1838634.3</v>
      </c>
      <c r="H17" s="27">
        <f t="shared" si="0"/>
        <v>49.377413351252031</v>
      </c>
      <c r="I17" s="28">
        <f>C17+F17</f>
        <v>44398934.299999997</v>
      </c>
      <c r="J17" s="28">
        <f>D17+G17</f>
        <v>28993143.370000001</v>
      </c>
      <c r="K17" s="391">
        <f t="shared" ref="K17:K123" si="2">J17/I17*100</f>
        <v>65.301439836586354</v>
      </c>
      <c r="L17" s="244"/>
    </row>
    <row r="18" spans="1:12" ht="46.8">
      <c r="A18" s="392" t="s">
        <v>475</v>
      </c>
      <c r="B18" s="29" t="s">
        <v>390</v>
      </c>
      <c r="C18" s="30">
        <v>5963500</v>
      </c>
      <c r="D18" s="30">
        <v>4287060.3099999996</v>
      </c>
      <c r="E18" s="27">
        <f t="shared" si="1"/>
        <v>71.888325815376874</v>
      </c>
      <c r="F18" s="26">
        <v>0</v>
      </c>
      <c r="G18" s="26">
        <v>0</v>
      </c>
      <c r="H18" s="27">
        <v>0</v>
      </c>
      <c r="I18" s="31">
        <f t="shared" ref="I18:J27" si="3">C18+F18</f>
        <v>5963500</v>
      </c>
      <c r="J18" s="31">
        <f t="shared" si="3"/>
        <v>4287060.3099999996</v>
      </c>
      <c r="K18" s="393">
        <f t="shared" si="2"/>
        <v>71.888325815376874</v>
      </c>
      <c r="L18" s="244"/>
    </row>
    <row r="19" spans="1:12" ht="18.600000000000001" thickBot="1">
      <c r="A19" s="394" t="s">
        <v>476</v>
      </c>
      <c r="B19" s="32" t="s">
        <v>228</v>
      </c>
      <c r="C19" s="33">
        <v>349000</v>
      </c>
      <c r="D19" s="33">
        <v>99881</v>
      </c>
      <c r="E19" s="34">
        <f t="shared" si="1"/>
        <v>28.619197707736387</v>
      </c>
      <c r="F19" s="35">
        <v>0</v>
      </c>
      <c r="G19" s="35">
        <v>0</v>
      </c>
      <c r="H19" s="34">
        <v>0</v>
      </c>
      <c r="I19" s="36">
        <f t="shared" si="3"/>
        <v>349000</v>
      </c>
      <c r="J19" s="36">
        <f t="shared" si="3"/>
        <v>99881</v>
      </c>
      <c r="K19" s="395">
        <f t="shared" si="2"/>
        <v>28.619197707736387</v>
      </c>
      <c r="L19" s="244"/>
    </row>
    <row r="20" spans="1:12" s="22" customFormat="1" ht="24.45" customHeight="1" thickBot="1">
      <c r="A20" s="388" t="s">
        <v>477</v>
      </c>
      <c r="B20" s="389" t="s">
        <v>478</v>
      </c>
      <c r="C20" s="17">
        <f>C21+C22+C24+C26+C27+C28+C31+C34+C41+C37+C44+C46+C47</f>
        <v>309730329</v>
      </c>
      <c r="D20" s="17">
        <f>D21+D22+D24+D26+D27+D28+D31+D34+D41+D37+D44+D46+D47</f>
        <v>219752207.41999999</v>
      </c>
      <c r="E20" s="18">
        <f t="shared" si="1"/>
        <v>70.949528297566232</v>
      </c>
      <c r="F20" s="37">
        <f>F21+F22+F24+F26+F27+F28+F31+F34+F41+F37+F44+F46+F47+F43+F38</f>
        <v>29793657.470000003</v>
      </c>
      <c r="G20" s="37">
        <f>G21+G22+G24+G26+G27+G28+G31+G34+G41+G37+G44+G46+G47+G43</f>
        <v>9786365.5599999987</v>
      </c>
      <c r="H20" s="18">
        <f t="shared" ref="H20:H123" si="4">G20/F20*100</f>
        <v>32.847143959596572</v>
      </c>
      <c r="I20" s="20">
        <f t="shared" si="3"/>
        <v>339523986.47000003</v>
      </c>
      <c r="J20" s="20">
        <f t="shared" si="3"/>
        <v>229538572.97999999</v>
      </c>
      <c r="K20" s="21">
        <f t="shared" si="2"/>
        <v>67.605996078949133</v>
      </c>
      <c r="L20" s="354"/>
    </row>
    <row r="21" spans="1:12" ht="18">
      <c r="A21" s="396" t="s">
        <v>479</v>
      </c>
      <c r="B21" s="38" t="s">
        <v>270</v>
      </c>
      <c r="C21" s="39">
        <v>55896500</v>
      </c>
      <c r="D21" s="39">
        <v>38532642.130000003</v>
      </c>
      <c r="E21" s="40">
        <f t="shared" si="1"/>
        <v>68.935697458695984</v>
      </c>
      <c r="F21" s="41">
        <v>2565033.7000000002</v>
      </c>
      <c r="G21" s="41">
        <v>1557306.83</v>
      </c>
      <c r="H21" s="40">
        <f t="shared" si="4"/>
        <v>60.71291889849244</v>
      </c>
      <c r="I21" s="42">
        <f t="shared" si="3"/>
        <v>58461533.700000003</v>
      </c>
      <c r="J21" s="42">
        <f t="shared" si="3"/>
        <v>40089948.960000001</v>
      </c>
      <c r="K21" s="397">
        <f t="shared" si="2"/>
        <v>68.574918279983478</v>
      </c>
      <c r="L21" s="244"/>
    </row>
    <row r="22" spans="1:12" ht="32.4">
      <c r="A22" s="398" t="s">
        <v>480</v>
      </c>
      <c r="B22" s="43" t="s">
        <v>259</v>
      </c>
      <c r="C22" s="44">
        <f>C23</f>
        <v>83824607</v>
      </c>
      <c r="D22" s="44">
        <f>D23</f>
        <v>57497410.020000003</v>
      </c>
      <c r="E22" s="45">
        <f t="shared" si="1"/>
        <v>68.59251964044401</v>
      </c>
      <c r="F22" s="46">
        <f>F23</f>
        <v>13854912.67</v>
      </c>
      <c r="G22" s="46">
        <f>G23</f>
        <v>3755777.23</v>
      </c>
      <c r="H22" s="45">
        <f t="shared" si="4"/>
        <v>27.107909803952595</v>
      </c>
      <c r="I22" s="47">
        <f t="shared" si="3"/>
        <v>97679519.670000002</v>
      </c>
      <c r="J22" s="47">
        <f t="shared" si="3"/>
        <v>61253187.25</v>
      </c>
      <c r="K22" s="399">
        <f t="shared" si="2"/>
        <v>62.708321516053168</v>
      </c>
      <c r="L22" s="244"/>
    </row>
    <row r="23" spans="1:12" ht="46.8">
      <c r="A23" s="400" t="s">
        <v>481</v>
      </c>
      <c r="B23" s="29" t="s">
        <v>396</v>
      </c>
      <c r="C23" s="48">
        <v>83824607</v>
      </c>
      <c r="D23" s="48">
        <v>57497410.020000003</v>
      </c>
      <c r="E23" s="27">
        <f t="shared" si="1"/>
        <v>68.59251964044401</v>
      </c>
      <c r="F23" s="49">
        <v>13854912.67</v>
      </c>
      <c r="G23" s="49">
        <v>3755777.23</v>
      </c>
      <c r="H23" s="27">
        <f t="shared" si="4"/>
        <v>27.107909803952595</v>
      </c>
      <c r="I23" s="31">
        <f t="shared" si="3"/>
        <v>97679519.670000002</v>
      </c>
      <c r="J23" s="31">
        <f t="shared" si="3"/>
        <v>61253187.25</v>
      </c>
      <c r="K23" s="393">
        <f t="shared" si="2"/>
        <v>62.708321516053168</v>
      </c>
      <c r="L23" s="244"/>
    </row>
    <row r="24" spans="1:12" ht="32.4">
      <c r="A24" s="401" t="s">
        <v>482</v>
      </c>
      <c r="B24" s="43" t="s">
        <v>483</v>
      </c>
      <c r="C24" s="44">
        <f>C25</f>
        <v>128277300</v>
      </c>
      <c r="D24" s="44">
        <f>D25</f>
        <v>96785800</v>
      </c>
      <c r="E24" s="45">
        <f t="shared" si="1"/>
        <v>75.450449923719944</v>
      </c>
      <c r="F24" s="46">
        <f>F25</f>
        <v>0</v>
      </c>
      <c r="G24" s="46">
        <f>G25</f>
        <v>0</v>
      </c>
      <c r="H24" s="45">
        <v>0</v>
      </c>
      <c r="I24" s="47">
        <f t="shared" si="3"/>
        <v>128277300</v>
      </c>
      <c r="J24" s="47">
        <f t="shared" si="3"/>
        <v>96785800</v>
      </c>
      <c r="K24" s="399">
        <f t="shared" si="2"/>
        <v>75.450449923719944</v>
      </c>
      <c r="L24" s="244"/>
    </row>
    <row r="25" spans="1:12" ht="46.8">
      <c r="A25" s="400" t="s">
        <v>484</v>
      </c>
      <c r="B25" s="29" t="s">
        <v>400</v>
      </c>
      <c r="C25" s="30">
        <v>128277300</v>
      </c>
      <c r="D25" s="30">
        <v>96785800</v>
      </c>
      <c r="E25" s="27">
        <f t="shared" si="1"/>
        <v>75.450449923719944</v>
      </c>
      <c r="F25" s="26">
        <v>0</v>
      </c>
      <c r="G25" s="26">
        <v>0</v>
      </c>
      <c r="H25" s="27">
        <v>0</v>
      </c>
      <c r="I25" s="31">
        <f t="shared" si="3"/>
        <v>128277300</v>
      </c>
      <c r="J25" s="31">
        <f t="shared" si="3"/>
        <v>96785800</v>
      </c>
      <c r="K25" s="393">
        <f t="shared" si="2"/>
        <v>75.450449923719944</v>
      </c>
      <c r="L25" s="244"/>
    </row>
    <row r="26" spans="1:12" ht="48.6">
      <c r="A26" s="401" t="s">
        <v>485</v>
      </c>
      <c r="B26" s="43" t="s">
        <v>249</v>
      </c>
      <c r="C26" s="44">
        <v>8255100</v>
      </c>
      <c r="D26" s="44">
        <v>6038376.5300000003</v>
      </c>
      <c r="E26" s="45">
        <f t="shared" si="1"/>
        <v>73.147224503640174</v>
      </c>
      <c r="F26" s="46">
        <v>175040</v>
      </c>
      <c r="G26" s="46">
        <v>122040</v>
      </c>
      <c r="H26" s="45">
        <f t="shared" ref="H26" si="5">G26/F26*100</f>
        <v>69.721206581352831</v>
      </c>
      <c r="I26" s="47">
        <f t="shared" si="3"/>
        <v>8430140</v>
      </c>
      <c r="J26" s="47">
        <f t="shared" si="3"/>
        <v>6160416.5300000003</v>
      </c>
      <c r="K26" s="399">
        <f t="shared" si="2"/>
        <v>73.076088060222006</v>
      </c>
      <c r="L26" s="244"/>
    </row>
    <row r="27" spans="1:12" ht="32.4">
      <c r="A27" s="401" t="s">
        <v>486</v>
      </c>
      <c r="B27" s="43" t="s">
        <v>406</v>
      </c>
      <c r="C27" s="44">
        <v>10045400</v>
      </c>
      <c r="D27" s="44">
        <v>7440651.3499999996</v>
      </c>
      <c r="E27" s="45">
        <f t="shared" si="1"/>
        <v>74.070234634758194</v>
      </c>
      <c r="F27" s="46">
        <v>432790</v>
      </c>
      <c r="G27" s="46">
        <v>280812.79999999999</v>
      </c>
      <c r="H27" s="45">
        <f t="shared" si="4"/>
        <v>64.884308787171605</v>
      </c>
      <c r="I27" s="47">
        <f t="shared" si="3"/>
        <v>10478190</v>
      </c>
      <c r="J27" s="47">
        <f t="shared" si="3"/>
        <v>7721464.1499999994</v>
      </c>
      <c r="K27" s="399">
        <f t="shared" si="2"/>
        <v>73.69082017027749</v>
      </c>
      <c r="L27" s="244"/>
    </row>
    <row r="28" spans="1:12" ht="32.4">
      <c r="A28" s="401" t="s">
        <v>487</v>
      </c>
      <c r="B28" s="43" t="s">
        <v>488</v>
      </c>
      <c r="C28" s="44">
        <f>C29+C30</f>
        <v>4929200</v>
      </c>
      <c r="D28" s="44">
        <f>D29+D30</f>
        <v>3631491.02</v>
      </c>
      <c r="E28" s="45">
        <f t="shared" si="1"/>
        <v>73.673030512050644</v>
      </c>
      <c r="F28" s="46">
        <f>F29+F30</f>
        <v>0</v>
      </c>
      <c r="G28" s="46">
        <f>G29+G30</f>
        <v>0</v>
      </c>
      <c r="H28" s="45">
        <v>0</v>
      </c>
      <c r="I28" s="47">
        <f>I29+I30</f>
        <v>4929200</v>
      </c>
      <c r="J28" s="47">
        <f>J29+J30</f>
        <v>3631491.02</v>
      </c>
      <c r="K28" s="399">
        <f t="shared" si="2"/>
        <v>73.673030512050644</v>
      </c>
      <c r="L28" s="244"/>
    </row>
    <row r="29" spans="1:12" ht="31.2">
      <c r="A29" s="400" t="s">
        <v>489</v>
      </c>
      <c r="B29" s="29" t="s">
        <v>409</v>
      </c>
      <c r="C29" s="30">
        <v>4329200</v>
      </c>
      <c r="D29" s="30">
        <v>3185399.82</v>
      </c>
      <c r="E29" s="27">
        <f t="shared" si="1"/>
        <v>73.579410052665622</v>
      </c>
      <c r="F29" s="26">
        <v>0</v>
      </c>
      <c r="G29" s="26">
        <v>0</v>
      </c>
      <c r="H29" s="27">
        <v>0</v>
      </c>
      <c r="I29" s="31">
        <f t="shared" ref="I29:J44" si="6">C29+F29</f>
        <v>4329200</v>
      </c>
      <c r="J29" s="31">
        <f t="shared" si="6"/>
        <v>3185399.82</v>
      </c>
      <c r="K29" s="393">
        <f t="shared" si="2"/>
        <v>73.579410052665622</v>
      </c>
      <c r="L29" s="244"/>
    </row>
    <row r="30" spans="1:12" ht="18">
      <c r="A30" s="400" t="s">
        <v>490</v>
      </c>
      <c r="B30" s="29" t="s">
        <v>413</v>
      </c>
      <c r="C30" s="30">
        <v>600000</v>
      </c>
      <c r="D30" s="30">
        <v>446091.2</v>
      </c>
      <c r="E30" s="27">
        <f t="shared" si="1"/>
        <v>74.348533333333336</v>
      </c>
      <c r="F30" s="26">
        <v>0</v>
      </c>
      <c r="G30" s="26">
        <v>0</v>
      </c>
      <c r="H30" s="27">
        <v>0</v>
      </c>
      <c r="I30" s="31">
        <f t="shared" si="6"/>
        <v>600000</v>
      </c>
      <c r="J30" s="31">
        <f t="shared" si="6"/>
        <v>446091.2</v>
      </c>
      <c r="K30" s="393">
        <f t="shared" si="2"/>
        <v>74.348533333333336</v>
      </c>
      <c r="L30" s="244"/>
    </row>
    <row r="31" spans="1:12" ht="32.4">
      <c r="A31" s="402" t="s">
        <v>491</v>
      </c>
      <c r="B31" s="43" t="s">
        <v>492</v>
      </c>
      <c r="C31" s="44">
        <f>C32+C33</f>
        <v>1902500</v>
      </c>
      <c r="D31" s="44">
        <f>D32+D33</f>
        <v>1322611.8900000001</v>
      </c>
      <c r="E31" s="45">
        <f t="shared" si="1"/>
        <v>69.519678843626806</v>
      </c>
      <c r="F31" s="46">
        <f>F32</f>
        <v>1559000</v>
      </c>
      <c r="G31" s="46">
        <f>G32</f>
        <v>69000</v>
      </c>
      <c r="H31" s="45">
        <f t="shared" si="4"/>
        <v>4.4259140474663248</v>
      </c>
      <c r="I31" s="47">
        <f t="shared" si="6"/>
        <v>3461500</v>
      </c>
      <c r="J31" s="47">
        <f t="shared" si="6"/>
        <v>1391611.8900000001</v>
      </c>
      <c r="K31" s="399">
        <f t="shared" si="2"/>
        <v>40.202567961866251</v>
      </c>
      <c r="L31" s="244"/>
    </row>
    <row r="32" spans="1:12" ht="31.2">
      <c r="A32" s="392" t="s">
        <v>493</v>
      </c>
      <c r="B32" s="29" t="s">
        <v>416</v>
      </c>
      <c r="C32" s="30">
        <v>445100</v>
      </c>
      <c r="D32" s="30">
        <v>297722.48</v>
      </c>
      <c r="E32" s="27">
        <f t="shared" si="1"/>
        <v>66.888896877106262</v>
      </c>
      <c r="F32" s="26">
        <v>1559000</v>
      </c>
      <c r="G32" s="26">
        <v>69000</v>
      </c>
      <c r="H32" s="27">
        <f t="shared" si="4"/>
        <v>4.4259140474663248</v>
      </c>
      <c r="I32" s="31">
        <f t="shared" si="6"/>
        <v>2004100</v>
      </c>
      <c r="J32" s="31">
        <f t="shared" si="6"/>
        <v>366722.48</v>
      </c>
      <c r="K32" s="393">
        <f t="shared" si="2"/>
        <v>18.29861184571628</v>
      </c>
      <c r="L32" s="244"/>
    </row>
    <row r="33" spans="1:12" s="54" customFormat="1" ht="31.2">
      <c r="A33" s="392" t="s">
        <v>494</v>
      </c>
      <c r="B33" s="29" t="s">
        <v>419</v>
      </c>
      <c r="C33" s="30">
        <v>1457400</v>
      </c>
      <c r="D33" s="30">
        <v>1024889.41</v>
      </c>
      <c r="E33" s="27">
        <f t="shared" si="1"/>
        <v>70.323137779607521</v>
      </c>
      <c r="F33" s="26">
        <v>0</v>
      </c>
      <c r="G33" s="26">
        <v>0</v>
      </c>
      <c r="H33" s="27">
        <v>0</v>
      </c>
      <c r="I33" s="31">
        <f t="shared" si="6"/>
        <v>1457400</v>
      </c>
      <c r="J33" s="31">
        <f t="shared" si="6"/>
        <v>1024889.41</v>
      </c>
      <c r="K33" s="393">
        <f t="shared" si="2"/>
        <v>70.323137779607521</v>
      </c>
      <c r="L33" s="355"/>
    </row>
    <row r="34" spans="1:12" ht="31.2" customHeight="1">
      <c r="A34" s="402" t="s">
        <v>495</v>
      </c>
      <c r="B34" s="43" t="s">
        <v>496</v>
      </c>
      <c r="C34" s="44">
        <f>C35+C36</f>
        <v>339422</v>
      </c>
      <c r="D34" s="44">
        <f>D35+D36</f>
        <v>275978</v>
      </c>
      <c r="E34" s="50">
        <f t="shared" si="1"/>
        <v>81.308223980767309</v>
      </c>
      <c r="F34" s="46">
        <f>F35+F36</f>
        <v>2800378</v>
      </c>
      <c r="G34" s="46">
        <f>G35+G36</f>
        <v>0</v>
      </c>
      <c r="H34" s="45">
        <v>0</v>
      </c>
      <c r="I34" s="31">
        <f t="shared" si="6"/>
        <v>3139800</v>
      </c>
      <c r="J34" s="31">
        <f t="shared" si="6"/>
        <v>275978</v>
      </c>
      <c r="K34" s="393">
        <f t="shared" si="2"/>
        <v>8.7896681317281367</v>
      </c>
      <c r="L34" s="244"/>
    </row>
    <row r="35" spans="1:12" ht="102" customHeight="1">
      <c r="A35" s="392" t="s">
        <v>497</v>
      </c>
      <c r="B35" s="51" t="s">
        <v>422</v>
      </c>
      <c r="C35" s="30">
        <v>339422</v>
      </c>
      <c r="D35" s="30">
        <v>275978</v>
      </c>
      <c r="E35" s="27">
        <f t="shared" si="1"/>
        <v>81.308223980767309</v>
      </c>
      <c r="F35" s="26">
        <v>602578</v>
      </c>
      <c r="G35" s="26">
        <v>0</v>
      </c>
      <c r="H35" s="27">
        <f t="shared" ref="H35:H36" si="7">G35/F35*100</f>
        <v>0</v>
      </c>
      <c r="I35" s="31">
        <f t="shared" si="6"/>
        <v>942000</v>
      </c>
      <c r="J35" s="31">
        <f t="shared" si="6"/>
        <v>275978</v>
      </c>
      <c r="K35" s="393">
        <f t="shared" si="2"/>
        <v>29.297027600849258</v>
      </c>
      <c r="L35" s="244"/>
    </row>
    <row r="36" spans="1:12" s="22" customFormat="1" ht="103.05" customHeight="1">
      <c r="A36" s="392" t="s">
        <v>498</v>
      </c>
      <c r="B36" s="51" t="s">
        <v>425</v>
      </c>
      <c r="C36" s="30">
        <v>0</v>
      </c>
      <c r="D36" s="30">
        <v>0</v>
      </c>
      <c r="E36" s="27">
        <v>0</v>
      </c>
      <c r="F36" s="26">
        <v>2197800</v>
      </c>
      <c r="G36" s="26">
        <v>0</v>
      </c>
      <c r="H36" s="27">
        <f t="shared" si="7"/>
        <v>0</v>
      </c>
      <c r="I36" s="31">
        <f t="shared" si="6"/>
        <v>2197800</v>
      </c>
      <c r="J36" s="31">
        <f t="shared" si="6"/>
        <v>0</v>
      </c>
      <c r="K36" s="393">
        <f t="shared" si="2"/>
        <v>0</v>
      </c>
      <c r="L36" s="354"/>
    </row>
    <row r="37" spans="1:12" s="22" customFormat="1" ht="64.8">
      <c r="A37" s="403" t="s">
        <v>499</v>
      </c>
      <c r="B37" s="43" t="s">
        <v>428</v>
      </c>
      <c r="C37" s="52">
        <v>304100</v>
      </c>
      <c r="D37" s="52">
        <v>198222.73</v>
      </c>
      <c r="E37" s="50">
        <f t="shared" si="1"/>
        <v>65.183403485695507</v>
      </c>
      <c r="F37" s="53">
        <v>36500</v>
      </c>
      <c r="G37" s="53">
        <v>0</v>
      </c>
      <c r="H37" s="50">
        <v>0</v>
      </c>
      <c r="I37" s="47">
        <f t="shared" si="6"/>
        <v>340600</v>
      </c>
      <c r="J37" s="47">
        <f t="shared" si="6"/>
        <v>198222.73</v>
      </c>
      <c r="K37" s="399">
        <f t="shared" si="2"/>
        <v>58.198100411039341</v>
      </c>
      <c r="L37" s="354"/>
    </row>
    <row r="38" spans="1:12" ht="64.8">
      <c r="A38" s="402" t="s">
        <v>856</v>
      </c>
      <c r="B38" s="43" t="s">
        <v>857</v>
      </c>
      <c r="C38" s="44">
        <f>C39+C40</f>
        <v>0</v>
      </c>
      <c r="D38" s="44">
        <f>D39+D40</f>
        <v>0</v>
      </c>
      <c r="E38" s="45">
        <v>0</v>
      </c>
      <c r="F38" s="46">
        <f>F39+F40</f>
        <v>2000000</v>
      </c>
      <c r="G38" s="46">
        <f>G39+G40</f>
        <v>0</v>
      </c>
      <c r="H38" s="45">
        <f t="shared" ref="H38:H48" si="8">G38/F38*100</f>
        <v>0</v>
      </c>
      <c r="I38" s="47">
        <f t="shared" si="6"/>
        <v>2000000</v>
      </c>
      <c r="J38" s="47">
        <f t="shared" si="6"/>
        <v>0</v>
      </c>
      <c r="K38" s="399">
        <f t="shared" si="2"/>
        <v>0</v>
      </c>
      <c r="L38" s="244"/>
    </row>
    <row r="39" spans="1:12" ht="159.44999999999999" customHeight="1">
      <c r="A39" s="392" t="s">
        <v>858</v>
      </c>
      <c r="B39" s="29" t="s">
        <v>837</v>
      </c>
      <c r="C39" s="30">
        <v>0</v>
      </c>
      <c r="D39" s="30">
        <v>0</v>
      </c>
      <c r="E39" s="27">
        <v>0</v>
      </c>
      <c r="F39" s="26">
        <v>1000000</v>
      </c>
      <c r="G39" s="26">
        <v>0</v>
      </c>
      <c r="H39" s="27">
        <f t="shared" si="8"/>
        <v>0</v>
      </c>
      <c r="I39" s="31">
        <f t="shared" si="6"/>
        <v>1000000</v>
      </c>
      <c r="J39" s="31">
        <f t="shared" si="6"/>
        <v>0</v>
      </c>
      <c r="K39" s="393">
        <f t="shared" si="2"/>
        <v>0</v>
      </c>
      <c r="L39" s="244"/>
    </row>
    <row r="40" spans="1:12" ht="140.4">
      <c r="A40" s="392" t="s">
        <v>859</v>
      </c>
      <c r="B40" s="29" t="s">
        <v>840</v>
      </c>
      <c r="C40" s="30">
        <v>0</v>
      </c>
      <c r="D40" s="30">
        <v>0</v>
      </c>
      <c r="E40" s="27">
        <v>0</v>
      </c>
      <c r="F40" s="26">
        <v>1000000</v>
      </c>
      <c r="G40" s="26">
        <v>0</v>
      </c>
      <c r="H40" s="27">
        <f t="shared" si="8"/>
        <v>0</v>
      </c>
      <c r="I40" s="31">
        <f t="shared" si="6"/>
        <v>1000000</v>
      </c>
      <c r="J40" s="31">
        <f t="shared" si="6"/>
        <v>0</v>
      </c>
      <c r="K40" s="393">
        <f t="shared" si="2"/>
        <v>0</v>
      </c>
      <c r="L40" s="244"/>
    </row>
    <row r="41" spans="1:12" ht="64.8">
      <c r="A41" s="402" t="s">
        <v>879</v>
      </c>
      <c r="B41" s="43" t="s">
        <v>880</v>
      </c>
      <c r="C41" s="44">
        <f>C42</f>
        <v>0</v>
      </c>
      <c r="D41" s="44">
        <f>D42</f>
        <v>0</v>
      </c>
      <c r="E41" s="45">
        <v>0</v>
      </c>
      <c r="F41" s="46">
        <f>F42</f>
        <v>1174000</v>
      </c>
      <c r="G41" s="46">
        <f>G42</f>
        <v>45030.3</v>
      </c>
      <c r="H41" s="45">
        <f t="shared" si="8"/>
        <v>3.8356303236797276</v>
      </c>
      <c r="I41" s="47">
        <f t="shared" si="6"/>
        <v>1174000</v>
      </c>
      <c r="J41" s="47">
        <f t="shared" si="6"/>
        <v>45030.3</v>
      </c>
      <c r="K41" s="399">
        <f t="shared" si="2"/>
        <v>3.8356303236797276</v>
      </c>
      <c r="L41" s="244"/>
    </row>
    <row r="42" spans="1:12" ht="78">
      <c r="A42" s="392" t="s">
        <v>881</v>
      </c>
      <c r="B42" s="29" t="s">
        <v>882</v>
      </c>
      <c r="C42" s="30">
        <v>0</v>
      </c>
      <c r="D42" s="30">
        <v>0</v>
      </c>
      <c r="E42" s="27">
        <v>0</v>
      </c>
      <c r="F42" s="26">
        <v>1174000</v>
      </c>
      <c r="G42" s="26">
        <v>45030.3</v>
      </c>
      <c r="H42" s="27">
        <f t="shared" si="8"/>
        <v>3.8356303236797276</v>
      </c>
      <c r="I42" s="31">
        <f t="shared" si="6"/>
        <v>1174000</v>
      </c>
      <c r="J42" s="31">
        <f t="shared" si="6"/>
        <v>45030.3</v>
      </c>
      <c r="K42" s="393">
        <v>0</v>
      </c>
      <c r="L42" s="244"/>
    </row>
    <row r="43" spans="1:12" ht="18">
      <c r="A43" s="403" t="s">
        <v>500</v>
      </c>
      <c r="B43" s="43" t="s">
        <v>431</v>
      </c>
      <c r="C43" s="52">
        <v>0</v>
      </c>
      <c r="D43" s="52">
        <v>0</v>
      </c>
      <c r="E43" s="50">
        <v>0</v>
      </c>
      <c r="F43" s="53">
        <v>1651203</v>
      </c>
      <c r="G43" s="53">
        <v>467182.34</v>
      </c>
      <c r="H43" s="45">
        <f t="shared" si="8"/>
        <v>28.293452712961397</v>
      </c>
      <c r="I43" s="47">
        <f t="shared" si="6"/>
        <v>1651203</v>
      </c>
      <c r="J43" s="47">
        <f t="shared" si="6"/>
        <v>467182.34</v>
      </c>
      <c r="K43" s="399">
        <f t="shared" si="2"/>
        <v>28.293452712961397</v>
      </c>
      <c r="L43" s="244"/>
    </row>
    <row r="44" spans="1:12" ht="37.200000000000003" customHeight="1">
      <c r="A44" s="392" t="s">
        <v>501</v>
      </c>
      <c r="B44" s="43" t="s">
        <v>502</v>
      </c>
      <c r="C44" s="44">
        <f>C45</f>
        <v>0</v>
      </c>
      <c r="D44" s="44">
        <f>D45</f>
        <v>0</v>
      </c>
      <c r="E44" s="45">
        <v>0</v>
      </c>
      <c r="F44" s="46">
        <f>F45</f>
        <v>3408400</v>
      </c>
      <c r="G44" s="46">
        <f>G45</f>
        <v>3408309.86</v>
      </c>
      <c r="H44" s="45">
        <f t="shared" si="8"/>
        <v>99.997355357352419</v>
      </c>
      <c r="I44" s="31">
        <f t="shared" si="6"/>
        <v>3408400</v>
      </c>
      <c r="J44" s="31">
        <f t="shared" si="6"/>
        <v>3408309.86</v>
      </c>
      <c r="K44" s="393">
        <f t="shared" si="2"/>
        <v>99.997355357352419</v>
      </c>
      <c r="L44" s="244"/>
    </row>
    <row r="45" spans="1:12" ht="70.2" customHeight="1">
      <c r="A45" s="392" t="s">
        <v>503</v>
      </c>
      <c r="B45" s="51" t="s">
        <v>434</v>
      </c>
      <c r="C45" s="30">
        <v>0</v>
      </c>
      <c r="D45" s="30">
        <v>0</v>
      </c>
      <c r="E45" s="27">
        <v>0</v>
      </c>
      <c r="F45" s="26">
        <v>3408400</v>
      </c>
      <c r="G45" s="26">
        <v>3408309.86</v>
      </c>
      <c r="H45" s="27">
        <f t="shared" si="8"/>
        <v>99.997355357352419</v>
      </c>
      <c r="I45" s="31">
        <f t="shared" ref="I45:J60" si="9">C45+F45</f>
        <v>3408400</v>
      </c>
      <c r="J45" s="31">
        <f t="shared" si="9"/>
        <v>3408309.86</v>
      </c>
      <c r="K45" s="393">
        <f t="shared" si="2"/>
        <v>99.997355357352419</v>
      </c>
      <c r="L45" s="244"/>
    </row>
    <row r="46" spans="1:12" ht="69" customHeight="1">
      <c r="A46" s="392" t="s">
        <v>504</v>
      </c>
      <c r="B46" s="43" t="s">
        <v>437</v>
      </c>
      <c r="C46" s="52">
        <v>15956200</v>
      </c>
      <c r="D46" s="52">
        <v>8029023.75</v>
      </c>
      <c r="E46" s="45">
        <f t="shared" si="1"/>
        <v>50.319147102693627</v>
      </c>
      <c r="F46" s="53">
        <v>0</v>
      </c>
      <c r="G46" s="53">
        <v>0</v>
      </c>
      <c r="H46" s="50">
        <v>0</v>
      </c>
      <c r="I46" s="47">
        <f t="shared" si="9"/>
        <v>15956200</v>
      </c>
      <c r="J46" s="47">
        <f t="shared" si="9"/>
        <v>8029023.75</v>
      </c>
      <c r="K46" s="399">
        <f t="shared" si="2"/>
        <v>50.319147102693627</v>
      </c>
      <c r="L46" s="244"/>
    </row>
    <row r="47" spans="1:12" ht="81.45" customHeight="1" thickBot="1">
      <c r="A47" s="394" t="s">
        <v>505</v>
      </c>
      <c r="B47" s="358" t="s">
        <v>440</v>
      </c>
      <c r="C47" s="52">
        <v>0</v>
      </c>
      <c r="D47" s="52">
        <v>0</v>
      </c>
      <c r="E47" s="50">
        <v>0</v>
      </c>
      <c r="F47" s="53">
        <v>136400.1</v>
      </c>
      <c r="G47" s="53">
        <v>80906.2</v>
      </c>
      <c r="H47" s="50">
        <f t="shared" si="8"/>
        <v>59.3153524080994</v>
      </c>
      <c r="I47" s="56">
        <f t="shared" si="9"/>
        <v>136400.1</v>
      </c>
      <c r="J47" s="56">
        <f t="shared" si="9"/>
        <v>80906.2</v>
      </c>
      <c r="K47" s="404">
        <f t="shared" si="2"/>
        <v>59.3153524080994</v>
      </c>
      <c r="L47" s="244"/>
    </row>
    <row r="48" spans="1:12" ht="23.55" customHeight="1" thickBot="1">
      <c r="A48" s="405" t="s">
        <v>506</v>
      </c>
      <c r="B48" s="406" t="s">
        <v>507</v>
      </c>
      <c r="C48" s="57">
        <f>C49+C50+C53</f>
        <v>13769300</v>
      </c>
      <c r="D48" s="57">
        <f>D49+D50+D53</f>
        <v>8168478.3300000001</v>
      </c>
      <c r="E48" s="18">
        <f t="shared" si="1"/>
        <v>59.323846019768609</v>
      </c>
      <c r="F48" s="19">
        <f>F53</f>
        <v>6599500</v>
      </c>
      <c r="G48" s="19">
        <f>G53</f>
        <v>3658070</v>
      </c>
      <c r="H48" s="18">
        <f t="shared" si="8"/>
        <v>55.4295022350178</v>
      </c>
      <c r="I48" s="20">
        <f t="shared" si="9"/>
        <v>20368800</v>
      </c>
      <c r="J48" s="20">
        <f>D48+G48</f>
        <v>11826548.33</v>
      </c>
      <c r="K48" s="21">
        <f t="shared" si="2"/>
        <v>58.062076951023137</v>
      </c>
      <c r="L48" s="244"/>
    </row>
    <row r="49" spans="1:12" ht="32.4">
      <c r="A49" s="407" t="s">
        <v>508</v>
      </c>
      <c r="B49" s="38" t="s">
        <v>232</v>
      </c>
      <c r="C49" s="39">
        <v>6139500</v>
      </c>
      <c r="D49" s="39">
        <v>3543932.3</v>
      </c>
      <c r="E49" s="40">
        <f t="shared" si="1"/>
        <v>57.72346770909683</v>
      </c>
      <c r="F49" s="41">
        <v>0</v>
      </c>
      <c r="G49" s="41">
        <v>0</v>
      </c>
      <c r="H49" s="359">
        <v>0</v>
      </c>
      <c r="I49" s="42">
        <f t="shared" si="9"/>
        <v>6139500</v>
      </c>
      <c r="J49" s="42">
        <f t="shared" si="9"/>
        <v>3543932.3</v>
      </c>
      <c r="K49" s="397">
        <f t="shared" si="2"/>
        <v>57.72346770909683</v>
      </c>
      <c r="L49" s="244"/>
    </row>
    <row r="50" spans="1:12" ht="18">
      <c r="A50" s="408" t="s">
        <v>509</v>
      </c>
      <c r="B50" s="43" t="s">
        <v>510</v>
      </c>
      <c r="C50" s="44">
        <f>C51+C52</f>
        <v>2054000</v>
      </c>
      <c r="D50" s="44">
        <f>D51+D52</f>
        <v>1120059.99</v>
      </c>
      <c r="E50" s="45">
        <f t="shared" si="1"/>
        <v>54.530671372930861</v>
      </c>
      <c r="F50" s="46">
        <f>F51+F52</f>
        <v>0</v>
      </c>
      <c r="G50" s="338">
        <f>G51+G52</f>
        <v>0</v>
      </c>
      <c r="H50" s="45">
        <v>0</v>
      </c>
      <c r="I50" s="339">
        <f t="shared" si="9"/>
        <v>2054000</v>
      </c>
      <c r="J50" s="47">
        <f t="shared" si="9"/>
        <v>1120059.99</v>
      </c>
      <c r="K50" s="399">
        <f t="shared" si="2"/>
        <v>54.530671372930861</v>
      </c>
      <c r="L50" s="244"/>
    </row>
    <row r="51" spans="1:12" ht="46.8">
      <c r="A51" s="409" t="s">
        <v>511</v>
      </c>
      <c r="B51" s="29" t="s">
        <v>236</v>
      </c>
      <c r="C51" s="30">
        <v>522200</v>
      </c>
      <c r="D51" s="30">
        <v>260964.03</v>
      </c>
      <c r="E51" s="27">
        <f t="shared" si="1"/>
        <v>49.973962083492914</v>
      </c>
      <c r="F51" s="26">
        <v>0</v>
      </c>
      <c r="G51" s="26">
        <v>0</v>
      </c>
      <c r="H51" s="25">
        <v>0</v>
      </c>
      <c r="I51" s="31">
        <f t="shared" si="9"/>
        <v>522200</v>
      </c>
      <c r="J51" s="31">
        <f t="shared" si="9"/>
        <v>260964.03</v>
      </c>
      <c r="K51" s="393">
        <f t="shared" si="2"/>
        <v>49.973962083492914</v>
      </c>
      <c r="L51" s="244"/>
    </row>
    <row r="52" spans="1:12" ht="46.8">
      <c r="A52" s="410" t="s">
        <v>512</v>
      </c>
      <c r="B52" s="29" t="s">
        <v>240</v>
      </c>
      <c r="C52" s="30">
        <v>1531800</v>
      </c>
      <c r="D52" s="30">
        <v>859095.96</v>
      </c>
      <c r="E52" s="27">
        <f t="shared" si="1"/>
        <v>56.084081472777129</v>
      </c>
      <c r="F52" s="26">
        <v>0</v>
      </c>
      <c r="G52" s="26">
        <v>0</v>
      </c>
      <c r="H52" s="27">
        <v>0</v>
      </c>
      <c r="I52" s="31">
        <f t="shared" si="9"/>
        <v>1531800</v>
      </c>
      <c r="J52" s="31">
        <f t="shared" si="9"/>
        <v>859095.96</v>
      </c>
      <c r="K52" s="393">
        <f t="shared" si="2"/>
        <v>56.084081472777129</v>
      </c>
      <c r="L52" s="244"/>
    </row>
    <row r="53" spans="1:12" ht="32.4">
      <c r="A53" s="398" t="s">
        <v>513</v>
      </c>
      <c r="B53" s="43" t="s">
        <v>514</v>
      </c>
      <c r="C53" s="44">
        <f>C54</f>
        <v>5575800</v>
      </c>
      <c r="D53" s="44">
        <f>D54</f>
        <v>3504486.04</v>
      </c>
      <c r="E53" s="45">
        <f t="shared" si="1"/>
        <v>62.851717063022349</v>
      </c>
      <c r="F53" s="46">
        <f>F54</f>
        <v>6599500</v>
      </c>
      <c r="G53" s="338">
        <f>G54</f>
        <v>3658070</v>
      </c>
      <c r="H53" s="45">
        <f t="shared" si="4"/>
        <v>55.4295022350178</v>
      </c>
      <c r="I53" s="339">
        <f t="shared" si="9"/>
        <v>12175300</v>
      </c>
      <c r="J53" s="47">
        <f t="shared" si="9"/>
        <v>7162556.04</v>
      </c>
      <c r="K53" s="399">
        <f t="shared" si="2"/>
        <v>58.828579501121126</v>
      </c>
      <c r="L53" s="244"/>
    </row>
    <row r="54" spans="1:12" s="22" customFormat="1" ht="31.8" thickBot="1">
      <c r="A54" s="411" t="s">
        <v>515</v>
      </c>
      <c r="B54" s="32" t="s">
        <v>244</v>
      </c>
      <c r="C54" s="33">
        <v>5575800</v>
      </c>
      <c r="D54" s="33">
        <v>3504486.04</v>
      </c>
      <c r="E54" s="34">
        <f t="shared" si="1"/>
        <v>62.851717063022349</v>
      </c>
      <c r="F54" s="35">
        <v>6599500</v>
      </c>
      <c r="G54" s="35">
        <v>3658070</v>
      </c>
      <c r="H54" s="65">
        <f>G54/F54*100</f>
        <v>55.4295022350178</v>
      </c>
      <c r="I54" s="36">
        <f t="shared" si="9"/>
        <v>12175300</v>
      </c>
      <c r="J54" s="36">
        <f t="shared" si="9"/>
        <v>7162556.04</v>
      </c>
      <c r="K54" s="395">
        <f t="shared" si="2"/>
        <v>58.828579501121126</v>
      </c>
      <c r="L54" s="354"/>
    </row>
    <row r="55" spans="1:12" ht="35.4" thickBot="1">
      <c r="A55" s="412" t="s">
        <v>516</v>
      </c>
      <c r="B55" s="413" t="s">
        <v>517</v>
      </c>
      <c r="C55" s="60">
        <f>C56+C60+C64+C66+C67+C72+C68+C71+C70+C62</f>
        <v>29280621</v>
      </c>
      <c r="D55" s="60">
        <f>D56+D60+D64+D66+D67+D72+D68+D71+D70+D62</f>
        <v>20144588.559999999</v>
      </c>
      <c r="E55" s="61">
        <f t="shared" si="1"/>
        <v>68.798365171285127</v>
      </c>
      <c r="F55" s="62">
        <f>F56+F60+F64+F66+F67+F72+F71</f>
        <v>112772</v>
      </c>
      <c r="G55" s="62">
        <f>G56+G60+G64+G66+G67+G72+G71</f>
        <v>65553.259999999995</v>
      </c>
      <c r="H55" s="61">
        <f t="shared" si="4"/>
        <v>58.129021388287875</v>
      </c>
      <c r="I55" s="63">
        <f t="shared" si="9"/>
        <v>29393393</v>
      </c>
      <c r="J55" s="63">
        <f t="shared" si="9"/>
        <v>20210141.82</v>
      </c>
      <c r="K55" s="64">
        <f t="shared" si="2"/>
        <v>68.757430691992582</v>
      </c>
      <c r="L55" s="244"/>
    </row>
    <row r="56" spans="1:12" ht="64.8">
      <c r="A56" s="396" t="s">
        <v>518</v>
      </c>
      <c r="B56" s="38" t="s">
        <v>519</v>
      </c>
      <c r="C56" s="39">
        <f>C57+C58+C59</f>
        <v>1469900</v>
      </c>
      <c r="D56" s="39">
        <f>D57+D58+D59</f>
        <v>646711.96</v>
      </c>
      <c r="E56" s="40">
        <f t="shared" si="1"/>
        <v>43.997003877814819</v>
      </c>
      <c r="F56" s="41">
        <f t="shared" ref="F56:G56" si="10">F57+F58+F59</f>
        <v>0</v>
      </c>
      <c r="G56" s="41">
        <f t="shared" si="10"/>
        <v>0</v>
      </c>
      <c r="H56" s="40">
        <v>0</v>
      </c>
      <c r="I56" s="42">
        <f t="shared" si="9"/>
        <v>1469900</v>
      </c>
      <c r="J56" s="42">
        <f t="shared" si="9"/>
        <v>646711.96</v>
      </c>
      <c r="K56" s="397">
        <f t="shared" si="2"/>
        <v>43.997003877814819</v>
      </c>
      <c r="L56" s="244"/>
    </row>
    <row r="57" spans="1:12" ht="31.2">
      <c r="A57" s="392" t="s">
        <v>520</v>
      </c>
      <c r="B57" s="29" t="s">
        <v>248</v>
      </c>
      <c r="C57" s="30">
        <v>3500</v>
      </c>
      <c r="D57" s="30">
        <v>2235</v>
      </c>
      <c r="E57" s="27">
        <f t="shared" si="1"/>
        <v>63.857142857142854</v>
      </c>
      <c r="F57" s="26">
        <v>0</v>
      </c>
      <c r="G57" s="26">
        <v>0</v>
      </c>
      <c r="H57" s="27">
        <v>0</v>
      </c>
      <c r="I57" s="31">
        <f t="shared" si="9"/>
        <v>3500</v>
      </c>
      <c r="J57" s="31">
        <f t="shared" si="9"/>
        <v>2235</v>
      </c>
      <c r="K57" s="393">
        <f t="shared" si="2"/>
        <v>63.857142857142854</v>
      </c>
      <c r="L57" s="244"/>
    </row>
    <row r="58" spans="1:12" ht="46.8">
      <c r="A58" s="392" t="s">
        <v>521</v>
      </c>
      <c r="B58" s="29" t="s">
        <v>252</v>
      </c>
      <c r="C58" s="30">
        <v>1416400</v>
      </c>
      <c r="D58" s="30">
        <v>604713.9</v>
      </c>
      <c r="E58" s="27">
        <f t="shared" si="1"/>
        <v>42.69372352442813</v>
      </c>
      <c r="F58" s="26">
        <v>0</v>
      </c>
      <c r="G58" s="26">
        <v>0</v>
      </c>
      <c r="H58" s="27">
        <v>0</v>
      </c>
      <c r="I58" s="31">
        <f t="shared" si="9"/>
        <v>1416400</v>
      </c>
      <c r="J58" s="31">
        <f t="shared" si="9"/>
        <v>604713.9</v>
      </c>
      <c r="K58" s="393">
        <f t="shared" si="2"/>
        <v>42.69372352442813</v>
      </c>
      <c r="L58" s="244"/>
    </row>
    <row r="59" spans="1:12" ht="46.8">
      <c r="A59" s="392" t="s">
        <v>522</v>
      </c>
      <c r="B59" s="29" t="s">
        <v>255</v>
      </c>
      <c r="C59" s="30">
        <v>50000</v>
      </c>
      <c r="D59" s="30">
        <v>39763.06</v>
      </c>
      <c r="E59" s="27">
        <f t="shared" si="1"/>
        <v>79.526120000000006</v>
      </c>
      <c r="F59" s="26">
        <v>0</v>
      </c>
      <c r="G59" s="26">
        <v>0</v>
      </c>
      <c r="H59" s="27">
        <v>0</v>
      </c>
      <c r="I59" s="31">
        <f t="shared" si="9"/>
        <v>50000</v>
      </c>
      <c r="J59" s="31">
        <f t="shared" si="9"/>
        <v>39763.06</v>
      </c>
      <c r="K59" s="393">
        <f t="shared" si="2"/>
        <v>79.526120000000006</v>
      </c>
      <c r="L59" s="244"/>
    </row>
    <row r="60" spans="1:12" s="22" customFormat="1" ht="64.5" customHeight="1">
      <c r="A60" s="408" t="s">
        <v>523</v>
      </c>
      <c r="B60" s="43" t="s">
        <v>524</v>
      </c>
      <c r="C60" s="44">
        <f>C61</f>
        <v>5896900</v>
      </c>
      <c r="D60" s="44">
        <f>D61</f>
        <v>4153371.46</v>
      </c>
      <c r="E60" s="45">
        <f t="shared" si="1"/>
        <v>70.433133680408346</v>
      </c>
      <c r="F60" s="46">
        <f>F61</f>
        <v>112772</v>
      </c>
      <c r="G60" s="46">
        <f>G61</f>
        <v>65553.259999999995</v>
      </c>
      <c r="H60" s="45">
        <f t="shared" si="4"/>
        <v>58.129021388287875</v>
      </c>
      <c r="I60" s="47">
        <f t="shared" si="9"/>
        <v>6009672</v>
      </c>
      <c r="J60" s="47">
        <f t="shared" si="9"/>
        <v>4218924.72</v>
      </c>
      <c r="K60" s="399">
        <f t="shared" si="2"/>
        <v>70.202245979481077</v>
      </c>
      <c r="L60" s="354"/>
    </row>
    <row r="61" spans="1:12" ht="73.05" customHeight="1">
      <c r="A61" s="414" t="s">
        <v>525</v>
      </c>
      <c r="B61" s="29" t="s">
        <v>258</v>
      </c>
      <c r="C61" s="30">
        <v>5896900</v>
      </c>
      <c r="D61" s="30">
        <v>4153371.46</v>
      </c>
      <c r="E61" s="27">
        <f t="shared" si="1"/>
        <v>70.433133680408346</v>
      </c>
      <c r="F61" s="26">
        <v>112772</v>
      </c>
      <c r="G61" s="26">
        <v>65553.259999999995</v>
      </c>
      <c r="H61" s="27">
        <f t="shared" si="4"/>
        <v>58.129021388287875</v>
      </c>
      <c r="I61" s="31">
        <f t="shared" ref="I61:J76" si="11">C61+F61</f>
        <v>6009672</v>
      </c>
      <c r="J61" s="31">
        <f t="shared" si="11"/>
        <v>4218924.72</v>
      </c>
      <c r="K61" s="393">
        <f t="shared" si="2"/>
        <v>70.202245979481077</v>
      </c>
      <c r="L61" s="244"/>
    </row>
    <row r="62" spans="1:12" ht="37.950000000000003" customHeight="1">
      <c r="A62" s="414" t="s">
        <v>526</v>
      </c>
      <c r="B62" s="43" t="s">
        <v>527</v>
      </c>
      <c r="C62" s="44">
        <f>C63</f>
        <v>200000</v>
      </c>
      <c r="D62" s="44">
        <f>D63</f>
        <v>159151</v>
      </c>
      <c r="E62" s="45">
        <f t="shared" si="1"/>
        <v>79.575500000000005</v>
      </c>
      <c r="F62" s="46">
        <f>F63</f>
        <v>0</v>
      </c>
      <c r="G62" s="46">
        <f>G63</f>
        <v>0</v>
      </c>
      <c r="H62" s="45">
        <v>0</v>
      </c>
      <c r="I62" s="47">
        <f t="shared" si="11"/>
        <v>200000</v>
      </c>
      <c r="J62" s="47">
        <f t="shared" si="11"/>
        <v>159151</v>
      </c>
      <c r="K62" s="399">
        <f t="shared" si="2"/>
        <v>79.575500000000005</v>
      </c>
      <c r="L62" s="244"/>
    </row>
    <row r="63" spans="1:12" ht="31.2">
      <c r="A63" s="414" t="s">
        <v>528</v>
      </c>
      <c r="B63" s="29" t="s">
        <v>262</v>
      </c>
      <c r="C63" s="30">
        <v>200000</v>
      </c>
      <c r="D63" s="30">
        <v>159151</v>
      </c>
      <c r="E63" s="27">
        <f t="shared" si="1"/>
        <v>79.575500000000005</v>
      </c>
      <c r="F63" s="26">
        <v>0</v>
      </c>
      <c r="G63" s="26">
        <v>0</v>
      </c>
      <c r="H63" s="27">
        <v>0</v>
      </c>
      <c r="I63" s="31">
        <f t="shared" si="11"/>
        <v>200000</v>
      </c>
      <c r="J63" s="31">
        <f t="shared" si="11"/>
        <v>159151</v>
      </c>
      <c r="K63" s="393">
        <f t="shared" si="2"/>
        <v>79.575500000000005</v>
      </c>
      <c r="L63" s="244"/>
    </row>
    <row r="64" spans="1:12" ht="34.200000000000003" hidden="1" customHeight="1">
      <c r="A64" s="402" t="s">
        <v>529</v>
      </c>
      <c r="B64" s="43" t="s">
        <v>530</v>
      </c>
      <c r="C64" s="44">
        <f>C65</f>
        <v>1532400</v>
      </c>
      <c r="D64" s="44">
        <f>D65</f>
        <v>1084423.19</v>
      </c>
      <c r="E64" s="45">
        <f t="shared" si="1"/>
        <v>70.766326677107799</v>
      </c>
      <c r="F64" s="46">
        <f>F65</f>
        <v>0</v>
      </c>
      <c r="G64" s="46">
        <f>G65</f>
        <v>0</v>
      </c>
      <c r="H64" s="45">
        <v>0</v>
      </c>
      <c r="I64" s="47">
        <f t="shared" si="11"/>
        <v>1532400</v>
      </c>
      <c r="J64" s="47">
        <f t="shared" si="11"/>
        <v>1084423.19</v>
      </c>
      <c r="K64" s="399">
        <f t="shared" si="2"/>
        <v>70.766326677107799</v>
      </c>
      <c r="L64" s="244"/>
    </row>
    <row r="65" spans="1:12" ht="40.799999999999997" customHeight="1">
      <c r="A65" s="392" t="s">
        <v>531</v>
      </c>
      <c r="B65" s="29" t="s">
        <v>266</v>
      </c>
      <c r="C65" s="30">
        <v>1532400</v>
      </c>
      <c r="D65" s="30">
        <v>1084423.19</v>
      </c>
      <c r="E65" s="27">
        <f t="shared" si="1"/>
        <v>70.766326677107799</v>
      </c>
      <c r="F65" s="26">
        <v>0</v>
      </c>
      <c r="G65" s="26">
        <v>0</v>
      </c>
      <c r="H65" s="27">
        <v>0</v>
      </c>
      <c r="I65" s="31">
        <f t="shared" si="11"/>
        <v>1532400</v>
      </c>
      <c r="J65" s="31">
        <f t="shared" si="11"/>
        <v>1084423.19</v>
      </c>
      <c r="K65" s="393">
        <f t="shared" si="2"/>
        <v>70.766326677107799</v>
      </c>
      <c r="L65" s="244"/>
    </row>
    <row r="66" spans="1:12" ht="97.2">
      <c r="A66" s="402" t="s">
        <v>532</v>
      </c>
      <c r="B66" s="43" t="s">
        <v>269</v>
      </c>
      <c r="C66" s="44">
        <v>1550000</v>
      </c>
      <c r="D66" s="44">
        <v>650230.06999999995</v>
      </c>
      <c r="E66" s="45">
        <f t="shared" si="1"/>
        <v>41.950327096774195</v>
      </c>
      <c r="F66" s="46">
        <v>0</v>
      </c>
      <c r="G66" s="46">
        <v>0</v>
      </c>
      <c r="H66" s="45">
        <v>0</v>
      </c>
      <c r="I66" s="47">
        <f t="shared" si="11"/>
        <v>1550000</v>
      </c>
      <c r="J66" s="47">
        <f t="shared" si="11"/>
        <v>650230.06999999995</v>
      </c>
      <c r="K66" s="399">
        <f t="shared" si="2"/>
        <v>41.950327096774195</v>
      </c>
      <c r="L66" s="244"/>
    </row>
    <row r="67" spans="1:12" ht="97.2">
      <c r="A67" s="402" t="s">
        <v>533</v>
      </c>
      <c r="B67" s="43" t="s">
        <v>273</v>
      </c>
      <c r="C67" s="44">
        <v>550000</v>
      </c>
      <c r="D67" s="44">
        <v>413116.28</v>
      </c>
      <c r="E67" s="45">
        <f t="shared" si="1"/>
        <v>75.112050909090911</v>
      </c>
      <c r="F67" s="46">
        <v>0</v>
      </c>
      <c r="G67" s="46">
        <v>0</v>
      </c>
      <c r="H67" s="45">
        <v>0</v>
      </c>
      <c r="I67" s="47">
        <f t="shared" si="11"/>
        <v>550000</v>
      </c>
      <c r="J67" s="47">
        <f t="shared" si="11"/>
        <v>413116.28</v>
      </c>
      <c r="K67" s="399">
        <f t="shared" si="2"/>
        <v>75.112050909090911</v>
      </c>
      <c r="L67" s="244"/>
    </row>
    <row r="68" spans="1:12" s="22" customFormat="1" ht="18">
      <c r="A68" s="402" t="s">
        <v>883</v>
      </c>
      <c r="B68" s="43" t="s">
        <v>884</v>
      </c>
      <c r="C68" s="44">
        <f>C69</f>
        <v>122859</v>
      </c>
      <c r="D68" s="44">
        <f>D69</f>
        <v>0</v>
      </c>
      <c r="E68" s="45">
        <f t="shared" si="1"/>
        <v>0</v>
      </c>
      <c r="F68" s="46">
        <f>F69</f>
        <v>0</v>
      </c>
      <c r="G68" s="46">
        <f>G69</f>
        <v>0</v>
      </c>
      <c r="H68" s="45">
        <v>0</v>
      </c>
      <c r="I68" s="47">
        <f t="shared" si="11"/>
        <v>122859</v>
      </c>
      <c r="J68" s="47">
        <f t="shared" si="11"/>
        <v>0</v>
      </c>
      <c r="K68" s="399">
        <f t="shared" si="2"/>
        <v>0</v>
      </c>
      <c r="L68" s="354"/>
    </row>
    <row r="69" spans="1:12" ht="34.799999999999997" customHeight="1">
      <c r="A69" s="392" t="s">
        <v>885</v>
      </c>
      <c r="B69" s="29" t="s">
        <v>886</v>
      </c>
      <c r="C69" s="30">
        <v>122859</v>
      </c>
      <c r="D69" s="30">
        <v>0</v>
      </c>
      <c r="E69" s="27">
        <f t="shared" si="1"/>
        <v>0</v>
      </c>
      <c r="F69" s="26">
        <v>0</v>
      </c>
      <c r="G69" s="26">
        <v>0</v>
      </c>
      <c r="H69" s="27">
        <v>0</v>
      </c>
      <c r="I69" s="31">
        <f t="shared" si="11"/>
        <v>122859</v>
      </c>
      <c r="J69" s="31">
        <f t="shared" si="11"/>
        <v>0</v>
      </c>
      <c r="K69" s="393">
        <f t="shared" si="2"/>
        <v>0</v>
      </c>
      <c r="L69" s="244"/>
    </row>
    <row r="70" spans="1:12" ht="18">
      <c r="A70" s="402" t="s">
        <v>534</v>
      </c>
      <c r="B70" s="43" t="s">
        <v>277</v>
      </c>
      <c r="C70" s="44">
        <v>280000</v>
      </c>
      <c r="D70" s="44">
        <v>176952.43</v>
      </c>
      <c r="E70" s="45">
        <f t="shared" si="1"/>
        <v>63.197296428571427</v>
      </c>
      <c r="F70" s="46">
        <v>0</v>
      </c>
      <c r="G70" s="46">
        <v>0</v>
      </c>
      <c r="H70" s="45">
        <v>0</v>
      </c>
      <c r="I70" s="47">
        <f t="shared" si="11"/>
        <v>280000</v>
      </c>
      <c r="J70" s="47">
        <f t="shared" si="11"/>
        <v>176952.43</v>
      </c>
      <c r="K70" s="399">
        <f t="shared" si="2"/>
        <v>63.197296428571427</v>
      </c>
      <c r="L70" s="244"/>
    </row>
    <row r="71" spans="1:12" s="54" customFormat="1" ht="64.8">
      <c r="A71" s="402" t="s">
        <v>535</v>
      </c>
      <c r="B71" s="43" t="s">
        <v>281</v>
      </c>
      <c r="C71" s="44">
        <v>2245462</v>
      </c>
      <c r="D71" s="44">
        <v>798582.09</v>
      </c>
      <c r="E71" s="45">
        <f t="shared" si="1"/>
        <v>35.564266507293375</v>
      </c>
      <c r="F71" s="46">
        <v>0</v>
      </c>
      <c r="G71" s="46">
        <v>0</v>
      </c>
      <c r="H71" s="45">
        <v>0</v>
      </c>
      <c r="I71" s="47">
        <f t="shared" si="11"/>
        <v>2245462</v>
      </c>
      <c r="J71" s="47">
        <f t="shared" si="11"/>
        <v>798582.09</v>
      </c>
      <c r="K71" s="399">
        <f t="shared" si="2"/>
        <v>35.564266507293375</v>
      </c>
      <c r="L71" s="355"/>
    </row>
    <row r="72" spans="1:12" ht="22.05" customHeight="1">
      <c r="A72" s="402" t="s">
        <v>536</v>
      </c>
      <c r="B72" s="43" t="s">
        <v>537</v>
      </c>
      <c r="C72" s="44">
        <f>C73</f>
        <v>15433100</v>
      </c>
      <c r="D72" s="44">
        <f>D73</f>
        <v>12062050.08</v>
      </c>
      <c r="E72" s="45">
        <f t="shared" si="1"/>
        <v>78.157013691351708</v>
      </c>
      <c r="F72" s="46">
        <f>F73</f>
        <v>0</v>
      </c>
      <c r="G72" s="46">
        <f>G73</f>
        <v>0</v>
      </c>
      <c r="H72" s="45">
        <v>0</v>
      </c>
      <c r="I72" s="47">
        <f t="shared" si="11"/>
        <v>15433100</v>
      </c>
      <c r="J72" s="47">
        <f t="shared" si="11"/>
        <v>12062050.08</v>
      </c>
      <c r="K72" s="399">
        <f t="shared" si="2"/>
        <v>78.157013691351708</v>
      </c>
      <c r="L72" s="244"/>
    </row>
    <row r="73" spans="1:12" ht="31.8" thickBot="1">
      <c r="A73" s="394" t="s">
        <v>538</v>
      </c>
      <c r="B73" s="32" t="s">
        <v>284</v>
      </c>
      <c r="C73" s="33">
        <v>15433100</v>
      </c>
      <c r="D73" s="33">
        <v>12062050.08</v>
      </c>
      <c r="E73" s="34">
        <f t="shared" si="1"/>
        <v>78.157013691351708</v>
      </c>
      <c r="F73" s="35">
        <v>0</v>
      </c>
      <c r="G73" s="35">
        <v>0</v>
      </c>
      <c r="H73" s="65">
        <v>0</v>
      </c>
      <c r="I73" s="36">
        <f t="shared" si="11"/>
        <v>15433100</v>
      </c>
      <c r="J73" s="36">
        <f t="shared" si="11"/>
        <v>12062050.08</v>
      </c>
      <c r="K73" s="395">
        <f t="shared" si="2"/>
        <v>78.157013691351708</v>
      </c>
      <c r="L73" s="244"/>
    </row>
    <row r="74" spans="1:12" ht="24.45" customHeight="1" thickBot="1">
      <c r="A74" s="412" t="s">
        <v>539</v>
      </c>
      <c r="B74" s="413" t="s">
        <v>540</v>
      </c>
      <c r="C74" s="60">
        <f>SUM(C75:C78)</f>
        <v>23763800</v>
      </c>
      <c r="D74" s="60">
        <f>SUM(D75:D78)</f>
        <v>15080823.699999999</v>
      </c>
      <c r="E74" s="61">
        <f t="shared" si="1"/>
        <v>63.461330679436792</v>
      </c>
      <c r="F74" s="66">
        <f>SUM(F75:F78)</f>
        <v>3180000</v>
      </c>
      <c r="G74" s="66">
        <f>SUM(G75:G78)</f>
        <v>208598.3</v>
      </c>
      <c r="H74" s="58">
        <f t="shared" ref="H74" si="12">G74/F74*100</f>
        <v>6.5596949685534591</v>
      </c>
      <c r="I74" s="63">
        <f t="shared" si="11"/>
        <v>26943800</v>
      </c>
      <c r="J74" s="63">
        <f t="shared" si="11"/>
        <v>15289422</v>
      </c>
      <c r="K74" s="64">
        <f t="shared" si="2"/>
        <v>56.745603812379841</v>
      </c>
      <c r="L74" s="244"/>
    </row>
    <row r="75" spans="1:12" s="22" customFormat="1" ht="18">
      <c r="A75" s="396" t="s">
        <v>541</v>
      </c>
      <c r="B75" s="38" t="s">
        <v>288</v>
      </c>
      <c r="C75" s="39">
        <v>8108700</v>
      </c>
      <c r="D75" s="39">
        <v>5374384.1699999999</v>
      </c>
      <c r="E75" s="40">
        <f t="shared" si="1"/>
        <v>66.279233045987638</v>
      </c>
      <c r="F75" s="41">
        <v>100000</v>
      </c>
      <c r="G75" s="41">
        <v>99998.3</v>
      </c>
      <c r="H75" s="67">
        <f t="shared" si="4"/>
        <v>99.9983</v>
      </c>
      <c r="I75" s="42">
        <f t="shared" si="11"/>
        <v>8208700</v>
      </c>
      <c r="J75" s="42">
        <f t="shared" si="11"/>
        <v>5474382.4699999997</v>
      </c>
      <c r="K75" s="397">
        <f t="shared" si="2"/>
        <v>66.690005360166651</v>
      </c>
      <c r="L75" s="354"/>
    </row>
    <row r="76" spans="1:12" ht="18">
      <c r="A76" s="402" t="s">
        <v>542</v>
      </c>
      <c r="B76" s="43" t="s">
        <v>292</v>
      </c>
      <c r="C76" s="44">
        <v>775400</v>
      </c>
      <c r="D76" s="44">
        <v>512918.95</v>
      </c>
      <c r="E76" s="45">
        <f t="shared" si="1"/>
        <v>66.148948929584733</v>
      </c>
      <c r="F76" s="46">
        <v>0</v>
      </c>
      <c r="G76" s="46">
        <v>0</v>
      </c>
      <c r="H76" s="45">
        <v>0</v>
      </c>
      <c r="I76" s="47">
        <f t="shared" si="11"/>
        <v>775400</v>
      </c>
      <c r="J76" s="47">
        <f t="shared" si="11"/>
        <v>512918.95</v>
      </c>
      <c r="K76" s="399">
        <f t="shared" si="2"/>
        <v>66.148948929584733</v>
      </c>
      <c r="L76" s="244"/>
    </row>
    <row r="77" spans="1:12" ht="48.6">
      <c r="A77" s="402" t="s">
        <v>543</v>
      </c>
      <c r="B77" s="43" t="s">
        <v>295</v>
      </c>
      <c r="C77" s="44">
        <v>14424700</v>
      </c>
      <c r="D77" s="44">
        <v>8987498.3800000008</v>
      </c>
      <c r="E77" s="45">
        <f t="shared" si="1"/>
        <v>62.306310564517808</v>
      </c>
      <c r="F77" s="46">
        <v>3080000</v>
      </c>
      <c r="G77" s="46">
        <v>108600</v>
      </c>
      <c r="H77" s="67">
        <f t="shared" si="4"/>
        <v>3.5259740259740262</v>
      </c>
      <c r="I77" s="47">
        <f t="shared" ref="I77:J136" si="13">C77+F77</f>
        <v>17504700</v>
      </c>
      <c r="J77" s="47">
        <f t="shared" si="13"/>
        <v>9096098.3800000008</v>
      </c>
      <c r="K77" s="399">
        <f t="shared" si="2"/>
        <v>51.963749050255082</v>
      </c>
      <c r="L77" s="244"/>
    </row>
    <row r="78" spans="1:12" ht="22.95" customHeight="1">
      <c r="A78" s="402" t="s">
        <v>544</v>
      </c>
      <c r="B78" s="43" t="s">
        <v>545</v>
      </c>
      <c r="C78" s="44">
        <f>C79</f>
        <v>455000</v>
      </c>
      <c r="D78" s="44">
        <f>D79</f>
        <v>206022.2</v>
      </c>
      <c r="E78" s="45">
        <f t="shared" si="1"/>
        <v>45.279604395604402</v>
      </c>
      <c r="F78" s="46">
        <v>0</v>
      </c>
      <c r="G78" s="46">
        <v>0</v>
      </c>
      <c r="H78" s="45">
        <v>0</v>
      </c>
      <c r="I78" s="47">
        <f t="shared" si="13"/>
        <v>455000</v>
      </c>
      <c r="J78" s="47">
        <f t="shared" si="13"/>
        <v>206022.2</v>
      </c>
      <c r="K78" s="399">
        <f t="shared" si="2"/>
        <v>45.279604395604402</v>
      </c>
      <c r="L78" s="244"/>
    </row>
    <row r="79" spans="1:12" s="54" customFormat="1" ht="18.600000000000001" thickBot="1">
      <c r="A79" s="394" t="s">
        <v>546</v>
      </c>
      <c r="B79" s="32" t="s">
        <v>299</v>
      </c>
      <c r="C79" s="33">
        <v>455000</v>
      </c>
      <c r="D79" s="33">
        <v>206022.2</v>
      </c>
      <c r="E79" s="34">
        <f t="shared" si="1"/>
        <v>45.279604395604402</v>
      </c>
      <c r="F79" s="35">
        <v>0</v>
      </c>
      <c r="G79" s="35">
        <v>0</v>
      </c>
      <c r="H79" s="34">
        <v>0</v>
      </c>
      <c r="I79" s="36">
        <f t="shared" si="13"/>
        <v>455000</v>
      </c>
      <c r="J79" s="36">
        <f t="shared" si="13"/>
        <v>206022.2</v>
      </c>
      <c r="K79" s="395">
        <f t="shared" si="2"/>
        <v>45.279604395604402</v>
      </c>
      <c r="L79" s="355"/>
    </row>
    <row r="80" spans="1:12" s="22" customFormat="1" ht="20.55" customHeight="1" thickBot="1">
      <c r="A80" s="412" t="s">
        <v>547</v>
      </c>
      <c r="B80" s="415" t="s">
        <v>548</v>
      </c>
      <c r="C80" s="60">
        <f>C81+C83+C88+C85</f>
        <v>5756244</v>
      </c>
      <c r="D80" s="60">
        <f>D81+D83+D88+D85</f>
        <v>4104248.16</v>
      </c>
      <c r="E80" s="61">
        <f t="shared" si="1"/>
        <v>71.300802398230516</v>
      </c>
      <c r="F80" s="62">
        <f>F85+F83+F88</f>
        <v>0</v>
      </c>
      <c r="G80" s="68">
        <f>G85+G83+G88</f>
        <v>0</v>
      </c>
      <c r="H80" s="69">
        <v>0</v>
      </c>
      <c r="I80" s="70">
        <f t="shared" si="13"/>
        <v>5756244</v>
      </c>
      <c r="J80" s="63">
        <f t="shared" si="13"/>
        <v>4104248.16</v>
      </c>
      <c r="K80" s="64">
        <f t="shared" si="2"/>
        <v>71.300802398230516</v>
      </c>
      <c r="L80" s="354"/>
    </row>
    <row r="81" spans="1:12" ht="18">
      <c r="A81" s="396" t="s">
        <v>549</v>
      </c>
      <c r="B81" s="38" t="s">
        <v>550</v>
      </c>
      <c r="C81" s="39">
        <f>C82</f>
        <v>310000</v>
      </c>
      <c r="D81" s="39">
        <f>D82</f>
        <v>208800</v>
      </c>
      <c r="E81" s="40">
        <f t="shared" si="1"/>
        <v>67.354838709677423</v>
      </c>
      <c r="F81" s="41">
        <v>0</v>
      </c>
      <c r="G81" s="41">
        <v>0</v>
      </c>
      <c r="H81" s="40">
        <v>0</v>
      </c>
      <c r="I81" s="42">
        <f t="shared" si="13"/>
        <v>310000</v>
      </c>
      <c r="J81" s="42">
        <f t="shared" si="13"/>
        <v>208800</v>
      </c>
      <c r="K81" s="397">
        <f t="shared" si="2"/>
        <v>67.354838709677423</v>
      </c>
      <c r="L81" s="244"/>
    </row>
    <row r="82" spans="1:12" ht="31.2">
      <c r="A82" s="392" t="s">
        <v>551</v>
      </c>
      <c r="B82" s="29" t="s">
        <v>303</v>
      </c>
      <c r="C82" s="30">
        <v>310000</v>
      </c>
      <c r="D82" s="30">
        <v>208800</v>
      </c>
      <c r="E82" s="27">
        <f t="shared" si="1"/>
        <v>67.354838709677423</v>
      </c>
      <c r="F82" s="26">
        <v>0</v>
      </c>
      <c r="G82" s="26">
        <v>0</v>
      </c>
      <c r="H82" s="27">
        <v>0</v>
      </c>
      <c r="I82" s="31">
        <f t="shared" si="13"/>
        <v>310000</v>
      </c>
      <c r="J82" s="31">
        <f t="shared" si="13"/>
        <v>208800</v>
      </c>
      <c r="K82" s="393">
        <f t="shared" si="2"/>
        <v>67.354838709677423</v>
      </c>
      <c r="L82" s="244"/>
    </row>
    <row r="83" spans="1:12" ht="32.4">
      <c r="A83" s="402" t="s">
        <v>552</v>
      </c>
      <c r="B83" s="43" t="s">
        <v>553</v>
      </c>
      <c r="C83" s="44">
        <f>C84</f>
        <v>2769700</v>
      </c>
      <c r="D83" s="44">
        <f>D84</f>
        <v>1866190.48</v>
      </c>
      <c r="E83" s="45">
        <f t="shared" si="1"/>
        <v>67.378794815322962</v>
      </c>
      <c r="F83" s="46">
        <f>F84</f>
        <v>0</v>
      </c>
      <c r="G83" s="46">
        <f>G84</f>
        <v>0</v>
      </c>
      <c r="H83" s="45">
        <v>0</v>
      </c>
      <c r="I83" s="47">
        <f t="shared" si="13"/>
        <v>2769700</v>
      </c>
      <c r="J83" s="47">
        <f t="shared" si="13"/>
        <v>1866190.48</v>
      </c>
      <c r="K83" s="399">
        <f t="shared" si="2"/>
        <v>67.378794815322962</v>
      </c>
      <c r="L83" s="244"/>
    </row>
    <row r="84" spans="1:12" ht="46.8">
      <c r="A84" s="392" t="s">
        <v>554</v>
      </c>
      <c r="B84" s="29" t="s">
        <v>443</v>
      </c>
      <c r="C84" s="30">
        <v>2769700</v>
      </c>
      <c r="D84" s="30">
        <v>1866190.48</v>
      </c>
      <c r="E84" s="27">
        <f t="shared" si="1"/>
        <v>67.378794815322962</v>
      </c>
      <c r="F84" s="26">
        <v>0</v>
      </c>
      <c r="G84" s="26">
        <v>0</v>
      </c>
      <c r="H84" s="27">
        <v>0</v>
      </c>
      <c r="I84" s="31">
        <f t="shared" si="13"/>
        <v>2769700</v>
      </c>
      <c r="J84" s="31">
        <f t="shared" si="13"/>
        <v>1866190.48</v>
      </c>
      <c r="K84" s="393">
        <f t="shared" si="2"/>
        <v>67.378794815322962</v>
      </c>
      <c r="L84" s="244"/>
    </row>
    <row r="85" spans="1:12" ht="32.4">
      <c r="A85" s="402" t="s">
        <v>555</v>
      </c>
      <c r="B85" s="43" t="s">
        <v>556</v>
      </c>
      <c r="C85" s="44">
        <f>C86+C87</f>
        <v>521244</v>
      </c>
      <c r="D85" s="44">
        <f>D86+D87</f>
        <v>357392.83999999997</v>
      </c>
      <c r="E85" s="45">
        <f t="shared" si="1"/>
        <v>68.565362862690023</v>
      </c>
      <c r="F85" s="46">
        <f>F86+F87</f>
        <v>0</v>
      </c>
      <c r="G85" s="46">
        <f>G86+G87</f>
        <v>0</v>
      </c>
      <c r="H85" s="45">
        <v>0</v>
      </c>
      <c r="I85" s="47">
        <f t="shared" si="13"/>
        <v>521244</v>
      </c>
      <c r="J85" s="47">
        <f t="shared" si="13"/>
        <v>357392.83999999997</v>
      </c>
      <c r="K85" s="399">
        <f t="shared" si="2"/>
        <v>68.565362862690023</v>
      </c>
      <c r="L85" s="244"/>
    </row>
    <row r="86" spans="1:12" ht="31.2">
      <c r="A86" s="392" t="s">
        <v>557</v>
      </c>
      <c r="B86" s="29" t="s">
        <v>307</v>
      </c>
      <c r="C86" s="30">
        <v>333800</v>
      </c>
      <c r="D86" s="30">
        <v>240272.84</v>
      </c>
      <c r="E86" s="27">
        <f t="shared" si="1"/>
        <v>71.981078490113831</v>
      </c>
      <c r="F86" s="26">
        <v>0</v>
      </c>
      <c r="G86" s="26">
        <v>0</v>
      </c>
      <c r="H86" s="27">
        <v>0</v>
      </c>
      <c r="I86" s="31">
        <f t="shared" si="13"/>
        <v>333800</v>
      </c>
      <c r="J86" s="31">
        <f t="shared" si="13"/>
        <v>240272.84</v>
      </c>
      <c r="K86" s="393">
        <f t="shared" si="2"/>
        <v>71.981078490113831</v>
      </c>
      <c r="L86" s="244"/>
    </row>
    <row r="87" spans="1:12" ht="46.8">
      <c r="A87" s="392" t="s">
        <v>558</v>
      </c>
      <c r="B87" s="29" t="s">
        <v>310</v>
      </c>
      <c r="C87" s="30">
        <v>187444</v>
      </c>
      <c r="D87" s="30">
        <v>117120</v>
      </c>
      <c r="E87" s="27">
        <f t="shared" si="1"/>
        <v>62.482661488231152</v>
      </c>
      <c r="F87" s="26">
        <v>0</v>
      </c>
      <c r="G87" s="26">
        <v>0</v>
      </c>
      <c r="H87" s="27">
        <v>0</v>
      </c>
      <c r="I87" s="31">
        <f t="shared" si="13"/>
        <v>187444</v>
      </c>
      <c r="J87" s="31">
        <f t="shared" si="13"/>
        <v>117120</v>
      </c>
      <c r="K87" s="393">
        <f t="shared" si="2"/>
        <v>62.482661488231152</v>
      </c>
      <c r="L87" s="244"/>
    </row>
    <row r="88" spans="1:12" ht="32.4">
      <c r="A88" s="402" t="s">
        <v>559</v>
      </c>
      <c r="B88" s="43" t="s">
        <v>560</v>
      </c>
      <c r="C88" s="44">
        <f>SUM(C89:C90)</f>
        <v>2155300</v>
      </c>
      <c r="D88" s="44">
        <f>SUM(D89:D90)</f>
        <v>1671864.84</v>
      </c>
      <c r="E88" s="45">
        <f t="shared" si="1"/>
        <v>77.569936435763012</v>
      </c>
      <c r="F88" s="46">
        <f>F89+F90</f>
        <v>0</v>
      </c>
      <c r="G88" s="46">
        <f>G89+G90</f>
        <v>0</v>
      </c>
      <c r="H88" s="45">
        <v>0</v>
      </c>
      <c r="I88" s="47">
        <f t="shared" si="13"/>
        <v>2155300</v>
      </c>
      <c r="J88" s="47">
        <f t="shared" si="13"/>
        <v>1671864.84</v>
      </c>
      <c r="K88" s="399">
        <f t="shared" si="2"/>
        <v>77.569936435763012</v>
      </c>
      <c r="L88" s="244"/>
    </row>
    <row r="89" spans="1:12" ht="70.95" customHeight="1">
      <c r="A89" s="414" t="s">
        <v>561</v>
      </c>
      <c r="B89" s="29" t="s">
        <v>313</v>
      </c>
      <c r="C89" s="30">
        <v>1947300</v>
      </c>
      <c r="D89" s="30">
        <v>1506064.84</v>
      </c>
      <c r="E89" s="27">
        <f t="shared" si="1"/>
        <v>77.341182149643089</v>
      </c>
      <c r="F89" s="26">
        <v>0</v>
      </c>
      <c r="G89" s="26">
        <v>0</v>
      </c>
      <c r="H89" s="27">
        <v>0</v>
      </c>
      <c r="I89" s="31">
        <f t="shared" si="13"/>
        <v>1947300</v>
      </c>
      <c r="J89" s="31">
        <f t="shared" si="13"/>
        <v>1506064.84</v>
      </c>
      <c r="K89" s="393">
        <f t="shared" si="2"/>
        <v>77.341182149643089</v>
      </c>
      <c r="L89" s="244"/>
    </row>
    <row r="90" spans="1:12" ht="55.5" customHeight="1" thickBot="1">
      <c r="A90" s="394" t="s">
        <v>562</v>
      </c>
      <c r="B90" s="32" t="s">
        <v>316</v>
      </c>
      <c r="C90" s="33">
        <v>208000</v>
      </c>
      <c r="D90" s="33">
        <v>165800</v>
      </c>
      <c r="E90" s="34">
        <f t="shared" si="1"/>
        <v>79.711538461538467</v>
      </c>
      <c r="F90" s="35">
        <v>0</v>
      </c>
      <c r="G90" s="35">
        <v>0</v>
      </c>
      <c r="H90" s="34">
        <v>0</v>
      </c>
      <c r="I90" s="36">
        <f t="shared" si="13"/>
        <v>208000</v>
      </c>
      <c r="J90" s="36">
        <f t="shared" si="13"/>
        <v>165800</v>
      </c>
      <c r="K90" s="395">
        <f t="shared" si="2"/>
        <v>79.711538461538467</v>
      </c>
      <c r="L90" s="244"/>
    </row>
    <row r="91" spans="1:12" s="54" customFormat="1" ht="18.45" customHeight="1" thickBot="1">
      <c r="A91" s="412" t="s">
        <v>563</v>
      </c>
      <c r="B91" s="413" t="s">
        <v>564</v>
      </c>
      <c r="C91" s="60">
        <f>C95+C92+C96+C94</f>
        <v>26233700</v>
      </c>
      <c r="D91" s="60">
        <f>D95+D92+D96+D94</f>
        <v>18580927.829999998</v>
      </c>
      <c r="E91" s="61">
        <f t="shared" si="1"/>
        <v>70.82846807732038</v>
      </c>
      <c r="F91" s="62">
        <f>F95+F92+F96+F94</f>
        <v>1064300</v>
      </c>
      <c r="G91" s="62">
        <f>G95+G92+G96+G94</f>
        <v>1049564.1100000001</v>
      </c>
      <c r="H91" s="61">
        <f t="shared" si="4"/>
        <v>98.615438316264232</v>
      </c>
      <c r="I91" s="63">
        <f t="shared" si="13"/>
        <v>27298000</v>
      </c>
      <c r="J91" s="63">
        <f t="shared" si="13"/>
        <v>19630491.939999998</v>
      </c>
      <c r="K91" s="64">
        <f t="shared" si="2"/>
        <v>71.911832148875362</v>
      </c>
      <c r="L91" s="355"/>
    </row>
    <row r="92" spans="1:12" s="80" customFormat="1" ht="48.6">
      <c r="A92" s="396" t="s">
        <v>565</v>
      </c>
      <c r="B92" s="38" t="s">
        <v>566</v>
      </c>
      <c r="C92" s="39">
        <f>C93</f>
        <v>1059000</v>
      </c>
      <c r="D92" s="39">
        <f>D93</f>
        <v>375567.24</v>
      </c>
      <c r="E92" s="45">
        <f t="shared" si="1"/>
        <v>35.464328611898019</v>
      </c>
      <c r="F92" s="41">
        <f>F93</f>
        <v>1064300</v>
      </c>
      <c r="G92" s="41">
        <f>G93</f>
        <v>1049564.1100000001</v>
      </c>
      <c r="H92" s="40">
        <f>G92/F92*100</f>
        <v>98.615438316264232</v>
      </c>
      <c r="I92" s="42">
        <f t="shared" si="13"/>
        <v>2123300</v>
      </c>
      <c r="J92" s="42">
        <f t="shared" si="13"/>
        <v>1425131.35</v>
      </c>
      <c r="K92" s="397">
        <f>J92/I92*100</f>
        <v>67.118699665614841</v>
      </c>
      <c r="L92" s="356"/>
    </row>
    <row r="93" spans="1:12" ht="39" customHeight="1">
      <c r="A93" s="392" t="s">
        <v>567</v>
      </c>
      <c r="B93" s="29" t="s">
        <v>319</v>
      </c>
      <c r="C93" s="30">
        <v>1059000</v>
      </c>
      <c r="D93" s="30">
        <v>375567.24</v>
      </c>
      <c r="E93" s="27">
        <f t="shared" si="1"/>
        <v>35.464328611898019</v>
      </c>
      <c r="F93" s="26">
        <v>1064300</v>
      </c>
      <c r="G93" s="26">
        <v>1049564.1100000001</v>
      </c>
      <c r="H93" s="27">
        <f>G93/F93*100</f>
        <v>98.615438316264232</v>
      </c>
      <c r="I93" s="31">
        <f t="shared" si="13"/>
        <v>2123300</v>
      </c>
      <c r="J93" s="31">
        <f t="shared" si="13"/>
        <v>1425131.35</v>
      </c>
      <c r="K93" s="393">
        <f>J93/I93*100</f>
        <v>67.118699665614841</v>
      </c>
      <c r="L93" s="244"/>
    </row>
    <row r="94" spans="1:12" s="54" customFormat="1" ht="64.8">
      <c r="A94" s="402" t="s">
        <v>568</v>
      </c>
      <c r="B94" s="43" t="s">
        <v>323</v>
      </c>
      <c r="C94" s="44">
        <v>800000</v>
      </c>
      <c r="D94" s="44">
        <v>148000</v>
      </c>
      <c r="E94" s="45">
        <f t="shared" si="1"/>
        <v>18.5</v>
      </c>
      <c r="F94" s="46">
        <v>0</v>
      </c>
      <c r="G94" s="46">
        <v>0</v>
      </c>
      <c r="H94" s="45">
        <v>0</v>
      </c>
      <c r="I94" s="47">
        <f t="shared" si="13"/>
        <v>800000</v>
      </c>
      <c r="J94" s="47">
        <f t="shared" si="13"/>
        <v>148000</v>
      </c>
      <c r="K94" s="399">
        <f t="shared" ref="K94" si="14">J94/I94*100</f>
        <v>18.5</v>
      </c>
      <c r="L94" s="355"/>
    </row>
    <row r="95" spans="1:12" ht="18">
      <c r="A95" s="402" t="s">
        <v>569</v>
      </c>
      <c r="B95" s="43" t="s">
        <v>326</v>
      </c>
      <c r="C95" s="44">
        <v>22674700</v>
      </c>
      <c r="D95" s="44">
        <v>16682624.59</v>
      </c>
      <c r="E95" s="45">
        <f t="shared" si="1"/>
        <v>73.573738968983051</v>
      </c>
      <c r="F95" s="46">
        <v>0</v>
      </c>
      <c r="G95" s="46">
        <v>0</v>
      </c>
      <c r="H95" s="45">
        <v>0</v>
      </c>
      <c r="I95" s="47">
        <f t="shared" si="13"/>
        <v>22674700</v>
      </c>
      <c r="J95" s="47">
        <f t="shared" si="13"/>
        <v>16682624.59</v>
      </c>
      <c r="K95" s="399">
        <f t="shared" si="2"/>
        <v>73.573738968983051</v>
      </c>
      <c r="L95" s="244"/>
    </row>
    <row r="96" spans="1:12" ht="32.4">
      <c r="A96" s="402" t="s">
        <v>570</v>
      </c>
      <c r="B96" s="43" t="s">
        <v>571</v>
      </c>
      <c r="C96" s="44">
        <f>C97</f>
        <v>1700000</v>
      </c>
      <c r="D96" s="44">
        <f>D97</f>
        <v>1374736</v>
      </c>
      <c r="E96" s="45">
        <f t="shared" si="1"/>
        <v>80.866823529411775</v>
      </c>
      <c r="F96" s="46">
        <f>F97</f>
        <v>0</v>
      </c>
      <c r="G96" s="46">
        <f>G97</f>
        <v>0</v>
      </c>
      <c r="H96" s="45">
        <v>0</v>
      </c>
      <c r="I96" s="47">
        <f t="shared" si="13"/>
        <v>1700000</v>
      </c>
      <c r="J96" s="47">
        <f t="shared" si="13"/>
        <v>1374736</v>
      </c>
      <c r="K96" s="399">
        <f>J96/I96*100</f>
        <v>80.866823529411775</v>
      </c>
      <c r="L96" s="244"/>
    </row>
    <row r="97" spans="1:12" ht="144" customHeight="1" thickBot="1">
      <c r="A97" s="392" t="s">
        <v>572</v>
      </c>
      <c r="B97" s="29" t="s">
        <v>329</v>
      </c>
      <c r="C97" s="30">
        <v>1700000</v>
      </c>
      <c r="D97" s="30">
        <v>1374736</v>
      </c>
      <c r="E97" s="27">
        <f t="shared" si="1"/>
        <v>80.866823529411775</v>
      </c>
      <c r="F97" s="26">
        <v>0</v>
      </c>
      <c r="G97" s="26">
        <v>0</v>
      </c>
      <c r="H97" s="27">
        <v>0</v>
      </c>
      <c r="I97" s="31">
        <f t="shared" si="13"/>
        <v>1700000</v>
      </c>
      <c r="J97" s="31">
        <f t="shared" si="13"/>
        <v>1374736</v>
      </c>
      <c r="K97" s="393">
        <f>J97/I97*100</f>
        <v>80.866823529411775</v>
      </c>
      <c r="L97" s="244"/>
    </row>
    <row r="98" spans="1:12" s="22" customFormat="1" ht="24" customHeight="1" thickBot="1">
      <c r="A98" s="59" t="s">
        <v>573</v>
      </c>
      <c r="B98" s="416" t="s">
        <v>574</v>
      </c>
      <c r="C98" s="60">
        <f>C99+C101+C103+C108+C106</f>
        <v>9928100</v>
      </c>
      <c r="D98" s="60">
        <f>D99+D101+D103+D108+D106</f>
        <v>4750902.1899999995</v>
      </c>
      <c r="E98" s="61">
        <f t="shared" si="1"/>
        <v>47.853085585358727</v>
      </c>
      <c r="F98" s="62">
        <f>F99+F101+F103+F108+F106</f>
        <v>2799900</v>
      </c>
      <c r="G98" s="62">
        <f>G99+G101+G103+G108+G106</f>
        <v>2556461.86</v>
      </c>
      <c r="H98" s="61">
        <f t="shared" si="4"/>
        <v>91.305470195364109</v>
      </c>
      <c r="I98" s="63">
        <f t="shared" si="13"/>
        <v>12728000</v>
      </c>
      <c r="J98" s="63">
        <f t="shared" si="13"/>
        <v>7307364.0499999989</v>
      </c>
      <c r="K98" s="64">
        <f t="shared" si="2"/>
        <v>57.411722580138267</v>
      </c>
      <c r="L98" s="354"/>
    </row>
    <row r="99" spans="1:12" s="22" customFormat="1" ht="32.4">
      <c r="A99" s="396" t="s">
        <v>575</v>
      </c>
      <c r="B99" s="38" t="s">
        <v>576</v>
      </c>
      <c r="C99" s="39">
        <f>C100</f>
        <v>199900</v>
      </c>
      <c r="D99" s="39">
        <f>D100</f>
        <v>59060</v>
      </c>
      <c r="E99" s="40">
        <f t="shared" si="1"/>
        <v>29.544772386193095</v>
      </c>
      <c r="F99" s="41">
        <f>F100</f>
        <v>0</v>
      </c>
      <c r="G99" s="41">
        <f>G100</f>
        <v>0</v>
      </c>
      <c r="H99" s="45">
        <v>0</v>
      </c>
      <c r="I99" s="42">
        <f t="shared" si="13"/>
        <v>199900</v>
      </c>
      <c r="J99" s="42">
        <f t="shared" si="13"/>
        <v>59060</v>
      </c>
      <c r="K99" s="397">
        <f t="shared" si="2"/>
        <v>29.544772386193095</v>
      </c>
      <c r="L99" s="354"/>
    </row>
    <row r="100" spans="1:12" s="90" customFormat="1" ht="18">
      <c r="A100" s="392" t="s">
        <v>577</v>
      </c>
      <c r="B100" s="29" t="s">
        <v>333</v>
      </c>
      <c r="C100" s="30">
        <v>199900</v>
      </c>
      <c r="D100" s="30">
        <v>59060</v>
      </c>
      <c r="E100" s="27">
        <f t="shared" si="1"/>
        <v>29.544772386193095</v>
      </c>
      <c r="F100" s="26">
        <v>0</v>
      </c>
      <c r="G100" s="26">
        <v>0</v>
      </c>
      <c r="H100" s="27">
        <v>0</v>
      </c>
      <c r="I100" s="31">
        <f t="shared" si="13"/>
        <v>199900</v>
      </c>
      <c r="J100" s="31">
        <f t="shared" si="13"/>
        <v>59060</v>
      </c>
      <c r="K100" s="393">
        <f t="shared" si="2"/>
        <v>29.544772386193095</v>
      </c>
      <c r="L100" s="357"/>
    </row>
    <row r="101" spans="1:12" ht="18">
      <c r="A101" s="417" t="s">
        <v>578</v>
      </c>
      <c r="B101" s="73" t="s">
        <v>579</v>
      </c>
      <c r="C101" s="74">
        <f>C102</f>
        <v>0</v>
      </c>
      <c r="D101" s="74">
        <f>D102</f>
        <v>0</v>
      </c>
      <c r="E101" s="67">
        <v>0</v>
      </c>
      <c r="F101" s="75">
        <f>F102</f>
        <v>100000</v>
      </c>
      <c r="G101" s="75">
        <f>G102</f>
        <v>0</v>
      </c>
      <c r="H101" s="45">
        <f t="shared" si="4"/>
        <v>0</v>
      </c>
      <c r="I101" s="76">
        <f t="shared" si="13"/>
        <v>100000</v>
      </c>
      <c r="J101" s="76">
        <f t="shared" si="13"/>
        <v>0</v>
      </c>
      <c r="K101" s="418">
        <f t="shared" si="2"/>
        <v>0</v>
      </c>
      <c r="L101" s="244"/>
    </row>
    <row r="102" spans="1:12" ht="32.4">
      <c r="A102" s="419" t="s">
        <v>581</v>
      </c>
      <c r="B102" s="77" t="s">
        <v>337</v>
      </c>
      <c r="C102" s="71">
        <v>0</v>
      </c>
      <c r="D102" s="71">
        <v>0</v>
      </c>
      <c r="E102" s="45">
        <v>0</v>
      </c>
      <c r="F102" s="72">
        <v>100000</v>
      </c>
      <c r="G102" s="72">
        <v>0</v>
      </c>
      <c r="H102" s="45">
        <f t="shared" si="4"/>
        <v>0</v>
      </c>
      <c r="I102" s="47">
        <f t="shared" si="13"/>
        <v>100000</v>
      </c>
      <c r="J102" s="47">
        <f t="shared" si="13"/>
        <v>0</v>
      </c>
      <c r="K102" s="399">
        <f t="shared" si="2"/>
        <v>0</v>
      </c>
      <c r="L102" s="244"/>
    </row>
    <row r="103" spans="1:12" ht="34.049999999999997" customHeight="1">
      <c r="A103" s="417" t="s">
        <v>582</v>
      </c>
      <c r="B103" s="73" t="s">
        <v>583</v>
      </c>
      <c r="C103" s="74">
        <f>C104</f>
        <v>8982000</v>
      </c>
      <c r="D103" s="74">
        <f>D104</f>
        <v>4433688.42</v>
      </c>
      <c r="E103" s="67">
        <f t="shared" si="1"/>
        <v>49.361928523714091</v>
      </c>
      <c r="F103" s="75">
        <f>F104</f>
        <v>100000</v>
      </c>
      <c r="G103" s="75">
        <f>G104</f>
        <v>0</v>
      </c>
      <c r="H103" s="67">
        <v>0</v>
      </c>
      <c r="I103" s="76">
        <f t="shared" si="13"/>
        <v>9082000</v>
      </c>
      <c r="J103" s="76">
        <f t="shared" si="13"/>
        <v>4433688.42</v>
      </c>
      <c r="K103" s="418">
        <f t="shared" si="2"/>
        <v>48.818414666373044</v>
      </c>
      <c r="L103" s="244"/>
    </row>
    <row r="104" spans="1:12" ht="32.4">
      <c r="A104" s="402" t="s">
        <v>584</v>
      </c>
      <c r="B104" s="43" t="s">
        <v>585</v>
      </c>
      <c r="C104" s="44">
        <f>C105</f>
        <v>8982000</v>
      </c>
      <c r="D104" s="44">
        <f>D105</f>
        <v>4433688.42</v>
      </c>
      <c r="E104" s="45">
        <f t="shared" si="1"/>
        <v>49.361928523714091</v>
      </c>
      <c r="F104" s="46">
        <f>F105</f>
        <v>100000</v>
      </c>
      <c r="G104" s="46">
        <f>G105</f>
        <v>0</v>
      </c>
      <c r="H104" s="45">
        <v>0</v>
      </c>
      <c r="I104" s="47">
        <f t="shared" si="13"/>
        <v>9082000</v>
      </c>
      <c r="J104" s="47">
        <f t="shared" si="13"/>
        <v>4433688.42</v>
      </c>
      <c r="K104" s="399">
        <f t="shared" si="2"/>
        <v>48.818414666373044</v>
      </c>
      <c r="L104" s="244"/>
    </row>
    <row r="105" spans="1:12" ht="46.8">
      <c r="A105" s="392" t="s">
        <v>586</v>
      </c>
      <c r="B105" s="29" t="s">
        <v>341</v>
      </c>
      <c r="C105" s="30">
        <v>8982000</v>
      </c>
      <c r="D105" s="30">
        <v>4433688.42</v>
      </c>
      <c r="E105" s="27">
        <f t="shared" si="1"/>
        <v>49.361928523714091</v>
      </c>
      <c r="F105" s="26">
        <v>100000</v>
      </c>
      <c r="G105" s="26">
        <v>0</v>
      </c>
      <c r="H105" s="27">
        <v>0</v>
      </c>
      <c r="I105" s="31">
        <f t="shared" si="13"/>
        <v>9082000</v>
      </c>
      <c r="J105" s="31">
        <f t="shared" si="13"/>
        <v>4433688.42</v>
      </c>
      <c r="K105" s="393">
        <f t="shared" si="2"/>
        <v>48.818414666373044</v>
      </c>
      <c r="L105" s="244"/>
    </row>
    <row r="106" spans="1:12" ht="18">
      <c r="A106" s="402" t="s">
        <v>587</v>
      </c>
      <c r="B106" s="43" t="s">
        <v>588</v>
      </c>
      <c r="C106" s="44">
        <f>C107</f>
        <v>39400</v>
      </c>
      <c r="D106" s="44">
        <f>D107</f>
        <v>39360</v>
      </c>
      <c r="E106" s="45">
        <f t="shared" si="1"/>
        <v>99.898477157360404</v>
      </c>
      <c r="F106" s="46">
        <f>F107</f>
        <v>0</v>
      </c>
      <c r="G106" s="46">
        <f>G107</f>
        <v>0</v>
      </c>
      <c r="H106" s="45">
        <v>0</v>
      </c>
      <c r="I106" s="47">
        <f t="shared" si="13"/>
        <v>39400</v>
      </c>
      <c r="J106" s="47">
        <f t="shared" si="13"/>
        <v>39360</v>
      </c>
      <c r="K106" s="399">
        <f t="shared" si="2"/>
        <v>99.898477157360404</v>
      </c>
      <c r="L106" s="244"/>
    </row>
    <row r="107" spans="1:12" ht="31.2">
      <c r="A107" s="392" t="s">
        <v>589</v>
      </c>
      <c r="B107" s="29" t="s">
        <v>345</v>
      </c>
      <c r="C107" s="30">
        <v>39400</v>
      </c>
      <c r="D107" s="30">
        <v>39360</v>
      </c>
      <c r="E107" s="27">
        <f t="shared" si="1"/>
        <v>99.898477157360404</v>
      </c>
      <c r="F107" s="26">
        <v>0</v>
      </c>
      <c r="G107" s="26">
        <v>0</v>
      </c>
      <c r="H107" s="27">
        <v>0</v>
      </c>
      <c r="I107" s="31">
        <f t="shared" si="13"/>
        <v>39400</v>
      </c>
      <c r="J107" s="31">
        <f t="shared" si="13"/>
        <v>39360</v>
      </c>
      <c r="K107" s="393">
        <f t="shared" si="2"/>
        <v>99.898477157360404</v>
      </c>
      <c r="L107" s="244"/>
    </row>
    <row r="108" spans="1:12" ht="31.2">
      <c r="A108" s="417" t="s">
        <v>590</v>
      </c>
      <c r="B108" s="73" t="s">
        <v>591</v>
      </c>
      <c r="C108" s="74">
        <f>C109+C111+C112</f>
        <v>706800</v>
      </c>
      <c r="D108" s="74">
        <f>D109+D111+D112</f>
        <v>218793.77000000002</v>
      </c>
      <c r="E108" s="67">
        <f t="shared" si="1"/>
        <v>30.955541878890781</v>
      </c>
      <c r="F108" s="75">
        <f>F109+F111+F112+F110</f>
        <v>2599900</v>
      </c>
      <c r="G108" s="75">
        <f>G109+G111+G112+G110</f>
        <v>2556461.86</v>
      </c>
      <c r="H108" s="67">
        <f t="shared" si="4"/>
        <v>98.32923804761721</v>
      </c>
      <c r="I108" s="76">
        <f t="shared" si="13"/>
        <v>3306700</v>
      </c>
      <c r="J108" s="76">
        <f t="shared" si="13"/>
        <v>2775255.63</v>
      </c>
      <c r="K108" s="418">
        <f t="shared" si="2"/>
        <v>83.928255662745329</v>
      </c>
      <c r="L108" s="244"/>
    </row>
    <row r="109" spans="1:12" ht="81">
      <c r="A109" s="402" t="s">
        <v>592</v>
      </c>
      <c r="B109" s="43" t="s">
        <v>349</v>
      </c>
      <c r="C109" s="44">
        <v>0</v>
      </c>
      <c r="D109" s="44">
        <v>0</v>
      </c>
      <c r="E109" s="45">
        <v>0</v>
      </c>
      <c r="F109" s="46">
        <v>100000</v>
      </c>
      <c r="G109" s="46">
        <v>56561.86</v>
      </c>
      <c r="H109" s="45">
        <f t="shared" si="4"/>
        <v>56.561859999999996</v>
      </c>
      <c r="I109" s="47">
        <f t="shared" si="13"/>
        <v>100000</v>
      </c>
      <c r="J109" s="47">
        <f t="shared" si="13"/>
        <v>56561.86</v>
      </c>
      <c r="K109" s="399">
        <f t="shared" si="2"/>
        <v>56.561859999999996</v>
      </c>
      <c r="L109" s="244"/>
    </row>
    <row r="110" spans="1:12" ht="39" customHeight="1">
      <c r="A110" s="402" t="s">
        <v>593</v>
      </c>
      <c r="B110" s="43" t="s">
        <v>353</v>
      </c>
      <c r="C110" s="44">
        <v>0</v>
      </c>
      <c r="D110" s="44">
        <v>0</v>
      </c>
      <c r="E110" s="45">
        <v>0</v>
      </c>
      <c r="F110" s="46">
        <v>2499900</v>
      </c>
      <c r="G110" s="46">
        <v>2499900</v>
      </c>
      <c r="H110" s="45">
        <f t="shared" si="4"/>
        <v>100</v>
      </c>
      <c r="I110" s="47">
        <f t="shared" si="13"/>
        <v>2499900</v>
      </c>
      <c r="J110" s="47">
        <f t="shared" si="13"/>
        <v>2499900</v>
      </c>
      <c r="K110" s="399">
        <f t="shared" si="2"/>
        <v>100</v>
      </c>
      <c r="L110" s="244"/>
    </row>
    <row r="111" spans="1:12" ht="34.049999999999997" customHeight="1">
      <c r="A111" s="402" t="s">
        <v>594</v>
      </c>
      <c r="B111" s="43" t="s">
        <v>356</v>
      </c>
      <c r="C111" s="44">
        <v>206800</v>
      </c>
      <c r="D111" s="44">
        <v>150211</v>
      </c>
      <c r="E111" s="45">
        <f t="shared" si="1"/>
        <v>72.635880077369436</v>
      </c>
      <c r="F111" s="46">
        <v>0</v>
      </c>
      <c r="G111" s="46">
        <v>0</v>
      </c>
      <c r="H111" s="45">
        <v>0</v>
      </c>
      <c r="I111" s="47">
        <f t="shared" si="13"/>
        <v>206800</v>
      </c>
      <c r="J111" s="47">
        <f t="shared" si="13"/>
        <v>150211</v>
      </c>
      <c r="K111" s="399">
        <f t="shared" si="2"/>
        <v>72.635880077369436</v>
      </c>
      <c r="L111" s="244"/>
    </row>
    <row r="112" spans="1:12" ht="18">
      <c r="A112" s="402" t="s">
        <v>595</v>
      </c>
      <c r="B112" s="43" t="s">
        <v>596</v>
      </c>
      <c r="C112" s="44">
        <f>C113</f>
        <v>500000</v>
      </c>
      <c r="D112" s="44">
        <f>D113</f>
        <v>68582.77</v>
      </c>
      <c r="E112" s="45">
        <f t="shared" si="1"/>
        <v>13.716554</v>
      </c>
      <c r="F112" s="46">
        <f>F113</f>
        <v>0</v>
      </c>
      <c r="G112" s="46">
        <f>G113</f>
        <v>0</v>
      </c>
      <c r="H112" s="45">
        <v>0</v>
      </c>
      <c r="I112" s="47">
        <f t="shared" si="13"/>
        <v>500000</v>
      </c>
      <c r="J112" s="47">
        <f t="shared" si="13"/>
        <v>68582.77</v>
      </c>
      <c r="K112" s="399">
        <f t="shared" si="2"/>
        <v>13.716554</v>
      </c>
      <c r="L112" s="244"/>
    </row>
    <row r="113" spans="1:12" ht="31.8" thickBot="1">
      <c r="A113" s="394" t="s">
        <v>597</v>
      </c>
      <c r="B113" s="32" t="s">
        <v>359</v>
      </c>
      <c r="C113" s="33">
        <v>500000</v>
      </c>
      <c r="D113" s="33">
        <v>68582.77</v>
      </c>
      <c r="E113" s="34">
        <f t="shared" si="1"/>
        <v>13.716554</v>
      </c>
      <c r="F113" s="35">
        <v>0</v>
      </c>
      <c r="G113" s="35">
        <v>0</v>
      </c>
      <c r="H113" s="78">
        <v>0</v>
      </c>
      <c r="I113" s="36">
        <f t="shared" si="13"/>
        <v>500000</v>
      </c>
      <c r="J113" s="36">
        <f t="shared" si="13"/>
        <v>68582.77</v>
      </c>
      <c r="K113" s="395">
        <f t="shared" si="2"/>
        <v>13.716554</v>
      </c>
      <c r="L113" s="244"/>
    </row>
    <row r="114" spans="1:12" ht="18" thickBot="1">
      <c r="A114" s="412" t="s">
        <v>598</v>
      </c>
      <c r="B114" s="413" t="s">
        <v>599</v>
      </c>
      <c r="C114" s="60">
        <f>C115+C118+C121+C124+C127</f>
        <v>10101000</v>
      </c>
      <c r="D114" s="60">
        <f>D115+D118+D121+D124+D127</f>
        <v>5155530.1199999992</v>
      </c>
      <c r="E114" s="61">
        <f t="shared" si="1"/>
        <v>51.039799227799222</v>
      </c>
      <c r="F114" s="62">
        <f>F115+F118+F121</f>
        <v>13112982.59</v>
      </c>
      <c r="G114" s="62">
        <f>G115+G118+G121</f>
        <v>11502560.59</v>
      </c>
      <c r="H114" s="61">
        <f t="shared" si="4"/>
        <v>87.718873345960873</v>
      </c>
      <c r="I114" s="63">
        <f t="shared" si="13"/>
        <v>23213982.59</v>
      </c>
      <c r="J114" s="63">
        <f t="shared" si="13"/>
        <v>16658090.709999999</v>
      </c>
      <c r="K114" s="64">
        <f t="shared" si="2"/>
        <v>71.758866215295114</v>
      </c>
      <c r="L114" s="244"/>
    </row>
    <row r="115" spans="1:12" ht="32.4">
      <c r="A115" s="420" t="s">
        <v>600</v>
      </c>
      <c r="B115" s="79" t="s">
        <v>601</v>
      </c>
      <c r="C115" s="39">
        <f>C116+C117</f>
        <v>3103200</v>
      </c>
      <c r="D115" s="39">
        <f>D116+D117</f>
        <v>1817912.93</v>
      </c>
      <c r="E115" s="40">
        <f t="shared" si="1"/>
        <v>58.581880961588041</v>
      </c>
      <c r="F115" s="41">
        <f>F116+F117</f>
        <v>294400</v>
      </c>
      <c r="G115" s="41">
        <f>G116+G117</f>
        <v>0</v>
      </c>
      <c r="H115" s="45">
        <v>0</v>
      </c>
      <c r="I115" s="42">
        <f t="shared" si="13"/>
        <v>3397600</v>
      </c>
      <c r="J115" s="42">
        <f t="shared" si="13"/>
        <v>1817912.93</v>
      </c>
      <c r="K115" s="397">
        <f t="shared" si="2"/>
        <v>53.505796150223681</v>
      </c>
      <c r="L115" s="244"/>
    </row>
    <row r="116" spans="1:12" ht="46.8">
      <c r="A116" s="421" t="s">
        <v>602</v>
      </c>
      <c r="B116" s="51" t="s">
        <v>362</v>
      </c>
      <c r="C116" s="48">
        <v>457800</v>
      </c>
      <c r="D116" s="48">
        <v>145800</v>
      </c>
      <c r="E116" s="27">
        <f t="shared" si="1"/>
        <v>31.847968545216254</v>
      </c>
      <c r="F116" s="26">
        <v>294400</v>
      </c>
      <c r="G116" s="26">
        <v>0</v>
      </c>
      <c r="H116" s="27">
        <v>0</v>
      </c>
      <c r="I116" s="31">
        <f t="shared" si="13"/>
        <v>752200</v>
      </c>
      <c r="J116" s="31">
        <f t="shared" si="13"/>
        <v>145800</v>
      </c>
      <c r="K116" s="393">
        <f t="shared" si="2"/>
        <v>19.38314278117522</v>
      </c>
      <c r="L116" s="244"/>
    </row>
    <row r="117" spans="1:12" ht="31.2">
      <c r="A117" s="421" t="s">
        <v>603</v>
      </c>
      <c r="B117" s="51" t="s">
        <v>366</v>
      </c>
      <c r="C117" s="48">
        <v>2645400</v>
      </c>
      <c r="D117" s="48">
        <v>1672112.93</v>
      </c>
      <c r="E117" s="27">
        <f t="shared" si="1"/>
        <v>63.208321236863988</v>
      </c>
      <c r="F117" s="26">
        <v>0</v>
      </c>
      <c r="G117" s="26">
        <v>0</v>
      </c>
      <c r="H117" s="27">
        <v>0</v>
      </c>
      <c r="I117" s="31">
        <f t="shared" si="13"/>
        <v>2645400</v>
      </c>
      <c r="J117" s="31">
        <f t="shared" si="13"/>
        <v>1672112.93</v>
      </c>
      <c r="K117" s="393">
        <f t="shared" si="2"/>
        <v>63.208321236863988</v>
      </c>
      <c r="L117" s="244"/>
    </row>
    <row r="118" spans="1:12" ht="18">
      <c r="A118" s="419" t="s">
        <v>604</v>
      </c>
      <c r="B118" s="77" t="s">
        <v>605</v>
      </c>
      <c r="C118" s="44">
        <f>C119+C120</f>
        <v>3234900</v>
      </c>
      <c r="D118" s="44">
        <f>D119+D120</f>
        <v>1751270.75</v>
      </c>
      <c r="E118" s="45">
        <f t="shared" si="1"/>
        <v>54.136781662493426</v>
      </c>
      <c r="F118" s="46">
        <f>F119+F120</f>
        <v>12080582.59</v>
      </c>
      <c r="G118" s="46">
        <f>G119+G120</f>
        <v>11129360.59</v>
      </c>
      <c r="H118" s="45">
        <f t="shared" si="4"/>
        <v>92.126025438645669</v>
      </c>
      <c r="I118" s="47">
        <f t="shared" si="13"/>
        <v>15315482.59</v>
      </c>
      <c r="J118" s="47">
        <f t="shared" si="13"/>
        <v>12880631.34</v>
      </c>
      <c r="K118" s="399">
        <f t="shared" si="2"/>
        <v>84.102027241441306</v>
      </c>
      <c r="L118" s="244"/>
    </row>
    <row r="119" spans="1:12" ht="18">
      <c r="A119" s="392" t="s">
        <v>606</v>
      </c>
      <c r="B119" s="29" t="s">
        <v>369</v>
      </c>
      <c r="C119" s="30">
        <v>602900</v>
      </c>
      <c r="D119" s="30">
        <v>198681.23</v>
      </c>
      <c r="E119" s="27">
        <f t="shared" si="1"/>
        <v>32.954259412837949</v>
      </c>
      <c r="F119" s="26">
        <v>99500</v>
      </c>
      <c r="G119" s="26">
        <v>99500</v>
      </c>
      <c r="H119" s="27">
        <f t="shared" si="4"/>
        <v>100</v>
      </c>
      <c r="I119" s="31">
        <f t="shared" si="13"/>
        <v>702400</v>
      </c>
      <c r="J119" s="31">
        <f t="shared" si="13"/>
        <v>298181.23</v>
      </c>
      <c r="K119" s="393">
        <f t="shared" si="2"/>
        <v>42.451769646924824</v>
      </c>
      <c r="L119" s="244"/>
    </row>
    <row r="120" spans="1:12" ht="28.95" customHeight="1">
      <c r="A120" s="392" t="s">
        <v>607</v>
      </c>
      <c r="B120" s="29" t="s">
        <v>373</v>
      </c>
      <c r="C120" s="30">
        <v>2632000</v>
      </c>
      <c r="D120" s="30">
        <v>1552589.52</v>
      </c>
      <c r="E120" s="27">
        <f t="shared" si="1"/>
        <v>58.988963525835871</v>
      </c>
      <c r="F120" s="26">
        <v>11981082.59</v>
      </c>
      <c r="G120" s="26">
        <v>11029860.59</v>
      </c>
      <c r="H120" s="27">
        <f t="shared" si="4"/>
        <v>92.060633979821347</v>
      </c>
      <c r="I120" s="31">
        <f t="shared" si="13"/>
        <v>14613082.59</v>
      </c>
      <c r="J120" s="31">
        <f t="shared" si="13"/>
        <v>12582450.109999999</v>
      </c>
      <c r="K120" s="393">
        <f t="shared" si="2"/>
        <v>86.104010105372296</v>
      </c>
      <c r="L120" s="244"/>
    </row>
    <row r="121" spans="1:12" ht="37.049999999999997" customHeight="1">
      <c r="A121" s="419" t="s">
        <v>608</v>
      </c>
      <c r="B121" s="77" t="s">
        <v>609</v>
      </c>
      <c r="C121" s="44">
        <f>C122</f>
        <v>30000</v>
      </c>
      <c r="D121" s="44">
        <f>D122</f>
        <v>0</v>
      </c>
      <c r="E121" s="45">
        <f t="shared" si="1"/>
        <v>0</v>
      </c>
      <c r="F121" s="46">
        <f>F122+F123</f>
        <v>738000</v>
      </c>
      <c r="G121" s="46">
        <f>G122+G123</f>
        <v>373200</v>
      </c>
      <c r="H121" s="45">
        <f t="shared" si="4"/>
        <v>50.569105691056912</v>
      </c>
      <c r="I121" s="47">
        <f t="shared" si="13"/>
        <v>768000</v>
      </c>
      <c r="J121" s="47">
        <f t="shared" si="13"/>
        <v>373200</v>
      </c>
      <c r="K121" s="399">
        <f t="shared" si="2"/>
        <v>48.59375</v>
      </c>
      <c r="L121" s="244"/>
    </row>
    <row r="122" spans="1:12" ht="37.799999999999997" customHeight="1">
      <c r="A122" s="392" t="s">
        <v>610</v>
      </c>
      <c r="B122" s="29" t="s">
        <v>376</v>
      </c>
      <c r="C122" s="48">
        <v>30000</v>
      </c>
      <c r="D122" s="48">
        <v>0</v>
      </c>
      <c r="E122" s="27">
        <f t="shared" si="1"/>
        <v>0</v>
      </c>
      <c r="F122" s="49">
        <v>0</v>
      </c>
      <c r="G122" s="49">
        <v>0</v>
      </c>
      <c r="H122" s="27">
        <v>0</v>
      </c>
      <c r="I122" s="31">
        <f t="shared" si="13"/>
        <v>30000</v>
      </c>
      <c r="J122" s="31">
        <f t="shared" si="13"/>
        <v>0</v>
      </c>
      <c r="K122" s="393">
        <f t="shared" si="2"/>
        <v>0</v>
      </c>
      <c r="L122" s="244"/>
    </row>
    <row r="123" spans="1:12" ht="31.2">
      <c r="A123" s="392" t="s">
        <v>611</v>
      </c>
      <c r="B123" s="29" t="s">
        <v>380</v>
      </c>
      <c r="C123" s="30">
        <v>0</v>
      </c>
      <c r="D123" s="30">
        <v>0</v>
      </c>
      <c r="E123" s="27">
        <v>0</v>
      </c>
      <c r="F123" s="26">
        <v>738000</v>
      </c>
      <c r="G123" s="26">
        <v>373200</v>
      </c>
      <c r="H123" s="27">
        <f t="shared" si="4"/>
        <v>50.569105691056912</v>
      </c>
      <c r="I123" s="31">
        <f t="shared" si="13"/>
        <v>738000</v>
      </c>
      <c r="J123" s="31">
        <f t="shared" si="13"/>
        <v>373200</v>
      </c>
      <c r="K123" s="393">
        <f t="shared" si="2"/>
        <v>50.569105691056912</v>
      </c>
      <c r="L123" s="244"/>
    </row>
    <row r="124" spans="1:12" ht="18">
      <c r="A124" s="402" t="s">
        <v>612</v>
      </c>
      <c r="B124" s="43" t="s">
        <v>613</v>
      </c>
      <c r="C124" s="44">
        <f>C125+C126</f>
        <v>2223200</v>
      </c>
      <c r="D124" s="44">
        <f>D125+D126</f>
        <v>1586346.44</v>
      </c>
      <c r="E124" s="45">
        <f t="shared" ref="E124:E136" si="15">D124/C124*100</f>
        <v>71.354193954659948</v>
      </c>
      <c r="F124" s="46">
        <v>0</v>
      </c>
      <c r="G124" s="46">
        <v>0</v>
      </c>
      <c r="H124" s="45">
        <v>0</v>
      </c>
      <c r="I124" s="47">
        <f t="shared" si="13"/>
        <v>2223200</v>
      </c>
      <c r="J124" s="47">
        <f t="shared" si="13"/>
        <v>1586346.44</v>
      </c>
      <c r="K124" s="399">
        <f t="shared" ref="K124:K136" si="16">J124/I124*100</f>
        <v>71.354193954659948</v>
      </c>
      <c r="L124" s="244"/>
    </row>
    <row r="125" spans="1:12" ht="31.2">
      <c r="A125" s="421" t="s">
        <v>614</v>
      </c>
      <c r="B125" s="51" t="s">
        <v>383</v>
      </c>
      <c r="C125" s="30">
        <v>1473200</v>
      </c>
      <c r="D125" s="30">
        <v>1043662.66</v>
      </c>
      <c r="E125" s="27">
        <f t="shared" si="15"/>
        <v>70.843243279934839</v>
      </c>
      <c r="F125" s="26">
        <v>0</v>
      </c>
      <c r="G125" s="26">
        <v>0</v>
      </c>
      <c r="H125" s="27">
        <v>0</v>
      </c>
      <c r="I125" s="31">
        <f t="shared" si="13"/>
        <v>1473200</v>
      </c>
      <c r="J125" s="31">
        <f t="shared" si="13"/>
        <v>1043662.66</v>
      </c>
      <c r="K125" s="393">
        <f t="shared" si="16"/>
        <v>70.843243279934839</v>
      </c>
      <c r="L125" s="244"/>
    </row>
    <row r="126" spans="1:12" ht="18">
      <c r="A126" s="392" t="s">
        <v>615</v>
      </c>
      <c r="B126" s="29" t="s">
        <v>387</v>
      </c>
      <c r="C126" s="30">
        <v>750000</v>
      </c>
      <c r="D126" s="30">
        <v>542683.78</v>
      </c>
      <c r="E126" s="27">
        <f t="shared" si="15"/>
        <v>72.357837333333336</v>
      </c>
      <c r="F126" s="26">
        <v>0</v>
      </c>
      <c r="G126" s="26">
        <v>0</v>
      </c>
      <c r="H126" s="27">
        <v>0</v>
      </c>
      <c r="I126" s="31">
        <f t="shared" si="13"/>
        <v>750000</v>
      </c>
      <c r="J126" s="31">
        <f t="shared" si="13"/>
        <v>542683.78</v>
      </c>
      <c r="K126" s="393">
        <f t="shared" si="16"/>
        <v>72.357837333333336</v>
      </c>
      <c r="L126" s="244"/>
    </row>
    <row r="127" spans="1:12" ht="18">
      <c r="A127" s="402" t="s">
        <v>616</v>
      </c>
      <c r="B127" s="43" t="s">
        <v>617</v>
      </c>
      <c r="C127" s="44">
        <f>C128</f>
        <v>1509700</v>
      </c>
      <c r="D127" s="44">
        <f>D128</f>
        <v>0</v>
      </c>
      <c r="E127" s="50">
        <f t="shared" si="15"/>
        <v>0</v>
      </c>
      <c r="F127" s="55">
        <v>0</v>
      </c>
      <c r="G127" s="55">
        <v>0</v>
      </c>
      <c r="H127" s="50">
        <v>0</v>
      </c>
      <c r="I127" s="56">
        <f t="shared" si="13"/>
        <v>1509700</v>
      </c>
      <c r="J127" s="56">
        <f t="shared" si="13"/>
        <v>0</v>
      </c>
      <c r="K127" s="404">
        <f t="shared" si="16"/>
        <v>0</v>
      </c>
      <c r="L127" s="244"/>
    </row>
    <row r="128" spans="1:12" ht="20.55" customHeight="1" thickBot="1">
      <c r="A128" s="422" t="s">
        <v>618</v>
      </c>
      <c r="B128" s="81" t="s">
        <v>448</v>
      </c>
      <c r="C128" s="33">
        <v>1509700</v>
      </c>
      <c r="D128" s="33">
        <v>0</v>
      </c>
      <c r="E128" s="34">
        <f t="shared" si="15"/>
        <v>0</v>
      </c>
      <c r="F128" s="35">
        <v>0</v>
      </c>
      <c r="G128" s="35">
        <v>0</v>
      </c>
      <c r="H128" s="34">
        <v>0</v>
      </c>
      <c r="I128" s="36">
        <f t="shared" si="13"/>
        <v>1509700</v>
      </c>
      <c r="J128" s="36">
        <f t="shared" si="13"/>
        <v>0</v>
      </c>
      <c r="K128" s="395">
        <f t="shared" si="16"/>
        <v>0</v>
      </c>
      <c r="L128" s="244"/>
    </row>
    <row r="129" spans="1:12" ht="35.4" thickBot="1">
      <c r="A129" s="423" t="s">
        <v>619</v>
      </c>
      <c r="B129" s="424" t="s">
        <v>620</v>
      </c>
      <c r="C129" s="425">
        <f>C16+C20+C48+C55+C80+C98+C114+C91+C74</f>
        <v>475550894</v>
      </c>
      <c r="D129" s="425">
        <f>D16+D20+D48+D55+D80+D98+D114+D91+D74</f>
        <v>327279156.69</v>
      </c>
      <c r="E129" s="426">
        <f t="shared" si="15"/>
        <v>68.82105802328698</v>
      </c>
      <c r="F129" s="37">
        <f>F16+F20+F55+F74+F80+F91+F98+F114+F53</f>
        <v>60386746.359999999</v>
      </c>
      <c r="G129" s="37">
        <f>G16+G20+G55+G74+G80+G91+G98+G114+G53</f>
        <v>30665807.979999997</v>
      </c>
      <c r="H129" s="426">
        <f t="shared" ref="H129:H136" si="17">G129/F129*100</f>
        <v>50.782348492802612</v>
      </c>
      <c r="I129" s="427">
        <f t="shared" si="13"/>
        <v>535937640.36000001</v>
      </c>
      <c r="J129" s="427">
        <f t="shared" si="13"/>
        <v>357944964.67000002</v>
      </c>
      <c r="K129" s="428">
        <f t="shared" si="16"/>
        <v>66.788547344717429</v>
      </c>
      <c r="L129" s="244"/>
    </row>
    <row r="130" spans="1:12" ht="43.5" customHeight="1">
      <c r="A130" s="429" t="s">
        <v>621</v>
      </c>
      <c r="B130" s="23" t="s">
        <v>451</v>
      </c>
      <c r="C130" s="24">
        <v>12594900</v>
      </c>
      <c r="D130" s="24">
        <v>9446400</v>
      </c>
      <c r="E130" s="25">
        <f t="shared" si="15"/>
        <v>75.0017864373675</v>
      </c>
      <c r="F130" s="360">
        <v>0</v>
      </c>
      <c r="G130" s="360">
        <v>0</v>
      </c>
      <c r="H130" s="25">
        <v>0</v>
      </c>
      <c r="I130" s="28">
        <f t="shared" si="13"/>
        <v>12594900</v>
      </c>
      <c r="J130" s="28">
        <f t="shared" si="13"/>
        <v>9446400</v>
      </c>
      <c r="K130" s="391">
        <f t="shared" si="16"/>
        <v>75.0017864373675</v>
      </c>
      <c r="L130" s="244"/>
    </row>
    <row r="131" spans="1:12" ht="55.95" customHeight="1" thickBot="1">
      <c r="A131" s="392" t="s">
        <v>622</v>
      </c>
      <c r="B131" s="29" t="s">
        <v>457</v>
      </c>
      <c r="C131" s="82">
        <v>6987200</v>
      </c>
      <c r="D131" s="82">
        <v>6986870</v>
      </c>
      <c r="E131" s="65">
        <f t="shared" si="15"/>
        <v>99.99527707808565</v>
      </c>
      <c r="F131" s="83">
        <v>18421800</v>
      </c>
      <c r="G131" s="83">
        <v>18325683.760000002</v>
      </c>
      <c r="H131" s="27">
        <f t="shared" ref="H131" si="18">G131/F131*100</f>
        <v>99.47824729396693</v>
      </c>
      <c r="I131" s="84">
        <f t="shared" si="13"/>
        <v>25409000</v>
      </c>
      <c r="J131" s="84">
        <f t="shared" si="13"/>
        <v>25312553.760000002</v>
      </c>
      <c r="K131" s="430">
        <f t="shared" si="16"/>
        <v>99.620424888818931</v>
      </c>
      <c r="L131" s="244"/>
    </row>
    <row r="132" spans="1:12" ht="58.05" customHeight="1" thickBot="1">
      <c r="A132" s="431" t="s">
        <v>623</v>
      </c>
      <c r="B132" s="432" t="s">
        <v>624</v>
      </c>
      <c r="C132" s="17">
        <f>C129+C131+C130</f>
        <v>495132994</v>
      </c>
      <c r="D132" s="17">
        <f>D129+D131+D130</f>
        <v>343712426.69</v>
      </c>
      <c r="E132" s="426">
        <f t="shared" si="15"/>
        <v>69.418202958617613</v>
      </c>
      <c r="F132" s="19">
        <f>F129+F131</f>
        <v>78808546.359999999</v>
      </c>
      <c r="G132" s="19">
        <f>G129+G131</f>
        <v>48991491.739999995</v>
      </c>
      <c r="H132" s="426">
        <f t="shared" si="17"/>
        <v>62.165201621922165</v>
      </c>
      <c r="I132" s="427">
        <f t="shared" si="13"/>
        <v>573941540.36000001</v>
      </c>
      <c r="J132" s="427">
        <f t="shared" si="13"/>
        <v>392703918.43000001</v>
      </c>
      <c r="K132" s="428">
        <f t="shared" si="16"/>
        <v>68.422285340015605</v>
      </c>
      <c r="L132" s="244"/>
    </row>
    <row r="133" spans="1:12" ht="68.55" customHeight="1" thickBot="1">
      <c r="A133" s="340" t="s">
        <v>625</v>
      </c>
      <c r="B133" s="341" t="s">
        <v>626</v>
      </c>
      <c r="C133" s="342">
        <f>C134+C135</f>
        <v>13230000</v>
      </c>
      <c r="D133" s="342">
        <f>D134+D135</f>
        <v>13200000</v>
      </c>
      <c r="E133" s="58">
        <f t="shared" si="15"/>
        <v>99.773242630385482</v>
      </c>
      <c r="F133" s="343">
        <f>F134+F135</f>
        <v>1296000</v>
      </c>
      <c r="G133" s="343">
        <f>G134+G135</f>
        <v>0</v>
      </c>
      <c r="H133" s="58">
        <v>0</v>
      </c>
      <c r="I133" s="344">
        <f t="shared" si="13"/>
        <v>14526000</v>
      </c>
      <c r="J133" s="433">
        <f t="shared" si="13"/>
        <v>13200000</v>
      </c>
      <c r="K133" s="434">
        <f t="shared" si="16"/>
        <v>90.871540685667085</v>
      </c>
      <c r="L133" s="244"/>
    </row>
    <row r="134" spans="1:12" ht="101.55" customHeight="1">
      <c r="A134" s="435" t="s">
        <v>860</v>
      </c>
      <c r="B134" s="345" t="s">
        <v>843</v>
      </c>
      <c r="C134" s="346">
        <v>13100000</v>
      </c>
      <c r="D134" s="346">
        <v>13100000</v>
      </c>
      <c r="E134" s="347">
        <f t="shared" si="15"/>
        <v>100</v>
      </c>
      <c r="F134" s="348">
        <v>0</v>
      </c>
      <c r="G134" s="348">
        <v>0</v>
      </c>
      <c r="H134" s="347">
        <v>0</v>
      </c>
      <c r="I134" s="349">
        <f t="shared" si="13"/>
        <v>13100000</v>
      </c>
      <c r="J134" s="349">
        <f t="shared" si="13"/>
        <v>13100000</v>
      </c>
      <c r="K134" s="436">
        <f t="shared" si="16"/>
        <v>100</v>
      </c>
      <c r="L134" s="244"/>
    </row>
    <row r="135" spans="1:12" ht="24.45" customHeight="1" thickBot="1">
      <c r="A135" s="394" t="s">
        <v>627</v>
      </c>
      <c r="B135" s="32" t="s">
        <v>454</v>
      </c>
      <c r="C135" s="33">
        <v>130000</v>
      </c>
      <c r="D135" s="33">
        <v>100000</v>
      </c>
      <c r="E135" s="27">
        <f t="shared" si="15"/>
        <v>76.923076923076934</v>
      </c>
      <c r="F135" s="35">
        <v>1296000</v>
      </c>
      <c r="G135" s="35">
        <v>0</v>
      </c>
      <c r="H135" s="27">
        <v>0</v>
      </c>
      <c r="I135" s="36">
        <f t="shared" si="13"/>
        <v>1426000</v>
      </c>
      <c r="J135" s="36">
        <f t="shared" si="13"/>
        <v>100000</v>
      </c>
      <c r="K135" s="393">
        <f t="shared" si="16"/>
        <v>7.0126227208976157</v>
      </c>
      <c r="L135" s="244"/>
    </row>
    <row r="136" spans="1:12" ht="28.5" customHeight="1" thickBot="1">
      <c r="A136" s="85" t="s">
        <v>628</v>
      </c>
      <c r="B136" s="86" t="s">
        <v>629</v>
      </c>
      <c r="C136" s="87">
        <f>C132+C133</f>
        <v>508362994</v>
      </c>
      <c r="D136" s="87">
        <f>D132+D133</f>
        <v>356912426.69</v>
      </c>
      <c r="E136" s="88">
        <f t="shared" si="15"/>
        <v>70.208184093352784</v>
      </c>
      <c r="F136" s="87">
        <f>F132+F133</f>
        <v>80104546.359999999</v>
      </c>
      <c r="G136" s="87">
        <f>G132+G133</f>
        <v>48991491.739999995</v>
      </c>
      <c r="H136" s="88">
        <f t="shared" si="17"/>
        <v>61.15943971497699</v>
      </c>
      <c r="I136" s="89">
        <f t="shared" si="13"/>
        <v>588467540.36000001</v>
      </c>
      <c r="J136" s="89">
        <f t="shared" si="13"/>
        <v>405903918.43000001</v>
      </c>
      <c r="K136" s="437">
        <f t="shared" si="16"/>
        <v>68.976432953580556</v>
      </c>
    </row>
    <row r="139" spans="1:12" s="1" customFormat="1" ht="15.6">
      <c r="A139" s="12" t="s">
        <v>202</v>
      </c>
      <c r="C139" s="13"/>
      <c r="D139" s="13"/>
      <c r="E139" s="13"/>
      <c r="F139" s="13"/>
      <c r="G139" s="14"/>
      <c r="H139" s="14"/>
      <c r="I139" s="14"/>
      <c r="J139" s="15" t="s">
        <v>203</v>
      </c>
    </row>
  </sheetData>
  <mergeCells count="19">
    <mergeCell ref="A15:K15"/>
    <mergeCell ref="A12:A14"/>
    <mergeCell ref="B12:B13"/>
    <mergeCell ref="C12:E12"/>
    <mergeCell ref="F12:H12"/>
    <mergeCell ref="I12:K12"/>
    <mergeCell ref="C13:C14"/>
    <mergeCell ref="D13:D14"/>
    <mergeCell ref="E13:E14"/>
    <mergeCell ref="F13:F14"/>
    <mergeCell ref="A5:K5"/>
    <mergeCell ref="A6:K6"/>
    <mergeCell ref="A9:B9"/>
    <mergeCell ref="A10:B10"/>
    <mergeCell ref="G13:G14"/>
    <mergeCell ref="H13:H14"/>
    <mergeCell ref="I13:I14"/>
    <mergeCell ref="J13:J14"/>
    <mergeCell ref="K13:K14"/>
  </mergeCells>
  <pageMargins left="0.27559055118110237" right="0.19685039370078741" top="0.46" bottom="0.19685039370078741" header="0.31496062992125984" footer="0.19685039370078741"/>
  <pageSetup paperSize="9" scale="75" orientation="landscape" verticalDpi="0" r:id="rId1"/>
  <drawing r:id="rId2"/>
</worksheet>
</file>

<file path=xl/worksheets/sheet3.xml><?xml version="1.0" encoding="utf-8"?>
<worksheet xmlns="http://schemas.openxmlformats.org/spreadsheetml/2006/main" xmlns:r="http://schemas.openxmlformats.org/officeDocument/2006/relationships">
  <dimension ref="A1:P323"/>
  <sheetViews>
    <sheetView workbookViewId="0">
      <pane xSplit="4" ySplit="12" topLeftCell="E16" activePane="bottomRight" state="frozen"/>
      <selection pane="topRight" activeCell="E1" sqref="E1"/>
      <selection pane="bottomLeft" activeCell="A13" sqref="A13"/>
      <selection pane="bottomRight" activeCell="H3" sqref="H3"/>
    </sheetView>
  </sheetViews>
  <sheetFormatPr defaultRowHeight="13.2"/>
  <cols>
    <col min="1" max="1" width="8.77734375" style="1" customWidth="1"/>
    <col min="2" max="2" width="8.33203125" style="1" customWidth="1"/>
    <col min="3" max="3" width="7.77734375" style="1" customWidth="1"/>
    <col min="4" max="4" width="56.109375" style="1" customWidth="1"/>
    <col min="5" max="5" width="14.6640625" style="1" customWidth="1"/>
    <col min="6" max="6" width="14.33203125" style="1" customWidth="1"/>
    <col min="7" max="7" width="15.77734375" style="1" customWidth="1"/>
    <col min="8" max="8" width="14.33203125" style="1" customWidth="1"/>
    <col min="9" max="9" width="12.6640625" style="1" customWidth="1"/>
    <col min="10" max="10" width="15.77734375" style="1" customWidth="1"/>
    <col min="11" max="11" width="14.33203125" style="1" customWidth="1"/>
    <col min="12" max="12" width="13.33203125" style="1" customWidth="1"/>
    <col min="13" max="13" width="12.88671875" style="1" customWidth="1"/>
    <col min="14" max="14" width="11.44140625" style="1" customWidth="1"/>
    <col min="15" max="15" width="12.6640625" style="1" customWidth="1"/>
    <col min="16" max="16" width="13.6640625" style="1" customWidth="1"/>
    <col min="17" max="16384" width="8.88671875" style="1"/>
  </cols>
  <sheetData>
    <row r="1" spans="1:16" ht="18">
      <c r="M1" s="10" t="s">
        <v>463</v>
      </c>
    </row>
    <row r="2" spans="1:16" ht="18">
      <c r="M2" s="10" t="s">
        <v>198</v>
      </c>
    </row>
    <row r="3" spans="1:16" ht="18">
      <c r="M3" s="10" t="s">
        <v>887</v>
      </c>
    </row>
    <row r="5" spans="1:16">
      <c r="A5" s="493" t="s">
        <v>204</v>
      </c>
      <c r="B5" s="494"/>
      <c r="C5" s="494"/>
      <c r="D5" s="494"/>
      <c r="E5" s="494"/>
      <c r="F5" s="494"/>
      <c r="G5" s="494"/>
      <c r="H5" s="494"/>
      <c r="I5" s="494"/>
      <c r="J5" s="494"/>
      <c r="K5" s="494"/>
      <c r="L5" s="494"/>
      <c r="M5" s="494"/>
      <c r="N5" s="494"/>
      <c r="O5" s="494"/>
      <c r="P5" s="494"/>
    </row>
    <row r="6" spans="1:16">
      <c r="A6" s="493" t="s">
        <v>869</v>
      </c>
      <c r="B6" s="494"/>
      <c r="C6" s="494"/>
      <c r="D6" s="494"/>
      <c r="E6" s="494"/>
      <c r="F6" s="494"/>
      <c r="G6" s="494"/>
      <c r="H6" s="494"/>
      <c r="I6" s="494"/>
      <c r="J6" s="494"/>
      <c r="K6" s="494"/>
      <c r="L6" s="494"/>
      <c r="M6" s="494"/>
      <c r="N6" s="494"/>
      <c r="O6" s="494"/>
      <c r="P6" s="494"/>
    </row>
    <row r="7" spans="1:16" ht="13.8">
      <c r="A7" s="1" t="s">
        <v>205</v>
      </c>
      <c r="B7"/>
      <c r="C7"/>
      <c r="D7"/>
      <c r="E7"/>
      <c r="F7"/>
      <c r="G7"/>
      <c r="H7"/>
      <c r="I7"/>
      <c r="J7"/>
      <c r="K7"/>
      <c r="L7"/>
      <c r="M7"/>
      <c r="N7"/>
      <c r="O7"/>
      <c r="P7"/>
    </row>
    <row r="8" spans="1:16" ht="13.8">
      <c r="A8" s="1" t="s">
        <v>206</v>
      </c>
      <c r="B8"/>
      <c r="C8"/>
      <c r="D8"/>
      <c r="E8"/>
      <c r="F8"/>
      <c r="G8"/>
      <c r="H8"/>
      <c r="I8"/>
      <c r="J8"/>
      <c r="K8"/>
      <c r="L8"/>
      <c r="M8"/>
      <c r="N8"/>
      <c r="O8"/>
      <c r="P8"/>
    </row>
    <row r="9" spans="1:16">
      <c r="A9" s="495" t="s">
        <v>207</v>
      </c>
      <c r="B9" s="495" t="s">
        <v>208</v>
      </c>
      <c r="C9" s="495" t="s">
        <v>209</v>
      </c>
      <c r="D9" s="473" t="s">
        <v>210</v>
      </c>
      <c r="E9" s="472" t="s">
        <v>3</v>
      </c>
      <c r="F9" s="473"/>
      <c r="G9" s="473"/>
      <c r="H9" s="473"/>
      <c r="I9" s="473"/>
      <c r="J9" s="472" t="s">
        <v>4</v>
      </c>
      <c r="K9" s="473"/>
      <c r="L9" s="473"/>
      <c r="M9" s="473"/>
      <c r="N9" s="473"/>
      <c r="O9" s="473"/>
      <c r="P9" s="496" t="s">
        <v>211</v>
      </c>
    </row>
    <row r="10" spans="1:16">
      <c r="A10" s="473"/>
      <c r="B10" s="473"/>
      <c r="C10" s="473"/>
      <c r="D10" s="473"/>
      <c r="E10" s="496" t="s">
        <v>212</v>
      </c>
      <c r="F10" s="473" t="s">
        <v>213</v>
      </c>
      <c r="G10" s="473" t="s">
        <v>214</v>
      </c>
      <c r="H10" s="473"/>
      <c r="I10" s="473" t="s">
        <v>215</v>
      </c>
      <c r="J10" s="496" t="s">
        <v>212</v>
      </c>
      <c r="K10" s="473" t="s">
        <v>216</v>
      </c>
      <c r="L10" s="473" t="s">
        <v>213</v>
      </c>
      <c r="M10" s="473" t="s">
        <v>214</v>
      </c>
      <c r="N10" s="473"/>
      <c r="O10" s="473" t="s">
        <v>215</v>
      </c>
      <c r="P10" s="473"/>
    </row>
    <row r="11" spans="1:16" ht="27.6" customHeight="1">
      <c r="A11" s="473"/>
      <c r="B11" s="473"/>
      <c r="C11" s="473"/>
      <c r="D11" s="473"/>
      <c r="E11" s="473"/>
      <c r="F11" s="473"/>
      <c r="G11" s="473" t="s">
        <v>217</v>
      </c>
      <c r="H11" s="473" t="s">
        <v>218</v>
      </c>
      <c r="I11" s="473"/>
      <c r="J11" s="473"/>
      <c r="K11" s="473"/>
      <c r="L11" s="473"/>
      <c r="M11" s="473" t="s">
        <v>217</v>
      </c>
      <c r="N11" s="473" t="s">
        <v>218</v>
      </c>
      <c r="O11" s="473"/>
      <c r="P11" s="473"/>
    </row>
    <row r="12" spans="1:16" ht="13.2" customHeight="1">
      <c r="A12" s="473"/>
      <c r="B12" s="473"/>
      <c r="C12" s="473"/>
      <c r="D12" s="473"/>
      <c r="E12" s="473"/>
      <c r="F12" s="473"/>
      <c r="G12" s="473"/>
      <c r="H12" s="473"/>
      <c r="I12" s="473"/>
      <c r="J12" s="473"/>
      <c r="K12" s="473"/>
      <c r="L12" s="473"/>
      <c r="M12" s="473"/>
      <c r="N12" s="473"/>
      <c r="O12" s="473"/>
      <c r="P12" s="473"/>
    </row>
    <row r="13" spans="1:16" ht="13.2" customHeight="1">
      <c r="A13" s="330">
        <v>1</v>
      </c>
      <c r="B13" s="330">
        <v>2</v>
      </c>
      <c r="C13" s="330">
        <v>3</v>
      </c>
      <c r="D13" s="330">
        <v>4</v>
      </c>
      <c r="E13" s="379">
        <v>5</v>
      </c>
      <c r="F13" s="330">
        <v>6</v>
      </c>
      <c r="G13" s="330">
        <v>7</v>
      </c>
      <c r="H13" s="330">
        <v>8</v>
      </c>
      <c r="I13" s="330">
        <v>9</v>
      </c>
      <c r="J13" s="379">
        <v>10</v>
      </c>
      <c r="K13" s="330">
        <v>11</v>
      </c>
      <c r="L13" s="330">
        <v>12</v>
      </c>
      <c r="M13" s="330">
        <v>13</v>
      </c>
      <c r="N13" s="330">
        <v>14</v>
      </c>
      <c r="O13" s="330">
        <v>15</v>
      </c>
      <c r="P13" s="379">
        <v>16</v>
      </c>
    </row>
    <row r="14" spans="1:16" ht="47.4" customHeight="1">
      <c r="A14" s="473" t="s">
        <v>219</v>
      </c>
      <c r="B14" s="473" t="s">
        <v>220</v>
      </c>
      <c r="C14" s="473" t="s">
        <v>221</v>
      </c>
      <c r="D14" s="438" t="s">
        <v>222</v>
      </c>
      <c r="E14" s="439" t="s">
        <v>223</v>
      </c>
      <c r="F14" s="439" t="s">
        <v>223</v>
      </c>
      <c r="G14" s="439" t="s">
        <v>223</v>
      </c>
      <c r="H14" s="439" t="s">
        <v>223</v>
      </c>
      <c r="I14" s="439" t="s">
        <v>223</v>
      </c>
      <c r="J14" s="439" t="s">
        <v>223</v>
      </c>
      <c r="K14" s="439" t="s">
        <v>223</v>
      </c>
      <c r="L14" s="439" t="s">
        <v>223</v>
      </c>
      <c r="M14" s="439" t="s">
        <v>223</v>
      </c>
      <c r="N14" s="439" t="s">
        <v>223</v>
      </c>
      <c r="O14" s="439" t="s">
        <v>223</v>
      </c>
      <c r="P14" s="439" t="s">
        <v>223</v>
      </c>
    </row>
    <row r="15" spans="1:16">
      <c r="A15" s="473"/>
      <c r="B15" s="473"/>
      <c r="C15" s="473"/>
      <c r="D15" s="440" t="s">
        <v>224</v>
      </c>
      <c r="E15" s="441">
        <v>40536300</v>
      </c>
      <c r="F15" s="442">
        <v>40536300</v>
      </c>
      <c r="G15" s="442">
        <v>29408600</v>
      </c>
      <c r="H15" s="442">
        <v>2029500</v>
      </c>
      <c r="I15" s="442">
        <v>0</v>
      </c>
      <c r="J15" s="441">
        <v>1490000</v>
      </c>
      <c r="K15" s="442">
        <v>1490000</v>
      </c>
      <c r="L15" s="442">
        <v>0</v>
      </c>
      <c r="M15" s="442">
        <v>0</v>
      </c>
      <c r="N15" s="442">
        <v>0</v>
      </c>
      <c r="O15" s="442">
        <v>1490000</v>
      </c>
      <c r="P15" s="441">
        <v>42026300</v>
      </c>
    </row>
    <row r="16" spans="1:16" ht="26.4">
      <c r="A16" s="473"/>
      <c r="B16" s="473"/>
      <c r="C16" s="473"/>
      <c r="D16" s="440" t="s">
        <v>225</v>
      </c>
      <c r="E16" s="441">
        <v>40675300</v>
      </c>
      <c r="F16" s="442">
        <v>40675300</v>
      </c>
      <c r="G16" s="442">
        <v>29408600</v>
      </c>
      <c r="H16" s="442">
        <v>2029500</v>
      </c>
      <c r="I16" s="442">
        <v>0</v>
      </c>
      <c r="J16" s="441">
        <v>2949000</v>
      </c>
      <c r="K16" s="442">
        <v>2949000</v>
      </c>
      <c r="L16" s="442">
        <v>0</v>
      </c>
      <c r="M16" s="442">
        <v>0</v>
      </c>
      <c r="N16" s="442">
        <v>0</v>
      </c>
      <c r="O16" s="442">
        <v>2949000</v>
      </c>
      <c r="P16" s="441">
        <v>43624300</v>
      </c>
    </row>
    <row r="17" spans="1:16">
      <c r="A17" s="473"/>
      <c r="B17" s="473"/>
      <c r="C17" s="473"/>
      <c r="D17" s="440" t="s">
        <v>226</v>
      </c>
      <c r="E17" s="441">
        <v>27154509.07</v>
      </c>
      <c r="F17" s="442">
        <v>27154509.07</v>
      </c>
      <c r="G17" s="442">
        <v>19879335.949999999</v>
      </c>
      <c r="H17" s="442">
        <v>1124309.32</v>
      </c>
      <c r="I17" s="442">
        <v>0</v>
      </c>
      <c r="J17" s="441">
        <v>1838634.3</v>
      </c>
      <c r="K17" s="442">
        <v>0</v>
      </c>
      <c r="L17" s="442">
        <v>25752</v>
      </c>
      <c r="M17" s="442">
        <v>0</v>
      </c>
      <c r="N17" s="442">
        <v>0</v>
      </c>
      <c r="O17" s="442">
        <v>1812882.3</v>
      </c>
      <c r="P17" s="441">
        <v>28993143.370000001</v>
      </c>
    </row>
    <row r="18" spans="1:16" ht="19.8" customHeight="1">
      <c r="A18" s="473" t="s">
        <v>227</v>
      </c>
      <c r="B18" s="473" t="s">
        <v>228</v>
      </c>
      <c r="C18" s="473" t="s">
        <v>229</v>
      </c>
      <c r="D18" s="438" t="s">
        <v>230</v>
      </c>
      <c r="E18" s="439" t="s">
        <v>223</v>
      </c>
      <c r="F18" s="439" t="s">
        <v>223</v>
      </c>
      <c r="G18" s="439" t="s">
        <v>223</v>
      </c>
      <c r="H18" s="439" t="s">
        <v>223</v>
      </c>
      <c r="I18" s="439" t="s">
        <v>223</v>
      </c>
      <c r="J18" s="439" t="s">
        <v>223</v>
      </c>
      <c r="K18" s="439" t="s">
        <v>223</v>
      </c>
      <c r="L18" s="439" t="s">
        <v>223</v>
      </c>
      <c r="M18" s="439" t="s">
        <v>223</v>
      </c>
      <c r="N18" s="439" t="s">
        <v>223</v>
      </c>
      <c r="O18" s="439" t="s">
        <v>223</v>
      </c>
      <c r="P18" s="439" t="s">
        <v>223</v>
      </c>
    </row>
    <row r="19" spans="1:16">
      <c r="A19" s="473"/>
      <c r="B19" s="473"/>
      <c r="C19" s="473"/>
      <c r="D19" s="440" t="s">
        <v>224</v>
      </c>
      <c r="E19" s="441">
        <v>250000</v>
      </c>
      <c r="F19" s="442">
        <v>250000</v>
      </c>
      <c r="G19" s="442">
        <v>0</v>
      </c>
      <c r="H19" s="442">
        <v>0</v>
      </c>
      <c r="I19" s="442">
        <v>0</v>
      </c>
      <c r="J19" s="441">
        <v>0</v>
      </c>
      <c r="K19" s="442">
        <v>0</v>
      </c>
      <c r="L19" s="442">
        <v>0</v>
      </c>
      <c r="M19" s="442">
        <v>0</v>
      </c>
      <c r="N19" s="442">
        <v>0</v>
      </c>
      <c r="O19" s="442">
        <v>0</v>
      </c>
      <c r="P19" s="441">
        <v>250000</v>
      </c>
    </row>
    <row r="20" spans="1:16" ht="26.4">
      <c r="A20" s="473"/>
      <c r="B20" s="473"/>
      <c r="C20" s="473"/>
      <c r="D20" s="440" t="s">
        <v>225</v>
      </c>
      <c r="E20" s="441">
        <v>349000</v>
      </c>
      <c r="F20" s="442">
        <v>349000</v>
      </c>
      <c r="G20" s="442">
        <v>0</v>
      </c>
      <c r="H20" s="442">
        <v>0</v>
      </c>
      <c r="I20" s="442">
        <v>0</v>
      </c>
      <c r="J20" s="441">
        <v>0</v>
      </c>
      <c r="K20" s="442">
        <v>0</v>
      </c>
      <c r="L20" s="442">
        <v>0</v>
      </c>
      <c r="M20" s="442">
        <v>0</v>
      </c>
      <c r="N20" s="442">
        <v>0</v>
      </c>
      <c r="O20" s="442">
        <v>0</v>
      </c>
      <c r="P20" s="441">
        <v>349000</v>
      </c>
    </row>
    <row r="21" spans="1:16">
      <c r="A21" s="473"/>
      <c r="B21" s="473"/>
      <c r="C21" s="473"/>
      <c r="D21" s="440" t="s">
        <v>226</v>
      </c>
      <c r="E21" s="441">
        <v>99881</v>
      </c>
      <c r="F21" s="442">
        <v>99881</v>
      </c>
      <c r="G21" s="442">
        <v>0</v>
      </c>
      <c r="H21" s="442">
        <v>0</v>
      </c>
      <c r="I21" s="442">
        <v>0</v>
      </c>
      <c r="J21" s="441">
        <v>0</v>
      </c>
      <c r="K21" s="442">
        <v>0</v>
      </c>
      <c r="L21" s="442">
        <v>0</v>
      </c>
      <c r="M21" s="442">
        <v>0</v>
      </c>
      <c r="N21" s="442">
        <v>0</v>
      </c>
      <c r="O21" s="442">
        <v>0</v>
      </c>
      <c r="P21" s="441">
        <v>99881</v>
      </c>
    </row>
    <row r="22" spans="1:16" ht="19.8" customHeight="1">
      <c r="A22" s="473" t="s">
        <v>231</v>
      </c>
      <c r="B22" s="473" t="s">
        <v>232</v>
      </c>
      <c r="C22" s="473" t="s">
        <v>233</v>
      </c>
      <c r="D22" s="438" t="s">
        <v>234</v>
      </c>
      <c r="E22" s="439" t="s">
        <v>223</v>
      </c>
      <c r="F22" s="439" t="s">
        <v>223</v>
      </c>
      <c r="G22" s="439" t="s">
        <v>223</v>
      </c>
      <c r="H22" s="439" t="s">
        <v>223</v>
      </c>
      <c r="I22" s="439" t="s">
        <v>223</v>
      </c>
      <c r="J22" s="439" t="s">
        <v>223</v>
      </c>
      <c r="K22" s="439" t="s">
        <v>223</v>
      </c>
      <c r="L22" s="439" t="s">
        <v>223</v>
      </c>
      <c r="M22" s="439" t="s">
        <v>223</v>
      </c>
      <c r="N22" s="439" t="s">
        <v>223</v>
      </c>
      <c r="O22" s="439" t="s">
        <v>223</v>
      </c>
      <c r="P22" s="439" t="s">
        <v>223</v>
      </c>
    </row>
    <row r="23" spans="1:16">
      <c r="A23" s="473"/>
      <c r="B23" s="473"/>
      <c r="C23" s="473"/>
      <c r="D23" s="440" t="s">
        <v>224</v>
      </c>
      <c r="E23" s="441">
        <v>5318700</v>
      </c>
      <c r="F23" s="442">
        <v>5318700</v>
      </c>
      <c r="G23" s="442">
        <v>0</v>
      </c>
      <c r="H23" s="442">
        <v>0</v>
      </c>
      <c r="I23" s="442">
        <v>0</v>
      </c>
      <c r="J23" s="441">
        <v>0</v>
      </c>
      <c r="K23" s="442">
        <v>0</v>
      </c>
      <c r="L23" s="442">
        <v>0</v>
      </c>
      <c r="M23" s="442">
        <v>0</v>
      </c>
      <c r="N23" s="442">
        <v>0</v>
      </c>
      <c r="O23" s="442">
        <v>0</v>
      </c>
      <c r="P23" s="441">
        <v>5318700</v>
      </c>
    </row>
    <row r="24" spans="1:16" ht="26.4">
      <c r="A24" s="473"/>
      <c r="B24" s="473"/>
      <c r="C24" s="473"/>
      <c r="D24" s="440" t="s">
        <v>225</v>
      </c>
      <c r="E24" s="441">
        <v>6139500</v>
      </c>
      <c r="F24" s="442">
        <v>6139500</v>
      </c>
      <c r="G24" s="442">
        <v>0</v>
      </c>
      <c r="H24" s="442">
        <v>0</v>
      </c>
      <c r="I24" s="442">
        <v>0</v>
      </c>
      <c r="J24" s="441">
        <v>0</v>
      </c>
      <c r="K24" s="442">
        <v>0</v>
      </c>
      <c r="L24" s="442">
        <v>0</v>
      </c>
      <c r="M24" s="442">
        <v>0</v>
      </c>
      <c r="N24" s="442">
        <v>0</v>
      </c>
      <c r="O24" s="442">
        <v>0</v>
      </c>
      <c r="P24" s="441">
        <v>6139500</v>
      </c>
    </row>
    <row r="25" spans="1:16">
      <c r="A25" s="473"/>
      <c r="B25" s="473"/>
      <c r="C25" s="473"/>
      <c r="D25" s="440" t="s">
        <v>226</v>
      </c>
      <c r="E25" s="441">
        <v>3543932.3</v>
      </c>
      <c r="F25" s="442">
        <v>3543932.3</v>
      </c>
      <c r="G25" s="442">
        <v>0</v>
      </c>
      <c r="H25" s="442">
        <v>0</v>
      </c>
      <c r="I25" s="442">
        <v>0</v>
      </c>
      <c r="J25" s="441">
        <v>0</v>
      </c>
      <c r="K25" s="442">
        <v>0</v>
      </c>
      <c r="L25" s="442">
        <v>0</v>
      </c>
      <c r="M25" s="442">
        <v>0</v>
      </c>
      <c r="N25" s="442">
        <v>0</v>
      </c>
      <c r="O25" s="442">
        <v>0</v>
      </c>
      <c r="P25" s="441">
        <v>3543932.3</v>
      </c>
    </row>
    <row r="26" spans="1:16" ht="31.2" customHeight="1">
      <c r="A26" s="473" t="s">
        <v>235</v>
      </c>
      <c r="B26" s="473" t="s">
        <v>236</v>
      </c>
      <c r="C26" s="473" t="s">
        <v>237</v>
      </c>
      <c r="D26" s="438" t="s">
        <v>238</v>
      </c>
      <c r="E26" s="439" t="s">
        <v>223</v>
      </c>
      <c r="F26" s="439" t="s">
        <v>223</v>
      </c>
      <c r="G26" s="439" t="s">
        <v>223</v>
      </c>
      <c r="H26" s="439" t="s">
        <v>223</v>
      </c>
      <c r="I26" s="439" t="s">
        <v>223</v>
      </c>
      <c r="J26" s="439" t="s">
        <v>223</v>
      </c>
      <c r="K26" s="439" t="s">
        <v>223</v>
      </c>
      <c r="L26" s="439" t="s">
        <v>223</v>
      </c>
      <c r="M26" s="439" t="s">
        <v>223</v>
      </c>
      <c r="N26" s="439" t="s">
        <v>223</v>
      </c>
      <c r="O26" s="439" t="s">
        <v>223</v>
      </c>
      <c r="P26" s="439" t="s">
        <v>223</v>
      </c>
    </row>
    <row r="27" spans="1:16">
      <c r="A27" s="473"/>
      <c r="B27" s="473"/>
      <c r="C27" s="473"/>
      <c r="D27" s="440" t="s">
        <v>224</v>
      </c>
      <c r="E27" s="441">
        <v>522200</v>
      </c>
      <c r="F27" s="442">
        <v>522200</v>
      </c>
      <c r="G27" s="442">
        <v>0</v>
      </c>
      <c r="H27" s="442">
        <v>0</v>
      </c>
      <c r="I27" s="442">
        <v>0</v>
      </c>
      <c r="J27" s="441">
        <v>0</v>
      </c>
      <c r="K27" s="442">
        <v>0</v>
      </c>
      <c r="L27" s="442">
        <v>0</v>
      </c>
      <c r="M27" s="442">
        <v>0</v>
      </c>
      <c r="N27" s="442">
        <v>0</v>
      </c>
      <c r="O27" s="442">
        <v>0</v>
      </c>
      <c r="P27" s="441">
        <v>522200</v>
      </c>
    </row>
    <row r="28" spans="1:16" ht="26.4">
      <c r="A28" s="473"/>
      <c r="B28" s="473"/>
      <c r="C28" s="473"/>
      <c r="D28" s="440" t="s">
        <v>225</v>
      </c>
      <c r="E28" s="441">
        <v>522200</v>
      </c>
      <c r="F28" s="442">
        <v>522200</v>
      </c>
      <c r="G28" s="442">
        <v>0</v>
      </c>
      <c r="H28" s="442">
        <v>0</v>
      </c>
      <c r="I28" s="442">
        <v>0</v>
      </c>
      <c r="J28" s="441">
        <v>0</v>
      </c>
      <c r="K28" s="442">
        <v>0</v>
      </c>
      <c r="L28" s="442">
        <v>0</v>
      </c>
      <c r="M28" s="442">
        <v>0</v>
      </c>
      <c r="N28" s="442">
        <v>0</v>
      </c>
      <c r="O28" s="442">
        <v>0</v>
      </c>
      <c r="P28" s="441">
        <v>522200</v>
      </c>
    </row>
    <row r="29" spans="1:16">
      <c r="A29" s="473"/>
      <c r="B29" s="473"/>
      <c r="C29" s="473"/>
      <c r="D29" s="440" t="s">
        <v>226</v>
      </c>
      <c r="E29" s="441">
        <v>260964.03</v>
      </c>
      <c r="F29" s="442">
        <v>260964.03</v>
      </c>
      <c r="G29" s="442">
        <v>0</v>
      </c>
      <c r="H29" s="442">
        <v>0</v>
      </c>
      <c r="I29" s="442">
        <v>0</v>
      </c>
      <c r="J29" s="441">
        <v>0</v>
      </c>
      <c r="K29" s="442">
        <v>0</v>
      </c>
      <c r="L29" s="442">
        <v>0</v>
      </c>
      <c r="M29" s="442">
        <v>0</v>
      </c>
      <c r="N29" s="442">
        <v>0</v>
      </c>
      <c r="O29" s="442">
        <v>0</v>
      </c>
      <c r="P29" s="441">
        <v>260964.03</v>
      </c>
    </row>
    <row r="30" spans="1:16" ht="36" customHeight="1">
      <c r="A30" s="473" t="s">
        <v>239</v>
      </c>
      <c r="B30" s="473" t="s">
        <v>240</v>
      </c>
      <c r="C30" s="473" t="s">
        <v>241</v>
      </c>
      <c r="D30" s="438" t="s">
        <v>242</v>
      </c>
      <c r="E30" s="439" t="s">
        <v>223</v>
      </c>
      <c r="F30" s="439" t="s">
        <v>223</v>
      </c>
      <c r="G30" s="439" t="s">
        <v>223</v>
      </c>
      <c r="H30" s="439" t="s">
        <v>223</v>
      </c>
      <c r="I30" s="439" t="s">
        <v>223</v>
      </c>
      <c r="J30" s="439" t="s">
        <v>223</v>
      </c>
      <c r="K30" s="439" t="s">
        <v>223</v>
      </c>
      <c r="L30" s="439" t="s">
        <v>223</v>
      </c>
      <c r="M30" s="439" t="s">
        <v>223</v>
      </c>
      <c r="N30" s="439" t="s">
        <v>223</v>
      </c>
      <c r="O30" s="439" t="s">
        <v>223</v>
      </c>
      <c r="P30" s="439" t="s">
        <v>223</v>
      </c>
    </row>
    <row r="31" spans="1:16">
      <c r="A31" s="473"/>
      <c r="B31" s="473"/>
      <c r="C31" s="473"/>
      <c r="D31" s="440" t="s">
        <v>224</v>
      </c>
      <c r="E31" s="441">
        <v>1359000</v>
      </c>
      <c r="F31" s="442">
        <v>1359000</v>
      </c>
      <c r="G31" s="442">
        <v>0</v>
      </c>
      <c r="H31" s="442">
        <v>0</v>
      </c>
      <c r="I31" s="442">
        <v>0</v>
      </c>
      <c r="J31" s="441">
        <v>0</v>
      </c>
      <c r="K31" s="442">
        <v>0</v>
      </c>
      <c r="L31" s="442">
        <v>0</v>
      </c>
      <c r="M31" s="442">
        <v>0</v>
      </c>
      <c r="N31" s="442">
        <v>0</v>
      </c>
      <c r="O31" s="442">
        <v>0</v>
      </c>
      <c r="P31" s="441">
        <v>1359000</v>
      </c>
    </row>
    <row r="32" spans="1:16" ht="26.4">
      <c r="A32" s="473"/>
      <c r="B32" s="473"/>
      <c r="C32" s="473"/>
      <c r="D32" s="440" t="s">
        <v>225</v>
      </c>
      <c r="E32" s="441">
        <v>1531800</v>
      </c>
      <c r="F32" s="442">
        <v>1531800</v>
      </c>
      <c r="G32" s="442">
        <v>0</v>
      </c>
      <c r="H32" s="442">
        <v>0</v>
      </c>
      <c r="I32" s="442">
        <v>0</v>
      </c>
      <c r="J32" s="441">
        <v>0</v>
      </c>
      <c r="K32" s="442">
        <v>0</v>
      </c>
      <c r="L32" s="442">
        <v>0</v>
      </c>
      <c r="M32" s="442">
        <v>0</v>
      </c>
      <c r="N32" s="442">
        <v>0</v>
      </c>
      <c r="O32" s="442">
        <v>0</v>
      </c>
      <c r="P32" s="441">
        <v>1531800</v>
      </c>
    </row>
    <row r="33" spans="1:16">
      <c r="A33" s="473"/>
      <c r="B33" s="473"/>
      <c r="C33" s="473"/>
      <c r="D33" s="440" t="s">
        <v>226</v>
      </c>
      <c r="E33" s="441">
        <v>859095.96</v>
      </c>
      <c r="F33" s="442">
        <v>859095.96</v>
      </c>
      <c r="G33" s="442">
        <v>0</v>
      </c>
      <c r="H33" s="442">
        <v>0</v>
      </c>
      <c r="I33" s="442">
        <v>0</v>
      </c>
      <c r="J33" s="441">
        <v>0</v>
      </c>
      <c r="K33" s="442">
        <v>0</v>
      </c>
      <c r="L33" s="442">
        <v>0</v>
      </c>
      <c r="M33" s="442">
        <v>0</v>
      </c>
      <c r="N33" s="442">
        <v>0</v>
      </c>
      <c r="O33" s="442">
        <v>0</v>
      </c>
      <c r="P33" s="441">
        <v>859095.96</v>
      </c>
    </row>
    <row r="34" spans="1:16" ht="20.399999999999999" customHeight="1">
      <c r="A34" s="473" t="s">
        <v>243</v>
      </c>
      <c r="B34" s="473" t="s">
        <v>244</v>
      </c>
      <c r="C34" s="473" t="s">
        <v>245</v>
      </c>
      <c r="D34" s="438" t="s">
        <v>246</v>
      </c>
      <c r="E34" s="439" t="s">
        <v>223</v>
      </c>
      <c r="F34" s="439" t="s">
        <v>223</v>
      </c>
      <c r="G34" s="439" t="s">
        <v>223</v>
      </c>
      <c r="H34" s="439" t="s">
        <v>223</v>
      </c>
      <c r="I34" s="439" t="s">
        <v>223</v>
      </c>
      <c r="J34" s="439" t="s">
        <v>223</v>
      </c>
      <c r="K34" s="439" t="s">
        <v>223</v>
      </c>
      <c r="L34" s="439" t="s">
        <v>223</v>
      </c>
      <c r="M34" s="439" t="s">
        <v>223</v>
      </c>
      <c r="N34" s="439" t="s">
        <v>223</v>
      </c>
      <c r="O34" s="439" t="s">
        <v>223</v>
      </c>
      <c r="P34" s="439" t="s">
        <v>223</v>
      </c>
    </row>
    <row r="35" spans="1:16">
      <c r="A35" s="473"/>
      <c r="B35" s="473"/>
      <c r="C35" s="473"/>
      <c r="D35" s="440" t="s">
        <v>224</v>
      </c>
      <c r="E35" s="441">
        <v>5060000</v>
      </c>
      <c r="F35" s="442">
        <v>5060000</v>
      </c>
      <c r="G35" s="442">
        <v>0</v>
      </c>
      <c r="H35" s="442">
        <v>0</v>
      </c>
      <c r="I35" s="442">
        <v>0</v>
      </c>
      <c r="J35" s="441">
        <v>6500000</v>
      </c>
      <c r="K35" s="442">
        <v>6500000</v>
      </c>
      <c r="L35" s="442">
        <v>0</v>
      </c>
      <c r="M35" s="442">
        <v>0</v>
      </c>
      <c r="N35" s="442">
        <v>0</v>
      </c>
      <c r="O35" s="442">
        <v>6500000</v>
      </c>
      <c r="P35" s="441">
        <v>11560000</v>
      </c>
    </row>
    <row r="36" spans="1:16" ht="26.4">
      <c r="A36" s="473"/>
      <c r="B36" s="473"/>
      <c r="C36" s="473"/>
      <c r="D36" s="440" t="s">
        <v>225</v>
      </c>
      <c r="E36" s="441">
        <v>5575800</v>
      </c>
      <c r="F36" s="442">
        <v>5575800</v>
      </c>
      <c r="G36" s="442">
        <v>0</v>
      </c>
      <c r="H36" s="442">
        <v>0</v>
      </c>
      <c r="I36" s="442">
        <v>0</v>
      </c>
      <c r="J36" s="441">
        <v>6599500</v>
      </c>
      <c r="K36" s="442">
        <v>6599500</v>
      </c>
      <c r="L36" s="442">
        <v>0</v>
      </c>
      <c r="M36" s="442">
        <v>0</v>
      </c>
      <c r="N36" s="442">
        <v>0</v>
      </c>
      <c r="O36" s="442">
        <v>6599500</v>
      </c>
      <c r="P36" s="441">
        <v>12175300</v>
      </c>
    </row>
    <row r="37" spans="1:16">
      <c r="A37" s="473"/>
      <c r="B37" s="473"/>
      <c r="C37" s="473"/>
      <c r="D37" s="440" t="s">
        <v>226</v>
      </c>
      <c r="E37" s="441">
        <v>3504486.04</v>
      </c>
      <c r="F37" s="442">
        <v>3504486.04</v>
      </c>
      <c r="G37" s="442">
        <v>0</v>
      </c>
      <c r="H37" s="442">
        <v>0</v>
      </c>
      <c r="I37" s="442">
        <v>0</v>
      </c>
      <c r="J37" s="441">
        <v>3658070</v>
      </c>
      <c r="K37" s="442">
        <v>0</v>
      </c>
      <c r="L37" s="442">
        <v>0</v>
      </c>
      <c r="M37" s="442">
        <v>0</v>
      </c>
      <c r="N37" s="442">
        <v>0</v>
      </c>
      <c r="O37" s="442">
        <v>3658070</v>
      </c>
      <c r="P37" s="441">
        <v>7162556.04</v>
      </c>
    </row>
    <row r="38" spans="1:16" ht="26.4">
      <c r="A38" s="473" t="s">
        <v>247</v>
      </c>
      <c r="B38" s="473" t="s">
        <v>248</v>
      </c>
      <c r="C38" s="473" t="s">
        <v>249</v>
      </c>
      <c r="D38" s="438" t="s">
        <v>250</v>
      </c>
      <c r="E38" s="439" t="s">
        <v>223</v>
      </c>
      <c r="F38" s="439" t="s">
        <v>223</v>
      </c>
      <c r="G38" s="439" t="s">
        <v>223</v>
      </c>
      <c r="H38" s="439" t="s">
        <v>223</v>
      </c>
      <c r="I38" s="439" t="s">
        <v>223</v>
      </c>
      <c r="J38" s="439" t="s">
        <v>223</v>
      </c>
      <c r="K38" s="439" t="s">
        <v>223</v>
      </c>
      <c r="L38" s="439" t="s">
        <v>223</v>
      </c>
      <c r="M38" s="439" t="s">
        <v>223</v>
      </c>
      <c r="N38" s="439" t="s">
        <v>223</v>
      </c>
      <c r="O38" s="439" t="s">
        <v>223</v>
      </c>
      <c r="P38" s="439" t="s">
        <v>223</v>
      </c>
    </row>
    <row r="39" spans="1:16">
      <c r="A39" s="473"/>
      <c r="B39" s="473"/>
      <c r="C39" s="473"/>
      <c r="D39" s="440" t="s">
        <v>224</v>
      </c>
      <c r="E39" s="441">
        <v>3500</v>
      </c>
      <c r="F39" s="442">
        <v>3500</v>
      </c>
      <c r="G39" s="442">
        <v>0</v>
      </c>
      <c r="H39" s="442">
        <v>0</v>
      </c>
      <c r="I39" s="442">
        <v>0</v>
      </c>
      <c r="J39" s="441">
        <v>0</v>
      </c>
      <c r="K39" s="442">
        <v>0</v>
      </c>
      <c r="L39" s="442">
        <v>0</v>
      </c>
      <c r="M39" s="442">
        <v>0</v>
      </c>
      <c r="N39" s="442">
        <v>0</v>
      </c>
      <c r="O39" s="442">
        <v>0</v>
      </c>
      <c r="P39" s="441">
        <v>3500</v>
      </c>
    </row>
    <row r="40" spans="1:16" ht="26.4">
      <c r="A40" s="473"/>
      <c r="B40" s="473"/>
      <c r="C40" s="473"/>
      <c r="D40" s="440" t="s">
        <v>225</v>
      </c>
      <c r="E40" s="441">
        <v>3500</v>
      </c>
      <c r="F40" s="442">
        <v>3500</v>
      </c>
      <c r="G40" s="442">
        <v>0</v>
      </c>
      <c r="H40" s="442">
        <v>0</v>
      </c>
      <c r="I40" s="442">
        <v>0</v>
      </c>
      <c r="J40" s="441">
        <v>0</v>
      </c>
      <c r="K40" s="442">
        <v>0</v>
      </c>
      <c r="L40" s="442">
        <v>0</v>
      </c>
      <c r="M40" s="442">
        <v>0</v>
      </c>
      <c r="N40" s="442">
        <v>0</v>
      </c>
      <c r="O40" s="442">
        <v>0</v>
      </c>
      <c r="P40" s="441">
        <v>3500</v>
      </c>
    </row>
    <row r="41" spans="1:16">
      <c r="A41" s="473"/>
      <c r="B41" s="473"/>
      <c r="C41" s="473"/>
      <c r="D41" s="440" t="s">
        <v>226</v>
      </c>
      <c r="E41" s="441">
        <v>2235</v>
      </c>
      <c r="F41" s="442">
        <v>2235</v>
      </c>
      <c r="G41" s="442">
        <v>0</v>
      </c>
      <c r="H41" s="442">
        <v>0</v>
      </c>
      <c r="I41" s="442">
        <v>0</v>
      </c>
      <c r="J41" s="441">
        <v>0</v>
      </c>
      <c r="K41" s="442">
        <v>0</v>
      </c>
      <c r="L41" s="442">
        <v>0</v>
      </c>
      <c r="M41" s="442">
        <v>0</v>
      </c>
      <c r="N41" s="442">
        <v>0</v>
      </c>
      <c r="O41" s="442">
        <v>0</v>
      </c>
      <c r="P41" s="441">
        <v>2235</v>
      </c>
    </row>
    <row r="42" spans="1:16" ht="33.6" customHeight="1">
      <c r="A42" s="473" t="s">
        <v>251</v>
      </c>
      <c r="B42" s="473" t="s">
        <v>252</v>
      </c>
      <c r="C42" s="473" t="s">
        <v>249</v>
      </c>
      <c r="D42" s="438" t="s">
        <v>253</v>
      </c>
      <c r="E42" s="439" t="s">
        <v>223</v>
      </c>
      <c r="F42" s="439" t="s">
        <v>223</v>
      </c>
      <c r="G42" s="439" t="s">
        <v>223</v>
      </c>
      <c r="H42" s="439" t="s">
        <v>223</v>
      </c>
      <c r="I42" s="439" t="s">
        <v>223</v>
      </c>
      <c r="J42" s="439" t="s">
        <v>223</v>
      </c>
      <c r="K42" s="439" t="s">
        <v>223</v>
      </c>
      <c r="L42" s="439" t="s">
        <v>223</v>
      </c>
      <c r="M42" s="439" t="s">
        <v>223</v>
      </c>
      <c r="N42" s="439" t="s">
        <v>223</v>
      </c>
      <c r="O42" s="439" t="s">
        <v>223</v>
      </c>
      <c r="P42" s="439" t="s">
        <v>223</v>
      </c>
    </row>
    <row r="43" spans="1:16">
      <c r="A43" s="473"/>
      <c r="B43" s="473"/>
      <c r="C43" s="473"/>
      <c r="D43" s="440" t="s">
        <v>224</v>
      </c>
      <c r="E43" s="441">
        <v>1416400</v>
      </c>
      <c r="F43" s="442">
        <v>1416400</v>
      </c>
      <c r="G43" s="442">
        <v>0</v>
      </c>
      <c r="H43" s="442">
        <v>0</v>
      </c>
      <c r="I43" s="442">
        <v>0</v>
      </c>
      <c r="J43" s="441">
        <v>0</v>
      </c>
      <c r="K43" s="442">
        <v>0</v>
      </c>
      <c r="L43" s="442">
        <v>0</v>
      </c>
      <c r="M43" s="442">
        <v>0</v>
      </c>
      <c r="N43" s="442">
        <v>0</v>
      </c>
      <c r="O43" s="442">
        <v>0</v>
      </c>
      <c r="P43" s="441">
        <v>1416400</v>
      </c>
    </row>
    <row r="44" spans="1:16" ht="26.4">
      <c r="A44" s="473"/>
      <c r="B44" s="473"/>
      <c r="C44" s="473"/>
      <c r="D44" s="440" t="s">
        <v>225</v>
      </c>
      <c r="E44" s="441">
        <v>1416400</v>
      </c>
      <c r="F44" s="442">
        <v>1416400</v>
      </c>
      <c r="G44" s="442">
        <v>0</v>
      </c>
      <c r="H44" s="442">
        <v>0</v>
      </c>
      <c r="I44" s="442">
        <v>0</v>
      </c>
      <c r="J44" s="441">
        <v>0</v>
      </c>
      <c r="K44" s="442">
        <v>0</v>
      </c>
      <c r="L44" s="442">
        <v>0</v>
      </c>
      <c r="M44" s="442">
        <v>0</v>
      </c>
      <c r="N44" s="442">
        <v>0</v>
      </c>
      <c r="O44" s="442">
        <v>0</v>
      </c>
      <c r="P44" s="441">
        <v>1416400</v>
      </c>
    </row>
    <row r="45" spans="1:16">
      <c r="A45" s="473"/>
      <c r="B45" s="473"/>
      <c r="C45" s="473"/>
      <c r="D45" s="440" t="s">
        <v>226</v>
      </c>
      <c r="E45" s="441">
        <v>604713.9</v>
      </c>
      <c r="F45" s="442">
        <v>604713.9</v>
      </c>
      <c r="G45" s="442">
        <v>0</v>
      </c>
      <c r="H45" s="442">
        <v>0</v>
      </c>
      <c r="I45" s="442">
        <v>0</v>
      </c>
      <c r="J45" s="441">
        <v>0</v>
      </c>
      <c r="K45" s="442">
        <v>0</v>
      </c>
      <c r="L45" s="442">
        <v>0</v>
      </c>
      <c r="M45" s="442">
        <v>0</v>
      </c>
      <c r="N45" s="442">
        <v>0</v>
      </c>
      <c r="O45" s="442">
        <v>0</v>
      </c>
      <c r="P45" s="441">
        <v>604713.9</v>
      </c>
    </row>
    <row r="46" spans="1:16" ht="31.8" customHeight="1">
      <c r="A46" s="473" t="s">
        <v>254</v>
      </c>
      <c r="B46" s="473" t="s">
        <v>255</v>
      </c>
      <c r="C46" s="473" t="s">
        <v>249</v>
      </c>
      <c r="D46" s="438" t="s">
        <v>256</v>
      </c>
      <c r="E46" s="439" t="s">
        <v>223</v>
      </c>
      <c r="F46" s="439" t="s">
        <v>223</v>
      </c>
      <c r="G46" s="439" t="s">
        <v>223</v>
      </c>
      <c r="H46" s="439" t="s">
        <v>223</v>
      </c>
      <c r="I46" s="439" t="s">
        <v>223</v>
      </c>
      <c r="J46" s="439" t="s">
        <v>223</v>
      </c>
      <c r="K46" s="439" t="s">
        <v>223</v>
      </c>
      <c r="L46" s="439" t="s">
        <v>223</v>
      </c>
      <c r="M46" s="439" t="s">
        <v>223</v>
      </c>
      <c r="N46" s="439" t="s">
        <v>223</v>
      </c>
      <c r="O46" s="439" t="s">
        <v>223</v>
      </c>
      <c r="P46" s="439" t="s">
        <v>223</v>
      </c>
    </row>
    <row r="47" spans="1:16">
      <c r="A47" s="473"/>
      <c r="B47" s="473"/>
      <c r="C47" s="473"/>
      <c r="D47" s="440" t="s">
        <v>224</v>
      </c>
      <c r="E47" s="441">
        <v>50000</v>
      </c>
      <c r="F47" s="442">
        <v>50000</v>
      </c>
      <c r="G47" s="442">
        <v>0</v>
      </c>
      <c r="H47" s="442">
        <v>0</v>
      </c>
      <c r="I47" s="442">
        <v>0</v>
      </c>
      <c r="J47" s="441">
        <v>0</v>
      </c>
      <c r="K47" s="442">
        <v>0</v>
      </c>
      <c r="L47" s="442">
        <v>0</v>
      </c>
      <c r="M47" s="442">
        <v>0</v>
      </c>
      <c r="N47" s="442">
        <v>0</v>
      </c>
      <c r="O47" s="442">
        <v>0</v>
      </c>
      <c r="P47" s="441">
        <v>50000</v>
      </c>
    </row>
    <row r="48" spans="1:16" ht="26.4">
      <c r="A48" s="473"/>
      <c r="B48" s="473"/>
      <c r="C48" s="473"/>
      <c r="D48" s="440" t="s">
        <v>225</v>
      </c>
      <c r="E48" s="441">
        <v>50000</v>
      </c>
      <c r="F48" s="442">
        <v>50000</v>
      </c>
      <c r="G48" s="442">
        <v>0</v>
      </c>
      <c r="H48" s="442">
        <v>0</v>
      </c>
      <c r="I48" s="442">
        <v>0</v>
      </c>
      <c r="J48" s="441">
        <v>0</v>
      </c>
      <c r="K48" s="442">
        <v>0</v>
      </c>
      <c r="L48" s="442">
        <v>0</v>
      </c>
      <c r="M48" s="442">
        <v>0</v>
      </c>
      <c r="N48" s="442">
        <v>0</v>
      </c>
      <c r="O48" s="442">
        <v>0</v>
      </c>
      <c r="P48" s="441">
        <v>50000</v>
      </c>
    </row>
    <row r="49" spans="1:16">
      <c r="A49" s="473"/>
      <c r="B49" s="473"/>
      <c r="C49" s="473"/>
      <c r="D49" s="440" t="s">
        <v>226</v>
      </c>
      <c r="E49" s="441">
        <v>39763.06</v>
      </c>
      <c r="F49" s="442">
        <v>39763.06</v>
      </c>
      <c r="G49" s="442">
        <v>0</v>
      </c>
      <c r="H49" s="442">
        <v>0</v>
      </c>
      <c r="I49" s="442">
        <v>0</v>
      </c>
      <c r="J49" s="441">
        <v>0</v>
      </c>
      <c r="K49" s="442">
        <v>0</v>
      </c>
      <c r="L49" s="442">
        <v>0</v>
      </c>
      <c r="M49" s="442">
        <v>0</v>
      </c>
      <c r="N49" s="442">
        <v>0</v>
      </c>
      <c r="O49" s="442">
        <v>0</v>
      </c>
      <c r="P49" s="441">
        <v>39763.06</v>
      </c>
    </row>
    <row r="50" spans="1:16" ht="49.8" customHeight="1">
      <c r="A50" s="473" t="s">
        <v>257</v>
      </c>
      <c r="B50" s="473" t="s">
        <v>258</v>
      </c>
      <c r="C50" s="473" t="s">
        <v>259</v>
      </c>
      <c r="D50" s="438" t="s">
        <v>260</v>
      </c>
      <c r="E50" s="439" t="s">
        <v>223</v>
      </c>
      <c r="F50" s="439" t="s">
        <v>223</v>
      </c>
      <c r="G50" s="439" t="s">
        <v>223</v>
      </c>
      <c r="H50" s="439" t="s">
        <v>223</v>
      </c>
      <c r="I50" s="439" t="s">
        <v>223</v>
      </c>
      <c r="J50" s="439" t="s">
        <v>223</v>
      </c>
      <c r="K50" s="439" t="s">
        <v>223</v>
      </c>
      <c r="L50" s="439" t="s">
        <v>223</v>
      </c>
      <c r="M50" s="439" t="s">
        <v>223</v>
      </c>
      <c r="N50" s="439" t="s">
        <v>223</v>
      </c>
      <c r="O50" s="439" t="s">
        <v>223</v>
      </c>
      <c r="P50" s="439" t="s">
        <v>223</v>
      </c>
    </row>
    <row r="51" spans="1:16">
      <c r="A51" s="473"/>
      <c r="B51" s="473"/>
      <c r="C51" s="473"/>
      <c r="D51" s="440" t="s">
        <v>224</v>
      </c>
      <c r="E51" s="441">
        <v>5896900</v>
      </c>
      <c r="F51" s="442">
        <v>5896900</v>
      </c>
      <c r="G51" s="442">
        <v>4349500</v>
      </c>
      <c r="H51" s="442">
        <v>150000</v>
      </c>
      <c r="I51" s="442">
        <v>0</v>
      </c>
      <c r="J51" s="441">
        <v>75000</v>
      </c>
      <c r="K51" s="442">
        <v>0</v>
      </c>
      <c r="L51" s="442">
        <v>75000</v>
      </c>
      <c r="M51" s="442">
        <v>5000</v>
      </c>
      <c r="N51" s="442">
        <v>50000</v>
      </c>
      <c r="O51" s="442">
        <v>0</v>
      </c>
      <c r="P51" s="441">
        <v>5971900</v>
      </c>
    </row>
    <row r="52" spans="1:16" ht="26.4">
      <c r="A52" s="473"/>
      <c r="B52" s="473"/>
      <c r="C52" s="473"/>
      <c r="D52" s="440" t="s">
        <v>225</v>
      </c>
      <c r="E52" s="441">
        <v>5896900</v>
      </c>
      <c r="F52" s="442">
        <v>5896900</v>
      </c>
      <c r="G52" s="442">
        <v>4349500</v>
      </c>
      <c r="H52" s="442">
        <v>150000</v>
      </c>
      <c r="I52" s="442">
        <v>0</v>
      </c>
      <c r="J52" s="441">
        <v>75000</v>
      </c>
      <c r="K52" s="442">
        <v>0</v>
      </c>
      <c r="L52" s="442">
        <v>75000</v>
      </c>
      <c r="M52" s="442">
        <v>5000</v>
      </c>
      <c r="N52" s="442">
        <v>50000</v>
      </c>
      <c r="O52" s="442">
        <v>0</v>
      </c>
      <c r="P52" s="441">
        <v>5971900</v>
      </c>
    </row>
    <row r="53" spans="1:16">
      <c r="A53" s="473"/>
      <c r="B53" s="473"/>
      <c r="C53" s="473"/>
      <c r="D53" s="440" t="s">
        <v>226</v>
      </c>
      <c r="E53" s="441">
        <v>4153371.46</v>
      </c>
      <c r="F53" s="442">
        <v>4153371.46</v>
      </c>
      <c r="G53" s="442">
        <v>3142689.57</v>
      </c>
      <c r="H53" s="442">
        <v>74511.960000000006</v>
      </c>
      <c r="I53" s="442">
        <v>0</v>
      </c>
      <c r="J53" s="441">
        <v>65553.259999999995</v>
      </c>
      <c r="K53" s="442">
        <v>0</v>
      </c>
      <c r="L53" s="442">
        <v>65553.259999999995</v>
      </c>
      <c r="M53" s="442">
        <v>17864.14</v>
      </c>
      <c r="N53" s="442">
        <v>7817.44</v>
      </c>
      <c r="O53" s="442">
        <v>0</v>
      </c>
      <c r="P53" s="441">
        <v>4218924.72</v>
      </c>
    </row>
    <row r="54" spans="1:16">
      <c r="A54" s="473" t="s">
        <v>261</v>
      </c>
      <c r="B54" s="473" t="s">
        <v>262</v>
      </c>
      <c r="C54" s="473" t="s">
        <v>263</v>
      </c>
      <c r="D54" s="438" t="s">
        <v>264</v>
      </c>
      <c r="E54" s="439" t="s">
        <v>223</v>
      </c>
      <c r="F54" s="439" t="s">
        <v>223</v>
      </c>
      <c r="G54" s="439" t="s">
        <v>223</v>
      </c>
      <c r="H54" s="439" t="s">
        <v>223</v>
      </c>
      <c r="I54" s="439" t="s">
        <v>223</v>
      </c>
      <c r="J54" s="439" t="s">
        <v>223</v>
      </c>
      <c r="K54" s="439" t="s">
        <v>223</v>
      </c>
      <c r="L54" s="439" t="s">
        <v>223</v>
      </c>
      <c r="M54" s="439" t="s">
        <v>223</v>
      </c>
      <c r="N54" s="439" t="s">
        <v>223</v>
      </c>
      <c r="O54" s="439" t="s">
        <v>223</v>
      </c>
      <c r="P54" s="439" t="s">
        <v>223</v>
      </c>
    </row>
    <row r="55" spans="1:16">
      <c r="A55" s="473"/>
      <c r="B55" s="473"/>
      <c r="C55" s="473"/>
      <c r="D55" s="440" t="s">
        <v>224</v>
      </c>
      <c r="E55" s="441">
        <v>200000</v>
      </c>
      <c r="F55" s="442">
        <v>200000</v>
      </c>
      <c r="G55" s="442">
        <v>0</v>
      </c>
      <c r="H55" s="442">
        <v>0</v>
      </c>
      <c r="I55" s="442">
        <v>0</v>
      </c>
      <c r="J55" s="441">
        <v>0</v>
      </c>
      <c r="K55" s="442">
        <v>0</v>
      </c>
      <c r="L55" s="442">
        <v>0</v>
      </c>
      <c r="M55" s="442">
        <v>0</v>
      </c>
      <c r="N55" s="442">
        <v>0</v>
      </c>
      <c r="O55" s="442">
        <v>0</v>
      </c>
      <c r="P55" s="441">
        <v>200000</v>
      </c>
    </row>
    <row r="56" spans="1:16" ht="26.4">
      <c r="A56" s="473"/>
      <c r="B56" s="473"/>
      <c r="C56" s="473"/>
      <c r="D56" s="440" t="s">
        <v>225</v>
      </c>
      <c r="E56" s="441">
        <v>200000</v>
      </c>
      <c r="F56" s="442">
        <v>200000</v>
      </c>
      <c r="G56" s="442">
        <v>0</v>
      </c>
      <c r="H56" s="442">
        <v>0</v>
      </c>
      <c r="I56" s="442">
        <v>0</v>
      </c>
      <c r="J56" s="441">
        <v>0</v>
      </c>
      <c r="K56" s="442">
        <v>0</v>
      </c>
      <c r="L56" s="442">
        <v>0</v>
      </c>
      <c r="M56" s="442">
        <v>0</v>
      </c>
      <c r="N56" s="442">
        <v>0</v>
      </c>
      <c r="O56" s="442">
        <v>0</v>
      </c>
      <c r="P56" s="441">
        <v>200000</v>
      </c>
    </row>
    <row r="57" spans="1:16">
      <c r="A57" s="473"/>
      <c r="B57" s="473"/>
      <c r="C57" s="473"/>
      <c r="D57" s="440" t="s">
        <v>226</v>
      </c>
      <c r="E57" s="441">
        <v>159151</v>
      </c>
      <c r="F57" s="442">
        <v>159151</v>
      </c>
      <c r="G57" s="442">
        <v>0</v>
      </c>
      <c r="H57" s="442">
        <v>0</v>
      </c>
      <c r="I57" s="442">
        <v>0</v>
      </c>
      <c r="J57" s="441">
        <v>0</v>
      </c>
      <c r="K57" s="442">
        <v>0</v>
      </c>
      <c r="L57" s="442">
        <v>0</v>
      </c>
      <c r="M57" s="442">
        <v>0</v>
      </c>
      <c r="N57" s="442">
        <v>0</v>
      </c>
      <c r="O57" s="442">
        <v>0</v>
      </c>
      <c r="P57" s="441">
        <v>159151</v>
      </c>
    </row>
    <row r="58" spans="1:16" ht="60.6" customHeight="1">
      <c r="A58" s="473" t="s">
        <v>265</v>
      </c>
      <c r="B58" s="473" t="s">
        <v>266</v>
      </c>
      <c r="C58" s="473" t="s">
        <v>263</v>
      </c>
      <c r="D58" s="438" t="s">
        <v>267</v>
      </c>
      <c r="E58" s="439" t="s">
        <v>223</v>
      </c>
      <c r="F58" s="439" t="s">
        <v>223</v>
      </c>
      <c r="G58" s="439" t="s">
        <v>223</v>
      </c>
      <c r="H58" s="439" t="s">
        <v>223</v>
      </c>
      <c r="I58" s="439" t="s">
        <v>223</v>
      </c>
      <c r="J58" s="439" t="s">
        <v>223</v>
      </c>
      <c r="K58" s="439" t="s">
        <v>223</v>
      </c>
      <c r="L58" s="439" t="s">
        <v>223</v>
      </c>
      <c r="M58" s="439" t="s">
        <v>223</v>
      </c>
      <c r="N58" s="439" t="s">
        <v>223</v>
      </c>
      <c r="O58" s="439" t="s">
        <v>223</v>
      </c>
      <c r="P58" s="439" t="s">
        <v>223</v>
      </c>
    </row>
    <row r="59" spans="1:16">
      <c r="A59" s="473"/>
      <c r="B59" s="473"/>
      <c r="C59" s="473"/>
      <c r="D59" s="440" t="s">
        <v>224</v>
      </c>
      <c r="E59" s="441">
        <v>1517400</v>
      </c>
      <c r="F59" s="442">
        <v>1517400</v>
      </c>
      <c r="G59" s="442">
        <v>1105200</v>
      </c>
      <c r="H59" s="442">
        <v>25300</v>
      </c>
      <c r="I59" s="442">
        <v>0</v>
      </c>
      <c r="J59" s="441">
        <v>0</v>
      </c>
      <c r="K59" s="442">
        <v>0</v>
      </c>
      <c r="L59" s="442">
        <v>0</v>
      </c>
      <c r="M59" s="442">
        <v>0</v>
      </c>
      <c r="N59" s="442">
        <v>0</v>
      </c>
      <c r="O59" s="442">
        <v>0</v>
      </c>
      <c r="P59" s="441">
        <v>1517400</v>
      </c>
    </row>
    <row r="60" spans="1:16" ht="26.4">
      <c r="A60" s="473"/>
      <c r="B60" s="473"/>
      <c r="C60" s="473"/>
      <c r="D60" s="440" t="s">
        <v>225</v>
      </c>
      <c r="E60" s="441">
        <v>1532400</v>
      </c>
      <c r="F60" s="442">
        <v>1532400</v>
      </c>
      <c r="G60" s="442">
        <v>1105200</v>
      </c>
      <c r="H60" s="442">
        <v>25300</v>
      </c>
      <c r="I60" s="442">
        <v>0</v>
      </c>
      <c r="J60" s="441">
        <v>0</v>
      </c>
      <c r="K60" s="442">
        <v>0</v>
      </c>
      <c r="L60" s="442">
        <v>0</v>
      </c>
      <c r="M60" s="442">
        <v>0</v>
      </c>
      <c r="N60" s="442">
        <v>0</v>
      </c>
      <c r="O60" s="442">
        <v>0</v>
      </c>
      <c r="P60" s="441">
        <v>1532400</v>
      </c>
    </row>
    <row r="61" spans="1:16">
      <c r="A61" s="473"/>
      <c r="B61" s="473"/>
      <c r="C61" s="473"/>
      <c r="D61" s="440" t="s">
        <v>226</v>
      </c>
      <c r="E61" s="441">
        <v>1084423.19</v>
      </c>
      <c r="F61" s="442">
        <v>1084423.19</v>
      </c>
      <c r="G61" s="442">
        <v>832749.8</v>
      </c>
      <c r="H61" s="442">
        <v>21025.47</v>
      </c>
      <c r="I61" s="442">
        <v>0</v>
      </c>
      <c r="J61" s="441">
        <v>0</v>
      </c>
      <c r="K61" s="442">
        <v>0</v>
      </c>
      <c r="L61" s="442">
        <v>0</v>
      </c>
      <c r="M61" s="442">
        <v>0</v>
      </c>
      <c r="N61" s="442">
        <v>0</v>
      </c>
      <c r="O61" s="442">
        <v>0</v>
      </c>
      <c r="P61" s="441">
        <v>1084423.19</v>
      </c>
    </row>
    <row r="62" spans="1:16" ht="60.6" customHeight="1">
      <c r="A62" s="473" t="s">
        <v>268</v>
      </c>
      <c r="B62" s="473" t="s">
        <v>269</v>
      </c>
      <c r="C62" s="473" t="s">
        <v>270</v>
      </c>
      <c r="D62" s="438" t="s">
        <v>271</v>
      </c>
      <c r="E62" s="439" t="s">
        <v>223</v>
      </c>
      <c r="F62" s="439" t="s">
        <v>223</v>
      </c>
      <c r="G62" s="439" t="s">
        <v>223</v>
      </c>
      <c r="H62" s="439" t="s">
        <v>223</v>
      </c>
      <c r="I62" s="439" t="s">
        <v>223</v>
      </c>
      <c r="J62" s="439" t="s">
        <v>223</v>
      </c>
      <c r="K62" s="439" t="s">
        <v>223</v>
      </c>
      <c r="L62" s="439" t="s">
        <v>223</v>
      </c>
      <c r="M62" s="439" t="s">
        <v>223</v>
      </c>
      <c r="N62" s="439" t="s">
        <v>223</v>
      </c>
      <c r="O62" s="439" t="s">
        <v>223</v>
      </c>
      <c r="P62" s="439" t="s">
        <v>223</v>
      </c>
    </row>
    <row r="63" spans="1:16">
      <c r="A63" s="473"/>
      <c r="B63" s="473"/>
      <c r="C63" s="473"/>
      <c r="D63" s="440" t="s">
        <v>224</v>
      </c>
      <c r="E63" s="441">
        <v>1800000</v>
      </c>
      <c r="F63" s="442">
        <v>1800000</v>
      </c>
      <c r="G63" s="442">
        <v>0</v>
      </c>
      <c r="H63" s="442">
        <v>0</v>
      </c>
      <c r="I63" s="442">
        <v>0</v>
      </c>
      <c r="J63" s="441">
        <v>0</v>
      </c>
      <c r="K63" s="442">
        <v>0</v>
      </c>
      <c r="L63" s="442">
        <v>0</v>
      </c>
      <c r="M63" s="442">
        <v>0</v>
      </c>
      <c r="N63" s="442">
        <v>0</v>
      </c>
      <c r="O63" s="442">
        <v>0</v>
      </c>
      <c r="P63" s="441">
        <v>1800000</v>
      </c>
    </row>
    <row r="64" spans="1:16" ht="26.4">
      <c r="A64" s="473"/>
      <c r="B64" s="473"/>
      <c r="C64" s="473"/>
      <c r="D64" s="440" t="s">
        <v>225</v>
      </c>
      <c r="E64" s="441">
        <v>1550000</v>
      </c>
      <c r="F64" s="442">
        <v>1550000</v>
      </c>
      <c r="G64" s="442">
        <v>0</v>
      </c>
      <c r="H64" s="442">
        <v>0</v>
      </c>
      <c r="I64" s="442">
        <v>0</v>
      </c>
      <c r="J64" s="441">
        <v>0</v>
      </c>
      <c r="K64" s="442">
        <v>0</v>
      </c>
      <c r="L64" s="442">
        <v>0</v>
      </c>
      <c r="M64" s="442">
        <v>0</v>
      </c>
      <c r="N64" s="442">
        <v>0</v>
      </c>
      <c r="O64" s="442">
        <v>0</v>
      </c>
      <c r="P64" s="441">
        <v>1550000</v>
      </c>
    </row>
    <row r="65" spans="1:16">
      <c r="A65" s="473"/>
      <c r="B65" s="473"/>
      <c r="C65" s="473"/>
      <c r="D65" s="440" t="s">
        <v>226</v>
      </c>
      <c r="E65" s="441">
        <v>650230.06999999995</v>
      </c>
      <c r="F65" s="442">
        <v>650230.06999999995</v>
      </c>
      <c r="G65" s="442">
        <v>0</v>
      </c>
      <c r="H65" s="442">
        <v>0</v>
      </c>
      <c r="I65" s="442">
        <v>0</v>
      </c>
      <c r="J65" s="441">
        <v>0</v>
      </c>
      <c r="K65" s="442">
        <v>0</v>
      </c>
      <c r="L65" s="442">
        <v>0</v>
      </c>
      <c r="M65" s="442">
        <v>0</v>
      </c>
      <c r="N65" s="442">
        <v>0</v>
      </c>
      <c r="O65" s="442">
        <v>0</v>
      </c>
      <c r="P65" s="441">
        <v>650230.06999999995</v>
      </c>
    </row>
    <row r="66" spans="1:16" ht="52.8">
      <c r="A66" s="473" t="s">
        <v>272</v>
      </c>
      <c r="B66" s="473" t="s">
        <v>273</v>
      </c>
      <c r="C66" s="473" t="s">
        <v>274</v>
      </c>
      <c r="D66" s="438" t="s">
        <v>275</v>
      </c>
      <c r="E66" s="439" t="s">
        <v>223</v>
      </c>
      <c r="F66" s="439" t="s">
        <v>223</v>
      </c>
      <c r="G66" s="439" t="s">
        <v>223</v>
      </c>
      <c r="H66" s="439" t="s">
        <v>223</v>
      </c>
      <c r="I66" s="439" t="s">
        <v>223</v>
      </c>
      <c r="J66" s="439" t="s">
        <v>223</v>
      </c>
      <c r="K66" s="439" t="s">
        <v>223</v>
      </c>
      <c r="L66" s="439" t="s">
        <v>223</v>
      </c>
      <c r="M66" s="439" t="s">
        <v>223</v>
      </c>
      <c r="N66" s="439" t="s">
        <v>223</v>
      </c>
      <c r="O66" s="439" t="s">
        <v>223</v>
      </c>
      <c r="P66" s="439" t="s">
        <v>223</v>
      </c>
    </row>
    <row r="67" spans="1:16">
      <c r="A67" s="473"/>
      <c r="B67" s="473"/>
      <c r="C67" s="473"/>
      <c r="D67" s="440" t="s">
        <v>224</v>
      </c>
      <c r="E67" s="441">
        <v>550000</v>
      </c>
      <c r="F67" s="442">
        <v>550000</v>
      </c>
      <c r="G67" s="442">
        <v>0</v>
      </c>
      <c r="H67" s="442">
        <v>0</v>
      </c>
      <c r="I67" s="442">
        <v>0</v>
      </c>
      <c r="J67" s="441">
        <v>0</v>
      </c>
      <c r="K67" s="442">
        <v>0</v>
      </c>
      <c r="L67" s="442">
        <v>0</v>
      </c>
      <c r="M67" s="442">
        <v>0</v>
      </c>
      <c r="N67" s="442">
        <v>0</v>
      </c>
      <c r="O67" s="442">
        <v>0</v>
      </c>
      <c r="P67" s="441">
        <v>550000</v>
      </c>
    </row>
    <row r="68" spans="1:16" ht="26.4">
      <c r="A68" s="473"/>
      <c r="B68" s="473"/>
      <c r="C68" s="473"/>
      <c r="D68" s="440" t="s">
        <v>225</v>
      </c>
      <c r="E68" s="441">
        <v>550000</v>
      </c>
      <c r="F68" s="442">
        <v>550000</v>
      </c>
      <c r="G68" s="442">
        <v>0</v>
      </c>
      <c r="H68" s="442">
        <v>0</v>
      </c>
      <c r="I68" s="442">
        <v>0</v>
      </c>
      <c r="J68" s="441">
        <v>0</v>
      </c>
      <c r="K68" s="442">
        <v>0</v>
      </c>
      <c r="L68" s="442">
        <v>0</v>
      </c>
      <c r="M68" s="442">
        <v>0</v>
      </c>
      <c r="N68" s="442">
        <v>0</v>
      </c>
      <c r="O68" s="442">
        <v>0</v>
      </c>
      <c r="P68" s="441">
        <v>550000</v>
      </c>
    </row>
    <row r="69" spans="1:16">
      <c r="A69" s="473"/>
      <c r="B69" s="473"/>
      <c r="C69" s="473"/>
      <c r="D69" s="440" t="s">
        <v>226</v>
      </c>
      <c r="E69" s="441">
        <v>413116.28</v>
      </c>
      <c r="F69" s="442">
        <v>413116.28</v>
      </c>
      <c r="G69" s="442">
        <v>0</v>
      </c>
      <c r="H69" s="442">
        <v>0</v>
      </c>
      <c r="I69" s="442">
        <v>0</v>
      </c>
      <c r="J69" s="441">
        <v>0</v>
      </c>
      <c r="K69" s="442">
        <v>0</v>
      </c>
      <c r="L69" s="442">
        <v>0</v>
      </c>
      <c r="M69" s="442">
        <v>0</v>
      </c>
      <c r="N69" s="442">
        <v>0</v>
      </c>
      <c r="O69" s="442">
        <v>0</v>
      </c>
      <c r="P69" s="441">
        <v>413116.28</v>
      </c>
    </row>
    <row r="70" spans="1:16" ht="57" customHeight="1">
      <c r="A70" s="473" t="s">
        <v>891</v>
      </c>
      <c r="B70" s="473" t="s">
        <v>886</v>
      </c>
      <c r="C70" s="473" t="s">
        <v>483</v>
      </c>
      <c r="D70" s="438" t="s">
        <v>892</v>
      </c>
      <c r="E70" s="439" t="s">
        <v>223</v>
      </c>
      <c r="F70" s="439" t="s">
        <v>223</v>
      </c>
      <c r="G70" s="439" t="s">
        <v>223</v>
      </c>
      <c r="H70" s="439" t="s">
        <v>223</v>
      </c>
      <c r="I70" s="439" t="s">
        <v>223</v>
      </c>
      <c r="J70" s="439" t="s">
        <v>223</v>
      </c>
      <c r="K70" s="439" t="s">
        <v>223</v>
      </c>
      <c r="L70" s="439" t="s">
        <v>223</v>
      </c>
      <c r="M70" s="439" t="s">
        <v>223</v>
      </c>
      <c r="N70" s="439" t="s">
        <v>223</v>
      </c>
      <c r="O70" s="439" t="s">
        <v>223</v>
      </c>
      <c r="P70" s="439" t="s">
        <v>223</v>
      </c>
    </row>
    <row r="71" spans="1:16">
      <c r="A71" s="473"/>
      <c r="B71" s="473"/>
      <c r="C71" s="473"/>
      <c r="D71" s="440" t="s">
        <v>224</v>
      </c>
      <c r="E71" s="441">
        <v>0</v>
      </c>
      <c r="F71" s="442">
        <v>0</v>
      </c>
      <c r="G71" s="442">
        <v>0</v>
      </c>
      <c r="H71" s="442">
        <v>0</v>
      </c>
      <c r="I71" s="442">
        <v>0</v>
      </c>
      <c r="J71" s="441">
        <v>0</v>
      </c>
      <c r="K71" s="442">
        <v>0</v>
      </c>
      <c r="L71" s="442">
        <v>0</v>
      </c>
      <c r="M71" s="442">
        <v>0</v>
      </c>
      <c r="N71" s="442">
        <v>0</v>
      </c>
      <c r="O71" s="442">
        <v>0</v>
      </c>
      <c r="P71" s="441">
        <v>0</v>
      </c>
    </row>
    <row r="72" spans="1:16" ht="26.4">
      <c r="A72" s="473"/>
      <c r="B72" s="473"/>
      <c r="C72" s="473"/>
      <c r="D72" s="440" t="s">
        <v>225</v>
      </c>
      <c r="E72" s="441">
        <v>122859</v>
      </c>
      <c r="F72" s="442">
        <v>122859</v>
      </c>
      <c r="G72" s="442">
        <v>0</v>
      </c>
      <c r="H72" s="442">
        <v>0</v>
      </c>
      <c r="I72" s="442">
        <v>0</v>
      </c>
      <c r="J72" s="441">
        <v>0</v>
      </c>
      <c r="K72" s="442">
        <v>0</v>
      </c>
      <c r="L72" s="442">
        <v>0</v>
      </c>
      <c r="M72" s="442">
        <v>0</v>
      </c>
      <c r="N72" s="442">
        <v>0</v>
      </c>
      <c r="O72" s="442">
        <v>0</v>
      </c>
      <c r="P72" s="441">
        <v>122859</v>
      </c>
    </row>
    <row r="73" spans="1:16">
      <c r="A73" s="473"/>
      <c r="B73" s="473"/>
      <c r="C73" s="473"/>
      <c r="D73" s="440" t="s">
        <v>226</v>
      </c>
      <c r="E73" s="441">
        <v>0</v>
      </c>
      <c r="F73" s="442">
        <v>0</v>
      </c>
      <c r="G73" s="442">
        <v>0</v>
      </c>
      <c r="H73" s="442">
        <v>0</v>
      </c>
      <c r="I73" s="442">
        <v>0</v>
      </c>
      <c r="J73" s="441">
        <v>0</v>
      </c>
      <c r="K73" s="442">
        <v>0</v>
      </c>
      <c r="L73" s="442">
        <v>0</v>
      </c>
      <c r="M73" s="442">
        <v>0</v>
      </c>
      <c r="N73" s="442">
        <v>0</v>
      </c>
      <c r="O73" s="442">
        <v>0</v>
      </c>
      <c r="P73" s="441">
        <v>0</v>
      </c>
    </row>
    <row r="74" spans="1:16" ht="20.399999999999999" customHeight="1">
      <c r="A74" s="473" t="s">
        <v>276</v>
      </c>
      <c r="B74" s="473" t="s">
        <v>277</v>
      </c>
      <c r="C74" s="473" t="s">
        <v>278</v>
      </c>
      <c r="D74" s="438" t="s">
        <v>279</v>
      </c>
      <c r="E74" s="439" t="s">
        <v>223</v>
      </c>
      <c r="F74" s="439" t="s">
        <v>223</v>
      </c>
      <c r="G74" s="439" t="s">
        <v>223</v>
      </c>
      <c r="H74" s="439" t="s">
        <v>223</v>
      </c>
      <c r="I74" s="439" t="s">
        <v>223</v>
      </c>
      <c r="J74" s="439" t="s">
        <v>223</v>
      </c>
      <c r="K74" s="439" t="s">
        <v>223</v>
      </c>
      <c r="L74" s="439" t="s">
        <v>223</v>
      </c>
      <c r="M74" s="439" t="s">
        <v>223</v>
      </c>
      <c r="N74" s="439" t="s">
        <v>223</v>
      </c>
      <c r="O74" s="439" t="s">
        <v>223</v>
      </c>
      <c r="P74" s="439" t="s">
        <v>223</v>
      </c>
    </row>
    <row r="75" spans="1:16">
      <c r="A75" s="473"/>
      <c r="B75" s="473"/>
      <c r="C75" s="473"/>
      <c r="D75" s="440" t="s">
        <v>224</v>
      </c>
      <c r="E75" s="441">
        <v>200000</v>
      </c>
      <c r="F75" s="442">
        <v>200000</v>
      </c>
      <c r="G75" s="442">
        <v>0</v>
      </c>
      <c r="H75" s="442">
        <v>0</v>
      </c>
      <c r="I75" s="442">
        <v>0</v>
      </c>
      <c r="J75" s="441">
        <v>0</v>
      </c>
      <c r="K75" s="442">
        <v>0</v>
      </c>
      <c r="L75" s="442">
        <v>0</v>
      </c>
      <c r="M75" s="442">
        <v>0</v>
      </c>
      <c r="N75" s="442">
        <v>0</v>
      </c>
      <c r="O75" s="442">
        <v>0</v>
      </c>
      <c r="P75" s="441">
        <v>200000</v>
      </c>
    </row>
    <row r="76" spans="1:16" ht="26.4">
      <c r="A76" s="473"/>
      <c r="B76" s="473"/>
      <c r="C76" s="473"/>
      <c r="D76" s="440" t="s">
        <v>225</v>
      </c>
      <c r="E76" s="441">
        <v>280000</v>
      </c>
      <c r="F76" s="442">
        <v>280000</v>
      </c>
      <c r="G76" s="442">
        <v>0</v>
      </c>
      <c r="H76" s="442">
        <v>0</v>
      </c>
      <c r="I76" s="442">
        <v>0</v>
      </c>
      <c r="J76" s="441">
        <v>0</v>
      </c>
      <c r="K76" s="442">
        <v>0</v>
      </c>
      <c r="L76" s="442">
        <v>0</v>
      </c>
      <c r="M76" s="442">
        <v>0</v>
      </c>
      <c r="N76" s="442">
        <v>0</v>
      </c>
      <c r="O76" s="442">
        <v>0</v>
      </c>
      <c r="P76" s="441">
        <v>280000</v>
      </c>
    </row>
    <row r="77" spans="1:16">
      <c r="A77" s="473"/>
      <c r="B77" s="473"/>
      <c r="C77" s="473"/>
      <c r="D77" s="440" t="s">
        <v>226</v>
      </c>
      <c r="E77" s="441">
        <v>176952.43</v>
      </c>
      <c r="F77" s="442">
        <v>176952.43</v>
      </c>
      <c r="G77" s="442">
        <v>0</v>
      </c>
      <c r="H77" s="442">
        <v>0</v>
      </c>
      <c r="I77" s="442">
        <v>0</v>
      </c>
      <c r="J77" s="441">
        <v>0</v>
      </c>
      <c r="K77" s="442">
        <v>0</v>
      </c>
      <c r="L77" s="442">
        <v>0</v>
      </c>
      <c r="M77" s="442">
        <v>0</v>
      </c>
      <c r="N77" s="442">
        <v>0</v>
      </c>
      <c r="O77" s="442">
        <v>0</v>
      </c>
      <c r="P77" s="441">
        <v>176952.43</v>
      </c>
    </row>
    <row r="78" spans="1:16" ht="36.6" customHeight="1">
      <c r="A78" s="473" t="s">
        <v>280</v>
      </c>
      <c r="B78" s="473" t="s">
        <v>281</v>
      </c>
      <c r="C78" s="473" t="s">
        <v>249</v>
      </c>
      <c r="D78" s="438" t="s">
        <v>282</v>
      </c>
      <c r="E78" s="439" t="s">
        <v>223</v>
      </c>
      <c r="F78" s="439" t="s">
        <v>223</v>
      </c>
      <c r="G78" s="439" t="s">
        <v>223</v>
      </c>
      <c r="H78" s="439" t="s">
        <v>223</v>
      </c>
      <c r="I78" s="439" t="s">
        <v>223</v>
      </c>
      <c r="J78" s="439" t="s">
        <v>223</v>
      </c>
      <c r="K78" s="439" t="s">
        <v>223</v>
      </c>
      <c r="L78" s="439" t="s">
        <v>223</v>
      </c>
      <c r="M78" s="439" t="s">
        <v>223</v>
      </c>
      <c r="N78" s="439" t="s">
        <v>223</v>
      </c>
      <c r="O78" s="439" t="s">
        <v>223</v>
      </c>
      <c r="P78" s="439" t="s">
        <v>223</v>
      </c>
    </row>
    <row r="79" spans="1:16">
      <c r="A79" s="473"/>
      <c r="B79" s="473"/>
      <c r="C79" s="473"/>
      <c r="D79" s="440" t="s">
        <v>224</v>
      </c>
      <c r="E79" s="441">
        <v>987100</v>
      </c>
      <c r="F79" s="442">
        <v>987100</v>
      </c>
      <c r="G79" s="442">
        <v>0</v>
      </c>
      <c r="H79" s="442">
        <v>757100</v>
      </c>
      <c r="I79" s="442">
        <v>0</v>
      </c>
      <c r="J79" s="441">
        <v>0</v>
      </c>
      <c r="K79" s="442">
        <v>0</v>
      </c>
      <c r="L79" s="442">
        <v>0</v>
      </c>
      <c r="M79" s="442">
        <v>0</v>
      </c>
      <c r="N79" s="442">
        <v>0</v>
      </c>
      <c r="O79" s="442">
        <v>0</v>
      </c>
      <c r="P79" s="441">
        <v>987100</v>
      </c>
    </row>
    <row r="80" spans="1:16" ht="26.4">
      <c r="A80" s="473"/>
      <c r="B80" s="473"/>
      <c r="C80" s="473"/>
      <c r="D80" s="440" t="s">
        <v>225</v>
      </c>
      <c r="E80" s="441">
        <v>1936962</v>
      </c>
      <c r="F80" s="442">
        <v>1936962</v>
      </c>
      <c r="G80" s="442">
        <v>0</v>
      </c>
      <c r="H80" s="442">
        <v>1185062</v>
      </c>
      <c r="I80" s="442">
        <v>0</v>
      </c>
      <c r="J80" s="441">
        <v>0</v>
      </c>
      <c r="K80" s="442">
        <v>0</v>
      </c>
      <c r="L80" s="442">
        <v>0</v>
      </c>
      <c r="M80" s="442">
        <v>0</v>
      </c>
      <c r="N80" s="442">
        <v>0</v>
      </c>
      <c r="O80" s="442">
        <v>0</v>
      </c>
      <c r="P80" s="441">
        <v>1936962</v>
      </c>
    </row>
    <row r="81" spans="1:16">
      <c r="A81" s="473"/>
      <c r="B81" s="473"/>
      <c r="C81" s="473"/>
      <c r="D81" s="440" t="s">
        <v>226</v>
      </c>
      <c r="E81" s="441">
        <v>547378.41</v>
      </c>
      <c r="F81" s="442">
        <v>547378.41</v>
      </c>
      <c r="G81" s="442">
        <v>0</v>
      </c>
      <c r="H81" s="442">
        <v>121623</v>
      </c>
      <c r="I81" s="442">
        <v>0</v>
      </c>
      <c r="J81" s="441">
        <v>0</v>
      </c>
      <c r="K81" s="442">
        <v>0</v>
      </c>
      <c r="L81" s="442">
        <v>0</v>
      </c>
      <c r="M81" s="442">
        <v>0</v>
      </c>
      <c r="N81" s="442">
        <v>0</v>
      </c>
      <c r="O81" s="442">
        <v>0</v>
      </c>
      <c r="P81" s="441">
        <v>547378.41</v>
      </c>
    </row>
    <row r="82" spans="1:16" ht="26.4">
      <c r="A82" s="473" t="s">
        <v>283</v>
      </c>
      <c r="B82" s="473" t="s">
        <v>284</v>
      </c>
      <c r="C82" s="473" t="s">
        <v>285</v>
      </c>
      <c r="D82" s="438" t="s">
        <v>286</v>
      </c>
      <c r="E82" s="439" t="s">
        <v>223</v>
      </c>
      <c r="F82" s="439" t="s">
        <v>223</v>
      </c>
      <c r="G82" s="439" t="s">
        <v>223</v>
      </c>
      <c r="H82" s="439" t="s">
        <v>223</v>
      </c>
      <c r="I82" s="439" t="s">
        <v>223</v>
      </c>
      <c r="J82" s="439" t="s">
        <v>223</v>
      </c>
      <c r="K82" s="439" t="s">
        <v>223</v>
      </c>
      <c r="L82" s="439" t="s">
        <v>223</v>
      </c>
      <c r="M82" s="439" t="s">
        <v>223</v>
      </c>
      <c r="N82" s="439" t="s">
        <v>223</v>
      </c>
      <c r="O82" s="439" t="s">
        <v>223</v>
      </c>
      <c r="P82" s="439" t="s">
        <v>223</v>
      </c>
    </row>
    <row r="83" spans="1:16">
      <c r="A83" s="473"/>
      <c r="B83" s="473"/>
      <c r="C83" s="473"/>
      <c r="D83" s="440" t="s">
        <v>224</v>
      </c>
      <c r="E83" s="441">
        <v>8300000</v>
      </c>
      <c r="F83" s="442">
        <v>8300000</v>
      </c>
      <c r="G83" s="442">
        <v>0</v>
      </c>
      <c r="H83" s="442">
        <v>0</v>
      </c>
      <c r="I83" s="442">
        <v>0</v>
      </c>
      <c r="J83" s="441">
        <v>0</v>
      </c>
      <c r="K83" s="442">
        <v>0</v>
      </c>
      <c r="L83" s="442">
        <v>0</v>
      </c>
      <c r="M83" s="442">
        <v>0</v>
      </c>
      <c r="N83" s="442">
        <v>0</v>
      </c>
      <c r="O83" s="442">
        <v>0</v>
      </c>
      <c r="P83" s="441">
        <v>8300000</v>
      </c>
    </row>
    <row r="84" spans="1:16" ht="26.4">
      <c r="A84" s="473"/>
      <c r="B84" s="473"/>
      <c r="C84" s="473"/>
      <c r="D84" s="440" t="s">
        <v>225</v>
      </c>
      <c r="E84" s="441">
        <v>15433100</v>
      </c>
      <c r="F84" s="442">
        <v>15433100</v>
      </c>
      <c r="G84" s="442">
        <v>0</v>
      </c>
      <c r="H84" s="442">
        <v>0</v>
      </c>
      <c r="I84" s="442">
        <v>0</v>
      </c>
      <c r="J84" s="441">
        <v>0</v>
      </c>
      <c r="K84" s="442">
        <v>0</v>
      </c>
      <c r="L84" s="442">
        <v>0</v>
      </c>
      <c r="M84" s="442">
        <v>0</v>
      </c>
      <c r="N84" s="442">
        <v>0</v>
      </c>
      <c r="O84" s="442">
        <v>0</v>
      </c>
      <c r="P84" s="441">
        <v>15433100</v>
      </c>
    </row>
    <row r="85" spans="1:16">
      <c r="A85" s="473"/>
      <c r="B85" s="473"/>
      <c r="C85" s="473"/>
      <c r="D85" s="440" t="s">
        <v>226</v>
      </c>
      <c r="E85" s="441">
        <v>12062050.08</v>
      </c>
      <c r="F85" s="442">
        <v>12062050.08</v>
      </c>
      <c r="G85" s="442">
        <v>0</v>
      </c>
      <c r="H85" s="442">
        <v>0</v>
      </c>
      <c r="I85" s="442">
        <v>0</v>
      </c>
      <c r="J85" s="441">
        <v>0</v>
      </c>
      <c r="K85" s="442">
        <v>0</v>
      </c>
      <c r="L85" s="442">
        <v>0</v>
      </c>
      <c r="M85" s="442">
        <v>0</v>
      </c>
      <c r="N85" s="442">
        <v>0</v>
      </c>
      <c r="O85" s="442">
        <v>0</v>
      </c>
      <c r="P85" s="441">
        <v>12062050.08</v>
      </c>
    </row>
    <row r="86" spans="1:16" ht="19.8" customHeight="1">
      <c r="A86" s="473" t="s">
        <v>287</v>
      </c>
      <c r="B86" s="473" t="s">
        <v>288</v>
      </c>
      <c r="C86" s="473" t="s">
        <v>289</v>
      </c>
      <c r="D86" s="438" t="s">
        <v>290</v>
      </c>
      <c r="E86" s="439" t="s">
        <v>223</v>
      </c>
      <c r="F86" s="439" t="s">
        <v>223</v>
      </c>
      <c r="G86" s="439" t="s">
        <v>223</v>
      </c>
      <c r="H86" s="439" t="s">
        <v>223</v>
      </c>
      <c r="I86" s="439" t="s">
        <v>223</v>
      </c>
      <c r="J86" s="439" t="s">
        <v>223</v>
      </c>
      <c r="K86" s="439" t="s">
        <v>223</v>
      </c>
      <c r="L86" s="439" t="s">
        <v>223</v>
      </c>
      <c r="M86" s="439" t="s">
        <v>223</v>
      </c>
      <c r="N86" s="439" t="s">
        <v>223</v>
      </c>
      <c r="O86" s="439" t="s">
        <v>223</v>
      </c>
      <c r="P86" s="439" t="s">
        <v>223</v>
      </c>
    </row>
    <row r="87" spans="1:16">
      <c r="A87" s="473"/>
      <c r="B87" s="473"/>
      <c r="C87" s="473"/>
      <c r="D87" s="440" t="s">
        <v>224</v>
      </c>
      <c r="E87" s="441">
        <v>8108700</v>
      </c>
      <c r="F87" s="442">
        <v>8108700</v>
      </c>
      <c r="G87" s="442">
        <v>6081000</v>
      </c>
      <c r="H87" s="442">
        <v>274100</v>
      </c>
      <c r="I87" s="442">
        <v>0</v>
      </c>
      <c r="J87" s="441">
        <v>0</v>
      </c>
      <c r="K87" s="442">
        <v>0</v>
      </c>
      <c r="L87" s="442">
        <v>0</v>
      </c>
      <c r="M87" s="442">
        <v>0</v>
      </c>
      <c r="N87" s="442">
        <v>0</v>
      </c>
      <c r="O87" s="442">
        <v>0</v>
      </c>
      <c r="P87" s="441">
        <v>8108700</v>
      </c>
    </row>
    <row r="88" spans="1:16" ht="26.4">
      <c r="A88" s="473"/>
      <c r="B88" s="473"/>
      <c r="C88" s="473"/>
      <c r="D88" s="440" t="s">
        <v>225</v>
      </c>
      <c r="E88" s="441">
        <v>8108700</v>
      </c>
      <c r="F88" s="442">
        <v>8108700</v>
      </c>
      <c r="G88" s="442">
        <v>6081000</v>
      </c>
      <c r="H88" s="442">
        <v>274100</v>
      </c>
      <c r="I88" s="442">
        <v>0</v>
      </c>
      <c r="J88" s="441">
        <v>100000</v>
      </c>
      <c r="K88" s="442">
        <v>100000</v>
      </c>
      <c r="L88" s="442">
        <v>0</v>
      </c>
      <c r="M88" s="442">
        <v>0</v>
      </c>
      <c r="N88" s="442">
        <v>0</v>
      </c>
      <c r="O88" s="442">
        <v>100000</v>
      </c>
      <c r="P88" s="441">
        <v>8208700</v>
      </c>
    </row>
    <row r="89" spans="1:16">
      <c r="A89" s="473"/>
      <c r="B89" s="473"/>
      <c r="C89" s="473"/>
      <c r="D89" s="440" t="s">
        <v>226</v>
      </c>
      <c r="E89" s="441">
        <v>5374384.1699999999</v>
      </c>
      <c r="F89" s="442">
        <v>5374384.1699999999</v>
      </c>
      <c r="G89" s="442">
        <v>4101680.69</v>
      </c>
      <c r="H89" s="442">
        <v>181399.13</v>
      </c>
      <c r="I89" s="442">
        <v>0</v>
      </c>
      <c r="J89" s="441">
        <v>99998.3</v>
      </c>
      <c r="K89" s="442">
        <v>0</v>
      </c>
      <c r="L89" s="442">
        <v>0</v>
      </c>
      <c r="M89" s="442">
        <v>0</v>
      </c>
      <c r="N89" s="442">
        <v>0</v>
      </c>
      <c r="O89" s="442">
        <v>99998.3</v>
      </c>
      <c r="P89" s="441">
        <v>5474382.4699999997</v>
      </c>
    </row>
    <row r="90" spans="1:16" ht="18" customHeight="1">
      <c r="A90" s="473" t="s">
        <v>291</v>
      </c>
      <c r="B90" s="473" t="s">
        <v>292</v>
      </c>
      <c r="C90" s="473" t="s">
        <v>289</v>
      </c>
      <c r="D90" s="438" t="s">
        <v>293</v>
      </c>
      <c r="E90" s="439" t="s">
        <v>223</v>
      </c>
      <c r="F90" s="439" t="s">
        <v>223</v>
      </c>
      <c r="G90" s="439" t="s">
        <v>223</v>
      </c>
      <c r="H90" s="439" t="s">
        <v>223</v>
      </c>
      <c r="I90" s="439" t="s">
        <v>223</v>
      </c>
      <c r="J90" s="439" t="s">
        <v>223</v>
      </c>
      <c r="K90" s="439" t="s">
        <v>223</v>
      </c>
      <c r="L90" s="439" t="s">
        <v>223</v>
      </c>
      <c r="M90" s="439" t="s">
        <v>223</v>
      </c>
      <c r="N90" s="439" t="s">
        <v>223</v>
      </c>
      <c r="O90" s="439" t="s">
        <v>223</v>
      </c>
      <c r="P90" s="439" t="s">
        <v>223</v>
      </c>
    </row>
    <row r="91" spans="1:16">
      <c r="A91" s="473"/>
      <c r="B91" s="473"/>
      <c r="C91" s="473"/>
      <c r="D91" s="440" t="s">
        <v>224</v>
      </c>
      <c r="E91" s="441">
        <v>745400</v>
      </c>
      <c r="F91" s="442">
        <v>745400</v>
      </c>
      <c r="G91" s="442">
        <v>490900</v>
      </c>
      <c r="H91" s="442">
        <v>62000</v>
      </c>
      <c r="I91" s="442">
        <v>0</v>
      </c>
      <c r="J91" s="441">
        <v>0</v>
      </c>
      <c r="K91" s="442">
        <v>0</v>
      </c>
      <c r="L91" s="442">
        <v>0</v>
      </c>
      <c r="M91" s="442">
        <v>0</v>
      </c>
      <c r="N91" s="442">
        <v>0</v>
      </c>
      <c r="O91" s="442">
        <v>0</v>
      </c>
      <c r="P91" s="441">
        <v>745400</v>
      </c>
    </row>
    <row r="92" spans="1:16" ht="26.4">
      <c r="A92" s="473"/>
      <c r="B92" s="473"/>
      <c r="C92" s="473"/>
      <c r="D92" s="440" t="s">
        <v>225</v>
      </c>
      <c r="E92" s="441">
        <v>775400</v>
      </c>
      <c r="F92" s="442">
        <v>775400</v>
      </c>
      <c r="G92" s="442">
        <v>490900</v>
      </c>
      <c r="H92" s="442">
        <v>62000</v>
      </c>
      <c r="I92" s="442">
        <v>0</v>
      </c>
      <c r="J92" s="441">
        <v>0</v>
      </c>
      <c r="K92" s="442">
        <v>0</v>
      </c>
      <c r="L92" s="442">
        <v>0</v>
      </c>
      <c r="M92" s="442">
        <v>0</v>
      </c>
      <c r="N92" s="442">
        <v>0</v>
      </c>
      <c r="O92" s="442">
        <v>0</v>
      </c>
      <c r="P92" s="441">
        <v>775400</v>
      </c>
    </row>
    <row r="93" spans="1:16">
      <c r="A93" s="473"/>
      <c r="B93" s="473"/>
      <c r="C93" s="473"/>
      <c r="D93" s="440" t="s">
        <v>226</v>
      </c>
      <c r="E93" s="441">
        <v>512918.95</v>
      </c>
      <c r="F93" s="442">
        <v>512918.95</v>
      </c>
      <c r="G93" s="442">
        <v>325029.78000000003</v>
      </c>
      <c r="H93" s="442">
        <v>34100.85</v>
      </c>
      <c r="I93" s="442">
        <v>0</v>
      </c>
      <c r="J93" s="441">
        <v>0</v>
      </c>
      <c r="K93" s="442">
        <v>0</v>
      </c>
      <c r="L93" s="442">
        <v>0</v>
      </c>
      <c r="M93" s="442">
        <v>0</v>
      </c>
      <c r="N93" s="442">
        <v>0</v>
      </c>
      <c r="O93" s="442">
        <v>0</v>
      </c>
      <c r="P93" s="441">
        <v>512918.95</v>
      </c>
    </row>
    <row r="94" spans="1:16" ht="32.4" customHeight="1">
      <c r="A94" s="473" t="s">
        <v>294</v>
      </c>
      <c r="B94" s="473" t="s">
        <v>295</v>
      </c>
      <c r="C94" s="473" t="s">
        <v>296</v>
      </c>
      <c r="D94" s="438" t="s">
        <v>297</v>
      </c>
      <c r="E94" s="439" t="s">
        <v>223</v>
      </c>
      <c r="F94" s="439" t="s">
        <v>223</v>
      </c>
      <c r="G94" s="439" t="s">
        <v>223</v>
      </c>
      <c r="H94" s="439" t="s">
        <v>223</v>
      </c>
      <c r="I94" s="439" t="s">
        <v>223</v>
      </c>
      <c r="J94" s="439" t="s">
        <v>223</v>
      </c>
      <c r="K94" s="439" t="s">
        <v>223</v>
      </c>
      <c r="L94" s="439" t="s">
        <v>223</v>
      </c>
      <c r="M94" s="439" t="s">
        <v>223</v>
      </c>
      <c r="N94" s="439" t="s">
        <v>223</v>
      </c>
      <c r="O94" s="439" t="s">
        <v>223</v>
      </c>
      <c r="P94" s="439" t="s">
        <v>223</v>
      </c>
    </row>
    <row r="95" spans="1:16">
      <c r="A95" s="473"/>
      <c r="B95" s="473"/>
      <c r="C95" s="473"/>
      <c r="D95" s="440" t="s">
        <v>224</v>
      </c>
      <c r="E95" s="441">
        <v>14325100</v>
      </c>
      <c r="F95" s="442">
        <v>14325100</v>
      </c>
      <c r="G95" s="442">
        <v>9030800</v>
      </c>
      <c r="H95" s="442">
        <v>1527000</v>
      </c>
      <c r="I95" s="442">
        <v>0</v>
      </c>
      <c r="J95" s="441">
        <v>3050000</v>
      </c>
      <c r="K95" s="442">
        <v>3000000</v>
      </c>
      <c r="L95" s="442">
        <v>50000</v>
      </c>
      <c r="M95" s="442">
        <v>0</v>
      </c>
      <c r="N95" s="442">
        <v>0</v>
      </c>
      <c r="O95" s="442">
        <v>3000000</v>
      </c>
      <c r="P95" s="441">
        <v>17375100</v>
      </c>
    </row>
    <row r="96" spans="1:16" ht="26.4">
      <c r="A96" s="473"/>
      <c r="B96" s="473"/>
      <c r="C96" s="473"/>
      <c r="D96" s="440" t="s">
        <v>225</v>
      </c>
      <c r="E96" s="441">
        <v>14424700</v>
      </c>
      <c r="F96" s="442">
        <v>14424700</v>
      </c>
      <c r="G96" s="442">
        <v>9030800</v>
      </c>
      <c r="H96" s="442">
        <v>1656600</v>
      </c>
      <c r="I96" s="442">
        <v>0</v>
      </c>
      <c r="J96" s="441">
        <v>3080000</v>
      </c>
      <c r="K96" s="442">
        <v>3030000</v>
      </c>
      <c r="L96" s="442">
        <v>50000</v>
      </c>
      <c r="M96" s="442">
        <v>0</v>
      </c>
      <c r="N96" s="442">
        <v>0</v>
      </c>
      <c r="O96" s="442">
        <v>3030000</v>
      </c>
      <c r="P96" s="441">
        <v>17504700</v>
      </c>
    </row>
    <row r="97" spans="1:16">
      <c r="A97" s="473"/>
      <c r="B97" s="473"/>
      <c r="C97" s="473"/>
      <c r="D97" s="440" t="s">
        <v>226</v>
      </c>
      <c r="E97" s="441">
        <v>8987498.3800000008</v>
      </c>
      <c r="F97" s="442">
        <v>8987498.3800000008</v>
      </c>
      <c r="G97" s="442">
        <v>5671057.5300000003</v>
      </c>
      <c r="H97" s="442">
        <v>995307.96</v>
      </c>
      <c r="I97" s="442">
        <v>0</v>
      </c>
      <c r="J97" s="441">
        <v>108600</v>
      </c>
      <c r="K97" s="442">
        <v>0</v>
      </c>
      <c r="L97" s="442">
        <v>0</v>
      </c>
      <c r="M97" s="442">
        <v>0</v>
      </c>
      <c r="N97" s="442">
        <v>0</v>
      </c>
      <c r="O97" s="442">
        <v>108600</v>
      </c>
      <c r="P97" s="441">
        <v>9096098.3800000008</v>
      </c>
    </row>
    <row r="98" spans="1:16" ht="22.2" customHeight="1">
      <c r="A98" s="473" t="s">
        <v>298</v>
      </c>
      <c r="B98" s="473" t="s">
        <v>299</v>
      </c>
      <c r="C98" s="473" t="s">
        <v>300</v>
      </c>
      <c r="D98" s="438" t="s">
        <v>301</v>
      </c>
      <c r="E98" s="439" t="s">
        <v>223</v>
      </c>
      <c r="F98" s="439" t="s">
        <v>223</v>
      </c>
      <c r="G98" s="439" t="s">
        <v>223</v>
      </c>
      <c r="H98" s="439" t="s">
        <v>223</v>
      </c>
      <c r="I98" s="439" t="s">
        <v>223</v>
      </c>
      <c r="J98" s="439" t="s">
        <v>223</v>
      </c>
      <c r="K98" s="439" t="s">
        <v>223</v>
      </c>
      <c r="L98" s="439" t="s">
        <v>223</v>
      </c>
      <c r="M98" s="439" t="s">
        <v>223</v>
      </c>
      <c r="N98" s="439" t="s">
        <v>223</v>
      </c>
      <c r="O98" s="439" t="s">
        <v>223</v>
      </c>
      <c r="P98" s="439" t="s">
        <v>223</v>
      </c>
    </row>
    <row r="99" spans="1:16">
      <c r="A99" s="473"/>
      <c r="B99" s="473"/>
      <c r="C99" s="473"/>
      <c r="D99" s="440" t="s">
        <v>224</v>
      </c>
      <c r="E99" s="441">
        <v>455000</v>
      </c>
      <c r="F99" s="442">
        <v>455000</v>
      </c>
      <c r="G99" s="442">
        <v>0</v>
      </c>
      <c r="H99" s="442">
        <v>0</v>
      </c>
      <c r="I99" s="442">
        <v>0</v>
      </c>
      <c r="J99" s="441">
        <v>0</v>
      </c>
      <c r="K99" s="442">
        <v>0</v>
      </c>
      <c r="L99" s="442">
        <v>0</v>
      </c>
      <c r="M99" s="442">
        <v>0</v>
      </c>
      <c r="N99" s="442">
        <v>0</v>
      </c>
      <c r="O99" s="442">
        <v>0</v>
      </c>
      <c r="P99" s="441">
        <v>455000</v>
      </c>
    </row>
    <row r="100" spans="1:16" ht="26.4">
      <c r="A100" s="473"/>
      <c r="B100" s="473"/>
      <c r="C100" s="473"/>
      <c r="D100" s="440" t="s">
        <v>225</v>
      </c>
      <c r="E100" s="441">
        <v>455000</v>
      </c>
      <c r="F100" s="442">
        <v>455000</v>
      </c>
      <c r="G100" s="442">
        <v>0</v>
      </c>
      <c r="H100" s="442">
        <v>0</v>
      </c>
      <c r="I100" s="442">
        <v>0</v>
      </c>
      <c r="J100" s="441">
        <v>0</v>
      </c>
      <c r="K100" s="442">
        <v>0</v>
      </c>
      <c r="L100" s="442">
        <v>0</v>
      </c>
      <c r="M100" s="442">
        <v>0</v>
      </c>
      <c r="N100" s="442">
        <v>0</v>
      </c>
      <c r="O100" s="442">
        <v>0</v>
      </c>
      <c r="P100" s="441">
        <v>455000</v>
      </c>
    </row>
    <row r="101" spans="1:16">
      <c r="A101" s="473"/>
      <c r="B101" s="473"/>
      <c r="C101" s="473"/>
      <c r="D101" s="440" t="s">
        <v>226</v>
      </c>
      <c r="E101" s="441">
        <v>206022.2</v>
      </c>
      <c r="F101" s="442">
        <v>206022.2</v>
      </c>
      <c r="G101" s="442">
        <v>0</v>
      </c>
      <c r="H101" s="442">
        <v>0</v>
      </c>
      <c r="I101" s="442">
        <v>0</v>
      </c>
      <c r="J101" s="441">
        <v>0</v>
      </c>
      <c r="K101" s="442">
        <v>0</v>
      </c>
      <c r="L101" s="442">
        <v>0</v>
      </c>
      <c r="M101" s="442">
        <v>0</v>
      </c>
      <c r="N101" s="442">
        <v>0</v>
      </c>
      <c r="O101" s="442">
        <v>0</v>
      </c>
      <c r="P101" s="441">
        <v>206022.2</v>
      </c>
    </row>
    <row r="102" spans="1:16" ht="31.8" customHeight="1">
      <c r="A102" s="473" t="s">
        <v>302</v>
      </c>
      <c r="B102" s="473" t="s">
        <v>303</v>
      </c>
      <c r="C102" s="473" t="s">
        <v>304</v>
      </c>
      <c r="D102" s="438" t="s">
        <v>305</v>
      </c>
      <c r="E102" s="439" t="s">
        <v>223</v>
      </c>
      <c r="F102" s="439" t="s">
        <v>223</v>
      </c>
      <c r="G102" s="439" t="s">
        <v>223</v>
      </c>
      <c r="H102" s="439" t="s">
        <v>223</v>
      </c>
      <c r="I102" s="439" t="s">
        <v>223</v>
      </c>
      <c r="J102" s="439" t="s">
        <v>223</v>
      </c>
      <c r="K102" s="439" t="s">
        <v>223</v>
      </c>
      <c r="L102" s="439" t="s">
        <v>223</v>
      </c>
      <c r="M102" s="439" t="s">
        <v>223</v>
      </c>
      <c r="N102" s="439" t="s">
        <v>223</v>
      </c>
      <c r="O102" s="439" t="s">
        <v>223</v>
      </c>
      <c r="P102" s="439" t="s">
        <v>223</v>
      </c>
    </row>
    <row r="103" spans="1:16">
      <c r="A103" s="473"/>
      <c r="B103" s="473"/>
      <c r="C103" s="473"/>
      <c r="D103" s="440" t="s">
        <v>224</v>
      </c>
      <c r="E103" s="441">
        <v>310000</v>
      </c>
      <c r="F103" s="442">
        <v>310000</v>
      </c>
      <c r="G103" s="442">
        <v>0</v>
      </c>
      <c r="H103" s="442">
        <v>0</v>
      </c>
      <c r="I103" s="442">
        <v>0</v>
      </c>
      <c r="J103" s="441">
        <v>0</v>
      </c>
      <c r="K103" s="442">
        <v>0</v>
      </c>
      <c r="L103" s="442">
        <v>0</v>
      </c>
      <c r="M103" s="442">
        <v>0</v>
      </c>
      <c r="N103" s="442">
        <v>0</v>
      </c>
      <c r="O103" s="442">
        <v>0</v>
      </c>
      <c r="P103" s="441">
        <v>310000</v>
      </c>
    </row>
    <row r="104" spans="1:16" ht="26.4">
      <c r="A104" s="473"/>
      <c r="B104" s="473"/>
      <c r="C104" s="473"/>
      <c r="D104" s="440" t="s">
        <v>225</v>
      </c>
      <c r="E104" s="441">
        <v>310000</v>
      </c>
      <c r="F104" s="442">
        <v>310000</v>
      </c>
      <c r="G104" s="442">
        <v>0</v>
      </c>
      <c r="H104" s="442">
        <v>0</v>
      </c>
      <c r="I104" s="442">
        <v>0</v>
      </c>
      <c r="J104" s="441">
        <v>0</v>
      </c>
      <c r="K104" s="442">
        <v>0</v>
      </c>
      <c r="L104" s="442">
        <v>0</v>
      </c>
      <c r="M104" s="442">
        <v>0</v>
      </c>
      <c r="N104" s="442">
        <v>0</v>
      </c>
      <c r="O104" s="442">
        <v>0</v>
      </c>
      <c r="P104" s="441">
        <v>310000</v>
      </c>
    </row>
    <row r="105" spans="1:16">
      <c r="A105" s="473"/>
      <c r="B105" s="473"/>
      <c r="C105" s="473"/>
      <c r="D105" s="440" t="s">
        <v>226</v>
      </c>
      <c r="E105" s="441">
        <v>208800</v>
      </c>
      <c r="F105" s="442">
        <v>208800</v>
      </c>
      <c r="G105" s="442">
        <v>0</v>
      </c>
      <c r="H105" s="442">
        <v>0</v>
      </c>
      <c r="I105" s="442">
        <v>0</v>
      </c>
      <c r="J105" s="441">
        <v>0</v>
      </c>
      <c r="K105" s="442">
        <v>0</v>
      </c>
      <c r="L105" s="442">
        <v>0</v>
      </c>
      <c r="M105" s="442">
        <v>0</v>
      </c>
      <c r="N105" s="442">
        <v>0</v>
      </c>
      <c r="O105" s="442">
        <v>0</v>
      </c>
      <c r="P105" s="441">
        <v>208800</v>
      </c>
    </row>
    <row r="106" spans="1:16" ht="20.399999999999999" customHeight="1">
      <c r="A106" s="473" t="s">
        <v>306</v>
      </c>
      <c r="B106" s="473" t="s">
        <v>307</v>
      </c>
      <c r="C106" s="473" t="s">
        <v>304</v>
      </c>
      <c r="D106" s="438" t="s">
        <v>308</v>
      </c>
      <c r="E106" s="439" t="s">
        <v>223</v>
      </c>
      <c r="F106" s="439" t="s">
        <v>223</v>
      </c>
      <c r="G106" s="439" t="s">
        <v>223</v>
      </c>
      <c r="H106" s="439" t="s">
        <v>223</v>
      </c>
      <c r="I106" s="439" t="s">
        <v>223</v>
      </c>
      <c r="J106" s="439" t="s">
        <v>223</v>
      </c>
      <c r="K106" s="439" t="s">
        <v>223</v>
      </c>
      <c r="L106" s="439" t="s">
        <v>223</v>
      </c>
      <c r="M106" s="439" t="s">
        <v>223</v>
      </c>
      <c r="N106" s="439" t="s">
        <v>223</v>
      </c>
      <c r="O106" s="439" t="s">
        <v>223</v>
      </c>
      <c r="P106" s="439" t="s">
        <v>223</v>
      </c>
    </row>
    <row r="107" spans="1:16">
      <c r="A107" s="473"/>
      <c r="B107" s="473"/>
      <c r="C107" s="473"/>
      <c r="D107" s="440" t="s">
        <v>224</v>
      </c>
      <c r="E107" s="441">
        <v>234300</v>
      </c>
      <c r="F107" s="442">
        <v>234300</v>
      </c>
      <c r="G107" s="442">
        <v>0</v>
      </c>
      <c r="H107" s="442">
        <v>10800</v>
      </c>
      <c r="I107" s="442">
        <v>0</v>
      </c>
      <c r="J107" s="441">
        <v>0</v>
      </c>
      <c r="K107" s="442">
        <v>0</v>
      </c>
      <c r="L107" s="442">
        <v>0</v>
      </c>
      <c r="M107" s="442">
        <v>0</v>
      </c>
      <c r="N107" s="442">
        <v>0</v>
      </c>
      <c r="O107" s="442">
        <v>0</v>
      </c>
      <c r="P107" s="441">
        <v>234300</v>
      </c>
    </row>
    <row r="108" spans="1:16" ht="26.4">
      <c r="A108" s="473"/>
      <c r="B108" s="473"/>
      <c r="C108" s="473"/>
      <c r="D108" s="440" t="s">
        <v>225</v>
      </c>
      <c r="E108" s="441">
        <v>333800</v>
      </c>
      <c r="F108" s="442">
        <v>333800</v>
      </c>
      <c r="G108" s="442">
        <v>0</v>
      </c>
      <c r="H108" s="442">
        <v>10800</v>
      </c>
      <c r="I108" s="442">
        <v>0</v>
      </c>
      <c r="J108" s="441">
        <v>0</v>
      </c>
      <c r="K108" s="442">
        <v>0</v>
      </c>
      <c r="L108" s="442">
        <v>0</v>
      </c>
      <c r="M108" s="442">
        <v>0</v>
      </c>
      <c r="N108" s="442">
        <v>0</v>
      </c>
      <c r="O108" s="442">
        <v>0</v>
      </c>
      <c r="P108" s="441">
        <v>333800</v>
      </c>
    </row>
    <row r="109" spans="1:16">
      <c r="A109" s="473"/>
      <c r="B109" s="473"/>
      <c r="C109" s="473"/>
      <c r="D109" s="440" t="s">
        <v>226</v>
      </c>
      <c r="E109" s="441">
        <v>240272.84</v>
      </c>
      <c r="F109" s="442">
        <v>240272.84</v>
      </c>
      <c r="G109" s="442">
        <v>0</v>
      </c>
      <c r="H109" s="442">
        <v>6154.64</v>
      </c>
      <c r="I109" s="442">
        <v>0</v>
      </c>
      <c r="J109" s="441">
        <v>0</v>
      </c>
      <c r="K109" s="442">
        <v>0</v>
      </c>
      <c r="L109" s="442">
        <v>0</v>
      </c>
      <c r="M109" s="442">
        <v>0</v>
      </c>
      <c r="N109" s="442">
        <v>0</v>
      </c>
      <c r="O109" s="442">
        <v>0</v>
      </c>
      <c r="P109" s="441">
        <v>240272.84</v>
      </c>
    </row>
    <row r="110" spans="1:16" ht="40.200000000000003" customHeight="1">
      <c r="A110" s="473" t="s">
        <v>309</v>
      </c>
      <c r="B110" s="473" t="s">
        <v>310</v>
      </c>
      <c r="C110" s="473" t="s">
        <v>304</v>
      </c>
      <c r="D110" s="438" t="s">
        <v>311</v>
      </c>
      <c r="E110" s="439" t="s">
        <v>223</v>
      </c>
      <c r="F110" s="439" t="s">
        <v>223</v>
      </c>
      <c r="G110" s="439" t="s">
        <v>223</v>
      </c>
      <c r="H110" s="439" t="s">
        <v>223</v>
      </c>
      <c r="I110" s="439" t="s">
        <v>223</v>
      </c>
      <c r="J110" s="439" t="s">
        <v>223</v>
      </c>
      <c r="K110" s="439" t="s">
        <v>223</v>
      </c>
      <c r="L110" s="439" t="s">
        <v>223</v>
      </c>
      <c r="M110" s="439" t="s">
        <v>223</v>
      </c>
      <c r="N110" s="439" t="s">
        <v>223</v>
      </c>
      <c r="O110" s="439" t="s">
        <v>223</v>
      </c>
      <c r="P110" s="439" t="s">
        <v>223</v>
      </c>
    </row>
    <row r="111" spans="1:16">
      <c r="A111" s="473"/>
      <c r="B111" s="473"/>
      <c r="C111" s="473"/>
      <c r="D111" s="440" t="s">
        <v>224</v>
      </c>
      <c r="E111" s="441">
        <v>46900</v>
      </c>
      <c r="F111" s="442">
        <v>46900</v>
      </c>
      <c r="G111" s="442">
        <v>38400</v>
      </c>
      <c r="H111" s="442">
        <v>0</v>
      </c>
      <c r="I111" s="442">
        <v>0</v>
      </c>
      <c r="J111" s="441">
        <v>0</v>
      </c>
      <c r="K111" s="442">
        <v>0</v>
      </c>
      <c r="L111" s="442">
        <v>0</v>
      </c>
      <c r="M111" s="442">
        <v>0</v>
      </c>
      <c r="N111" s="442">
        <v>0</v>
      </c>
      <c r="O111" s="442">
        <v>0</v>
      </c>
      <c r="P111" s="441">
        <v>46900</v>
      </c>
    </row>
    <row r="112" spans="1:16" ht="26.4">
      <c r="A112" s="473"/>
      <c r="B112" s="473"/>
      <c r="C112" s="473"/>
      <c r="D112" s="440" t="s">
        <v>225</v>
      </c>
      <c r="E112" s="441">
        <v>187444</v>
      </c>
      <c r="F112" s="442">
        <v>187444</v>
      </c>
      <c r="G112" s="442">
        <v>153600</v>
      </c>
      <c r="H112" s="442">
        <v>0</v>
      </c>
      <c r="I112" s="442">
        <v>0</v>
      </c>
      <c r="J112" s="441">
        <v>0</v>
      </c>
      <c r="K112" s="442">
        <v>0</v>
      </c>
      <c r="L112" s="442">
        <v>0</v>
      </c>
      <c r="M112" s="442">
        <v>0</v>
      </c>
      <c r="N112" s="442">
        <v>0</v>
      </c>
      <c r="O112" s="442">
        <v>0</v>
      </c>
      <c r="P112" s="441">
        <v>187444</v>
      </c>
    </row>
    <row r="113" spans="1:16">
      <c r="A113" s="473"/>
      <c r="B113" s="473"/>
      <c r="C113" s="473"/>
      <c r="D113" s="440" t="s">
        <v>226</v>
      </c>
      <c r="E113" s="441">
        <v>117120</v>
      </c>
      <c r="F113" s="442">
        <v>117120</v>
      </c>
      <c r="G113" s="442">
        <v>96000</v>
      </c>
      <c r="H113" s="442">
        <v>0</v>
      </c>
      <c r="I113" s="442">
        <v>0</v>
      </c>
      <c r="J113" s="441">
        <v>0</v>
      </c>
      <c r="K113" s="442">
        <v>0</v>
      </c>
      <c r="L113" s="442">
        <v>0</v>
      </c>
      <c r="M113" s="442">
        <v>0</v>
      </c>
      <c r="N113" s="442">
        <v>0</v>
      </c>
      <c r="O113" s="442">
        <v>0</v>
      </c>
      <c r="P113" s="441">
        <v>117120</v>
      </c>
    </row>
    <row r="114" spans="1:16" ht="46.2" customHeight="1">
      <c r="A114" s="473" t="s">
        <v>312</v>
      </c>
      <c r="B114" s="473" t="s">
        <v>313</v>
      </c>
      <c r="C114" s="473" t="s">
        <v>304</v>
      </c>
      <c r="D114" s="438" t="s">
        <v>314</v>
      </c>
      <c r="E114" s="439" t="s">
        <v>223</v>
      </c>
      <c r="F114" s="439" t="s">
        <v>223</v>
      </c>
      <c r="G114" s="439" t="s">
        <v>223</v>
      </c>
      <c r="H114" s="439" t="s">
        <v>223</v>
      </c>
      <c r="I114" s="439" t="s">
        <v>223</v>
      </c>
      <c r="J114" s="439" t="s">
        <v>223</v>
      </c>
      <c r="K114" s="439" t="s">
        <v>223</v>
      </c>
      <c r="L114" s="439" t="s">
        <v>223</v>
      </c>
      <c r="M114" s="439" t="s">
        <v>223</v>
      </c>
      <c r="N114" s="439" t="s">
        <v>223</v>
      </c>
      <c r="O114" s="439" t="s">
        <v>223</v>
      </c>
      <c r="P114" s="439" t="s">
        <v>223</v>
      </c>
    </row>
    <row r="115" spans="1:16">
      <c r="A115" s="473"/>
      <c r="B115" s="473"/>
      <c r="C115" s="473"/>
      <c r="D115" s="440" t="s">
        <v>224</v>
      </c>
      <c r="E115" s="441">
        <v>1947300</v>
      </c>
      <c r="F115" s="442">
        <v>1947300</v>
      </c>
      <c r="G115" s="442">
        <v>1308200</v>
      </c>
      <c r="H115" s="442">
        <v>6900</v>
      </c>
      <c r="I115" s="442">
        <v>0</v>
      </c>
      <c r="J115" s="441">
        <v>0</v>
      </c>
      <c r="K115" s="442">
        <v>0</v>
      </c>
      <c r="L115" s="442">
        <v>0</v>
      </c>
      <c r="M115" s="442">
        <v>0</v>
      </c>
      <c r="N115" s="442">
        <v>0</v>
      </c>
      <c r="O115" s="442">
        <v>0</v>
      </c>
      <c r="P115" s="441">
        <v>1947300</v>
      </c>
    </row>
    <row r="116" spans="1:16" ht="26.4">
      <c r="A116" s="473"/>
      <c r="B116" s="473"/>
      <c r="C116" s="473"/>
      <c r="D116" s="440" t="s">
        <v>225</v>
      </c>
      <c r="E116" s="441">
        <v>1947300</v>
      </c>
      <c r="F116" s="442">
        <v>1947300</v>
      </c>
      <c r="G116" s="442">
        <v>1308200</v>
      </c>
      <c r="H116" s="442">
        <v>6900</v>
      </c>
      <c r="I116" s="442">
        <v>0</v>
      </c>
      <c r="J116" s="441">
        <v>0</v>
      </c>
      <c r="K116" s="442">
        <v>0</v>
      </c>
      <c r="L116" s="442">
        <v>0</v>
      </c>
      <c r="M116" s="442">
        <v>0</v>
      </c>
      <c r="N116" s="442">
        <v>0</v>
      </c>
      <c r="O116" s="442">
        <v>0</v>
      </c>
      <c r="P116" s="441">
        <v>1947300</v>
      </c>
    </row>
    <row r="117" spans="1:16">
      <c r="A117" s="473"/>
      <c r="B117" s="473"/>
      <c r="C117" s="473"/>
      <c r="D117" s="440" t="s">
        <v>226</v>
      </c>
      <c r="E117" s="441">
        <v>1506064.84</v>
      </c>
      <c r="F117" s="442">
        <v>1506064.84</v>
      </c>
      <c r="G117" s="442">
        <v>1007103.79</v>
      </c>
      <c r="H117" s="442">
        <v>4289.42</v>
      </c>
      <c r="I117" s="442">
        <v>0</v>
      </c>
      <c r="J117" s="441">
        <v>0</v>
      </c>
      <c r="K117" s="442">
        <v>0</v>
      </c>
      <c r="L117" s="442">
        <v>0</v>
      </c>
      <c r="M117" s="442">
        <v>0</v>
      </c>
      <c r="N117" s="442">
        <v>0</v>
      </c>
      <c r="O117" s="442">
        <v>0</v>
      </c>
      <c r="P117" s="441">
        <v>1506064.84</v>
      </c>
    </row>
    <row r="118" spans="1:16" ht="34.200000000000003" customHeight="1">
      <c r="A118" s="473" t="s">
        <v>315</v>
      </c>
      <c r="B118" s="473" t="s">
        <v>316</v>
      </c>
      <c r="C118" s="473" t="s">
        <v>304</v>
      </c>
      <c r="D118" s="438" t="s">
        <v>317</v>
      </c>
      <c r="E118" s="439" t="s">
        <v>223</v>
      </c>
      <c r="F118" s="439" t="s">
        <v>223</v>
      </c>
      <c r="G118" s="439" t="s">
        <v>223</v>
      </c>
      <c r="H118" s="439" t="s">
        <v>223</v>
      </c>
      <c r="I118" s="439" t="s">
        <v>223</v>
      </c>
      <c r="J118" s="439" t="s">
        <v>223</v>
      </c>
      <c r="K118" s="439" t="s">
        <v>223</v>
      </c>
      <c r="L118" s="439" t="s">
        <v>223</v>
      </c>
      <c r="M118" s="439" t="s">
        <v>223</v>
      </c>
      <c r="N118" s="439" t="s">
        <v>223</v>
      </c>
      <c r="O118" s="439" t="s">
        <v>223</v>
      </c>
      <c r="P118" s="439" t="s">
        <v>223</v>
      </c>
    </row>
    <row r="119" spans="1:16">
      <c r="A119" s="473"/>
      <c r="B119" s="473"/>
      <c r="C119" s="473"/>
      <c r="D119" s="440" t="s">
        <v>224</v>
      </c>
      <c r="E119" s="441">
        <v>208000</v>
      </c>
      <c r="F119" s="442">
        <v>208000</v>
      </c>
      <c r="G119" s="442">
        <v>0</v>
      </c>
      <c r="H119" s="442">
        <v>0</v>
      </c>
      <c r="I119" s="442">
        <v>0</v>
      </c>
      <c r="J119" s="441">
        <v>0</v>
      </c>
      <c r="K119" s="442">
        <v>0</v>
      </c>
      <c r="L119" s="442">
        <v>0</v>
      </c>
      <c r="M119" s="442">
        <v>0</v>
      </c>
      <c r="N119" s="442">
        <v>0</v>
      </c>
      <c r="O119" s="442">
        <v>0</v>
      </c>
      <c r="P119" s="441">
        <v>208000</v>
      </c>
    </row>
    <row r="120" spans="1:16" ht="26.4">
      <c r="A120" s="473"/>
      <c r="B120" s="473"/>
      <c r="C120" s="473"/>
      <c r="D120" s="440" t="s">
        <v>225</v>
      </c>
      <c r="E120" s="441">
        <v>208000</v>
      </c>
      <c r="F120" s="442">
        <v>208000</v>
      </c>
      <c r="G120" s="442">
        <v>0</v>
      </c>
      <c r="H120" s="442">
        <v>0</v>
      </c>
      <c r="I120" s="442">
        <v>0</v>
      </c>
      <c r="J120" s="441">
        <v>0</v>
      </c>
      <c r="K120" s="442">
        <v>0</v>
      </c>
      <c r="L120" s="442">
        <v>0</v>
      </c>
      <c r="M120" s="442">
        <v>0</v>
      </c>
      <c r="N120" s="442">
        <v>0</v>
      </c>
      <c r="O120" s="442">
        <v>0</v>
      </c>
      <c r="P120" s="441">
        <v>208000</v>
      </c>
    </row>
    <row r="121" spans="1:16">
      <c r="A121" s="473"/>
      <c r="B121" s="473"/>
      <c r="C121" s="473"/>
      <c r="D121" s="440" t="s">
        <v>226</v>
      </c>
      <c r="E121" s="441">
        <v>165800</v>
      </c>
      <c r="F121" s="442">
        <v>165800</v>
      </c>
      <c r="G121" s="442">
        <v>0</v>
      </c>
      <c r="H121" s="442">
        <v>0</v>
      </c>
      <c r="I121" s="442">
        <v>0</v>
      </c>
      <c r="J121" s="441">
        <v>0</v>
      </c>
      <c r="K121" s="442">
        <v>0</v>
      </c>
      <c r="L121" s="442">
        <v>0</v>
      </c>
      <c r="M121" s="442">
        <v>0</v>
      </c>
      <c r="N121" s="442">
        <v>0</v>
      </c>
      <c r="O121" s="442">
        <v>0</v>
      </c>
      <c r="P121" s="441">
        <v>165800</v>
      </c>
    </row>
    <row r="122" spans="1:16" ht="26.4">
      <c r="A122" s="473" t="s">
        <v>318</v>
      </c>
      <c r="B122" s="473" t="s">
        <v>319</v>
      </c>
      <c r="C122" s="473" t="s">
        <v>320</v>
      </c>
      <c r="D122" s="438" t="s">
        <v>321</v>
      </c>
      <c r="E122" s="439" t="s">
        <v>223</v>
      </c>
      <c r="F122" s="439" t="s">
        <v>223</v>
      </c>
      <c r="G122" s="439" t="s">
        <v>223</v>
      </c>
      <c r="H122" s="439" t="s">
        <v>223</v>
      </c>
      <c r="I122" s="439" t="s">
        <v>223</v>
      </c>
      <c r="J122" s="439" t="s">
        <v>223</v>
      </c>
      <c r="K122" s="439" t="s">
        <v>223</v>
      </c>
      <c r="L122" s="439" t="s">
        <v>223</v>
      </c>
      <c r="M122" s="439" t="s">
        <v>223</v>
      </c>
      <c r="N122" s="439" t="s">
        <v>223</v>
      </c>
      <c r="O122" s="439" t="s">
        <v>223</v>
      </c>
      <c r="P122" s="439" t="s">
        <v>223</v>
      </c>
    </row>
    <row r="123" spans="1:16">
      <c r="A123" s="473"/>
      <c r="B123" s="473"/>
      <c r="C123" s="473"/>
      <c r="D123" s="440" t="s">
        <v>224</v>
      </c>
      <c r="E123" s="441">
        <v>1059000</v>
      </c>
      <c r="F123" s="442">
        <v>709000</v>
      </c>
      <c r="G123" s="442">
        <v>0</v>
      </c>
      <c r="H123" s="442">
        <v>280000</v>
      </c>
      <c r="I123" s="442">
        <v>350000</v>
      </c>
      <c r="J123" s="441">
        <v>100000</v>
      </c>
      <c r="K123" s="442">
        <v>0</v>
      </c>
      <c r="L123" s="442">
        <v>100000</v>
      </c>
      <c r="M123" s="442">
        <v>0</v>
      </c>
      <c r="N123" s="442">
        <v>100000</v>
      </c>
      <c r="O123" s="442">
        <v>0</v>
      </c>
      <c r="P123" s="441">
        <v>1159000</v>
      </c>
    </row>
    <row r="124" spans="1:16" ht="26.4">
      <c r="A124" s="473"/>
      <c r="B124" s="473"/>
      <c r="C124" s="473"/>
      <c r="D124" s="440" t="s">
        <v>225</v>
      </c>
      <c r="E124" s="441">
        <v>1059000</v>
      </c>
      <c r="F124" s="442">
        <v>709000</v>
      </c>
      <c r="G124" s="442">
        <v>0</v>
      </c>
      <c r="H124" s="442">
        <v>280000</v>
      </c>
      <c r="I124" s="442">
        <v>350000</v>
      </c>
      <c r="J124" s="441">
        <v>1064300</v>
      </c>
      <c r="K124" s="442">
        <v>964300</v>
      </c>
      <c r="L124" s="442">
        <v>100000</v>
      </c>
      <c r="M124" s="442">
        <v>0</v>
      </c>
      <c r="N124" s="442">
        <v>100000</v>
      </c>
      <c r="O124" s="442">
        <v>964300</v>
      </c>
      <c r="P124" s="441">
        <v>2123300</v>
      </c>
    </row>
    <row r="125" spans="1:16">
      <c r="A125" s="473"/>
      <c r="B125" s="473"/>
      <c r="C125" s="473"/>
      <c r="D125" s="440" t="s">
        <v>226</v>
      </c>
      <c r="E125" s="441">
        <v>375567.24</v>
      </c>
      <c r="F125" s="442">
        <v>288867.24</v>
      </c>
      <c r="G125" s="442">
        <v>0</v>
      </c>
      <c r="H125" s="442">
        <v>114368.24</v>
      </c>
      <c r="I125" s="442">
        <v>86700</v>
      </c>
      <c r="J125" s="441">
        <v>1049564.1100000001</v>
      </c>
      <c r="K125" s="442">
        <v>0</v>
      </c>
      <c r="L125" s="442">
        <v>85989.33</v>
      </c>
      <c r="M125" s="442">
        <v>0</v>
      </c>
      <c r="N125" s="442">
        <v>85989.33</v>
      </c>
      <c r="O125" s="442">
        <v>963574.78</v>
      </c>
      <c r="P125" s="441">
        <v>1425131.35</v>
      </c>
    </row>
    <row r="126" spans="1:16" ht="39.6">
      <c r="A126" s="473" t="s">
        <v>322</v>
      </c>
      <c r="B126" s="473" t="s">
        <v>323</v>
      </c>
      <c r="C126" s="473" t="s">
        <v>320</v>
      </c>
      <c r="D126" s="438" t="s">
        <v>324</v>
      </c>
      <c r="E126" s="439" t="s">
        <v>223</v>
      </c>
      <c r="F126" s="439" t="s">
        <v>223</v>
      </c>
      <c r="G126" s="439" t="s">
        <v>223</v>
      </c>
      <c r="H126" s="439" t="s">
        <v>223</v>
      </c>
      <c r="I126" s="439" t="s">
        <v>223</v>
      </c>
      <c r="J126" s="439" t="s">
        <v>223</v>
      </c>
      <c r="K126" s="439" t="s">
        <v>223</v>
      </c>
      <c r="L126" s="439" t="s">
        <v>223</v>
      </c>
      <c r="M126" s="439" t="s">
        <v>223</v>
      </c>
      <c r="N126" s="439" t="s">
        <v>223</v>
      </c>
      <c r="O126" s="439" t="s">
        <v>223</v>
      </c>
      <c r="P126" s="439" t="s">
        <v>223</v>
      </c>
    </row>
    <row r="127" spans="1:16">
      <c r="A127" s="473"/>
      <c r="B127" s="473"/>
      <c r="C127" s="473"/>
      <c r="D127" s="440" t="s">
        <v>224</v>
      </c>
      <c r="E127" s="441">
        <v>800000</v>
      </c>
      <c r="F127" s="442">
        <v>0</v>
      </c>
      <c r="G127" s="442">
        <v>0</v>
      </c>
      <c r="H127" s="442">
        <v>0</v>
      </c>
      <c r="I127" s="442">
        <v>800000</v>
      </c>
      <c r="J127" s="441">
        <v>0</v>
      </c>
      <c r="K127" s="442">
        <v>0</v>
      </c>
      <c r="L127" s="442">
        <v>0</v>
      </c>
      <c r="M127" s="442">
        <v>0</v>
      </c>
      <c r="N127" s="442">
        <v>0</v>
      </c>
      <c r="O127" s="442">
        <v>0</v>
      </c>
      <c r="P127" s="441">
        <v>800000</v>
      </c>
    </row>
    <row r="128" spans="1:16" ht="26.4">
      <c r="A128" s="473"/>
      <c r="B128" s="473"/>
      <c r="C128" s="473"/>
      <c r="D128" s="440" t="s">
        <v>225</v>
      </c>
      <c r="E128" s="441">
        <v>800000</v>
      </c>
      <c r="F128" s="442">
        <v>0</v>
      </c>
      <c r="G128" s="442">
        <v>0</v>
      </c>
      <c r="H128" s="442">
        <v>0</v>
      </c>
      <c r="I128" s="442">
        <v>800000</v>
      </c>
      <c r="J128" s="441">
        <v>0</v>
      </c>
      <c r="K128" s="442">
        <v>0</v>
      </c>
      <c r="L128" s="442">
        <v>0</v>
      </c>
      <c r="M128" s="442">
        <v>0</v>
      </c>
      <c r="N128" s="442">
        <v>0</v>
      </c>
      <c r="O128" s="442">
        <v>0</v>
      </c>
      <c r="P128" s="441">
        <v>800000</v>
      </c>
    </row>
    <row r="129" spans="1:16">
      <c r="A129" s="473"/>
      <c r="B129" s="473"/>
      <c r="C129" s="473"/>
      <c r="D129" s="440" t="s">
        <v>226</v>
      </c>
      <c r="E129" s="441">
        <v>148000</v>
      </c>
      <c r="F129" s="442">
        <v>0</v>
      </c>
      <c r="G129" s="442">
        <v>0</v>
      </c>
      <c r="H129" s="442">
        <v>0</v>
      </c>
      <c r="I129" s="442">
        <v>148000</v>
      </c>
      <c r="J129" s="441">
        <v>0</v>
      </c>
      <c r="K129" s="442">
        <v>0</v>
      </c>
      <c r="L129" s="442">
        <v>0</v>
      </c>
      <c r="M129" s="442">
        <v>0</v>
      </c>
      <c r="N129" s="442">
        <v>0</v>
      </c>
      <c r="O129" s="442">
        <v>0</v>
      </c>
      <c r="P129" s="441">
        <v>148000</v>
      </c>
    </row>
    <row r="130" spans="1:16" ht="21.6" customHeight="1">
      <c r="A130" s="473" t="s">
        <v>325</v>
      </c>
      <c r="B130" s="473" t="s">
        <v>326</v>
      </c>
      <c r="C130" s="473" t="s">
        <v>320</v>
      </c>
      <c r="D130" s="438" t="s">
        <v>327</v>
      </c>
      <c r="E130" s="439" t="s">
        <v>223</v>
      </c>
      <c r="F130" s="439" t="s">
        <v>223</v>
      </c>
      <c r="G130" s="439" t="s">
        <v>223</v>
      </c>
      <c r="H130" s="439" t="s">
        <v>223</v>
      </c>
      <c r="I130" s="439" t="s">
        <v>223</v>
      </c>
      <c r="J130" s="439" t="s">
        <v>223</v>
      </c>
      <c r="K130" s="439" t="s">
        <v>223</v>
      </c>
      <c r="L130" s="439" t="s">
        <v>223</v>
      </c>
      <c r="M130" s="439" t="s">
        <v>223</v>
      </c>
      <c r="N130" s="439" t="s">
        <v>223</v>
      </c>
      <c r="O130" s="439" t="s">
        <v>223</v>
      </c>
      <c r="P130" s="439" t="s">
        <v>223</v>
      </c>
    </row>
    <row r="131" spans="1:16">
      <c r="A131" s="473"/>
      <c r="B131" s="473"/>
      <c r="C131" s="473"/>
      <c r="D131" s="440" t="s">
        <v>224</v>
      </c>
      <c r="E131" s="441">
        <v>22674700</v>
      </c>
      <c r="F131" s="442">
        <v>570000</v>
      </c>
      <c r="G131" s="442">
        <v>0</v>
      </c>
      <c r="H131" s="442">
        <v>0</v>
      </c>
      <c r="I131" s="442">
        <v>22104700</v>
      </c>
      <c r="J131" s="441">
        <v>0</v>
      </c>
      <c r="K131" s="442">
        <v>0</v>
      </c>
      <c r="L131" s="442">
        <v>0</v>
      </c>
      <c r="M131" s="442">
        <v>0</v>
      </c>
      <c r="N131" s="442">
        <v>0</v>
      </c>
      <c r="O131" s="442">
        <v>0</v>
      </c>
      <c r="P131" s="441">
        <v>22674700</v>
      </c>
    </row>
    <row r="132" spans="1:16" ht="26.4">
      <c r="A132" s="473"/>
      <c r="B132" s="473"/>
      <c r="C132" s="473"/>
      <c r="D132" s="440" t="s">
        <v>225</v>
      </c>
      <c r="E132" s="441">
        <v>22674700</v>
      </c>
      <c r="F132" s="442">
        <v>570000</v>
      </c>
      <c r="G132" s="442">
        <v>0</v>
      </c>
      <c r="H132" s="442">
        <v>0</v>
      </c>
      <c r="I132" s="442">
        <v>22104700</v>
      </c>
      <c r="J132" s="441">
        <v>0</v>
      </c>
      <c r="K132" s="442">
        <v>0</v>
      </c>
      <c r="L132" s="442">
        <v>0</v>
      </c>
      <c r="M132" s="442">
        <v>0</v>
      </c>
      <c r="N132" s="442">
        <v>0</v>
      </c>
      <c r="O132" s="442">
        <v>0</v>
      </c>
      <c r="P132" s="441">
        <v>22674700</v>
      </c>
    </row>
    <row r="133" spans="1:16">
      <c r="A133" s="473"/>
      <c r="B133" s="473"/>
      <c r="C133" s="473"/>
      <c r="D133" s="440" t="s">
        <v>226</v>
      </c>
      <c r="E133" s="441">
        <v>16682624.59</v>
      </c>
      <c r="F133" s="442">
        <v>475485.3</v>
      </c>
      <c r="G133" s="442">
        <v>0</v>
      </c>
      <c r="H133" s="442">
        <v>0</v>
      </c>
      <c r="I133" s="442">
        <v>16207139.289999999</v>
      </c>
      <c r="J133" s="441">
        <v>0</v>
      </c>
      <c r="K133" s="442">
        <v>0</v>
      </c>
      <c r="L133" s="442">
        <v>0</v>
      </c>
      <c r="M133" s="442">
        <v>0</v>
      </c>
      <c r="N133" s="442">
        <v>0</v>
      </c>
      <c r="O133" s="442">
        <v>0</v>
      </c>
      <c r="P133" s="441">
        <v>16682624.59</v>
      </c>
    </row>
    <row r="134" spans="1:16" ht="79.2">
      <c r="A134" s="473" t="s">
        <v>328</v>
      </c>
      <c r="B134" s="473" t="s">
        <v>329</v>
      </c>
      <c r="C134" s="473" t="s">
        <v>330</v>
      </c>
      <c r="D134" s="438" t="s">
        <v>331</v>
      </c>
      <c r="E134" s="439" t="s">
        <v>223</v>
      </c>
      <c r="F134" s="439" t="s">
        <v>223</v>
      </c>
      <c r="G134" s="439" t="s">
        <v>223</v>
      </c>
      <c r="H134" s="439" t="s">
        <v>223</v>
      </c>
      <c r="I134" s="439" t="s">
        <v>223</v>
      </c>
      <c r="J134" s="439" t="s">
        <v>223</v>
      </c>
      <c r="K134" s="439" t="s">
        <v>223</v>
      </c>
      <c r="L134" s="439" t="s">
        <v>223</v>
      </c>
      <c r="M134" s="439" t="s">
        <v>223</v>
      </c>
      <c r="N134" s="439" t="s">
        <v>223</v>
      </c>
      <c r="O134" s="439" t="s">
        <v>223</v>
      </c>
      <c r="P134" s="439" t="s">
        <v>223</v>
      </c>
    </row>
    <row r="135" spans="1:16">
      <c r="A135" s="473"/>
      <c r="B135" s="473"/>
      <c r="C135" s="473"/>
      <c r="D135" s="440" t="s">
        <v>224</v>
      </c>
      <c r="E135" s="441">
        <v>1700000</v>
      </c>
      <c r="F135" s="442">
        <v>0</v>
      </c>
      <c r="G135" s="442">
        <v>0</v>
      </c>
      <c r="H135" s="442">
        <v>0</v>
      </c>
      <c r="I135" s="442">
        <v>1700000</v>
      </c>
      <c r="J135" s="441">
        <v>0</v>
      </c>
      <c r="K135" s="442">
        <v>0</v>
      </c>
      <c r="L135" s="442">
        <v>0</v>
      </c>
      <c r="M135" s="442">
        <v>0</v>
      </c>
      <c r="N135" s="442">
        <v>0</v>
      </c>
      <c r="O135" s="442">
        <v>0</v>
      </c>
      <c r="P135" s="441">
        <v>1700000</v>
      </c>
    </row>
    <row r="136" spans="1:16" ht="26.4">
      <c r="A136" s="473"/>
      <c r="B136" s="473"/>
      <c r="C136" s="473"/>
      <c r="D136" s="440" t="s">
        <v>225</v>
      </c>
      <c r="E136" s="441">
        <v>1700000</v>
      </c>
      <c r="F136" s="442">
        <v>0</v>
      </c>
      <c r="G136" s="442">
        <v>0</v>
      </c>
      <c r="H136" s="442">
        <v>0</v>
      </c>
      <c r="I136" s="442">
        <v>1700000</v>
      </c>
      <c r="J136" s="441">
        <v>0</v>
      </c>
      <c r="K136" s="442">
        <v>0</v>
      </c>
      <c r="L136" s="442">
        <v>0</v>
      </c>
      <c r="M136" s="442">
        <v>0</v>
      </c>
      <c r="N136" s="442">
        <v>0</v>
      </c>
      <c r="O136" s="442">
        <v>0</v>
      </c>
      <c r="P136" s="441">
        <v>1700000</v>
      </c>
    </row>
    <row r="137" spans="1:16">
      <c r="A137" s="473"/>
      <c r="B137" s="473"/>
      <c r="C137" s="473"/>
      <c r="D137" s="440" t="s">
        <v>226</v>
      </c>
      <c r="E137" s="441">
        <v>1374736</v>
      </c>
      <c r="F137" s="442">
        <v>0</v>
      </c>
      <c r="G137" s="442">
        <v>0</v>
      </c>
      <c r="H137" s="442">
        <v>0</v>
      </c>
      <c r="I137" s="442">
        <v>1374736</v>
      </c>
      <c r="J137" s="441">
        <v>0</v>
      </c>
      <c r="K137" s="442">
        <v>0</v>
      </c>
      <c r="L137" s="442">
        <v>0</v>
      </c>
      <c r="M137" s="442">
        <v>0</v>
      </c>
      <c r="N137" s="442">
        <v>0</v>
      </c>
      <c r="O137" s="442">
        <v>0</v>
      </c>
      <c r="P137" s="441">
        <v>1374736</v>
      </c>
    </row>
    <row r="138" spans="1:16" ht="21" customHeight="1">
      <c r="A138" s="473" t="s">
        <v>332</v>
      </c>
      <c r="B138" s="473" t="s">
        <v>333</v>
      </c>
      <c r="C138" s="473" t="s">
        <v>334</v>
      </c>
      <c r="D138" s="438" t="s">
        <v>335</v>
      </c>
      <c r="E138" s="439" t="s">
        <v>223</v>
      </c>
      <c r="F138" s="439" t="s">
        <v>223</v>
      </c>
      <c r="G138" s="439" t="s">
        <v>223</v>
      </c>
      <c r="H138" s="439" t="s">
        <v>223</v>
      </c>
      <c r="I138" s="439" t="s">
        <v>223</v>
      </c>
      <c r="J138" s="439" t="s">
        <v>223</v>
      </c>
      <c r="K138" s="439" t="s">
        <v>223</v>
      </c>
      <c r="L138" s="439" t="s">
        <v>223</v>
      </c>
      <c r="M138" s="439" t="s">
        <v>223</v>
      </c>
      <c r="N138" s="439" t="s">
        <v>223</v>
      </c>
      <c r="O138" s="439" t="s">
        <v>223</v>
      </c>
      <c r="P138" s="439" t="s">
        <v>223</v>
      </c>
    </row>
    <row r="139" spans="1:16">
      <c r="A139" s="473"/>
      <c r="B139" s="473"/>
      <c r="C139" s="473"/>
      <c r="D139" s="440" t="s">
        <v>224</v>
      </c>
      <c r="E139" s="441">
        <v>300000</v>
      </c>
      <c r="F139" s="442">
        <v>300000</v>
      </c>
      <c r="G139" s="442">
        <v>0</v>
      </c>
      <c r="H139" s="442">
        <v>0</v>
      </c>
      <c r="I139" s="442">
        <v>0</v>
      </c>
      <c r="J139" s="441">
        <v>0</v>
      </c>
      <c r="K139" s="442">
        <v>0</v>
      </c>
      <c r="L139" s="442">
        <v>0</v>
      </c>
      <c r="M139" s="442">
        <v>0</v>
      </c>
      <c r="N139" s="442">
        <v>0</v>
      </c>
      <c r="O139" s="442">
        <v>0</v>
      </c>
      <c r="P139" s="441">
        <v>300000</v>
      </c>
    </row>
    <row r="140" spans="1:16" ht="26.4">
      <c r="A140" s="473"/>
      <c r="B140" s="473"/>
      <c r="C140" s="473"/>
      <c r="D140" s="440" t="s">
        <v>225</v>
      </c>
      <c r="E140" s="441">
        <v>199900</v>
      </c>
      <c r="F140" s="442">
        <v>199900</v>
      </c>
      <c r="G140" s="442">
        <v>0</v>
      </c>
      <c r="H140" s="442">
        <v>0</v>
      </c>
      <c r="I140" s="442">
        <v>0</v>
      </c>
      <c r="J140" s="441">
        <v>0</v>
      </c>
      <c r="K140" s="442">
        <v>0</v>
      </c>
      <c r="L140" s="442">
        <v>0</v>
      </c>
      <c r="M140" s="442">
        <v>0</v>
      </c>
      <c r="N140" s="442">
        <v>0</v>
      </c>
      <c r="O140" s="442">
        <v>0</v>
      </c>
      <c r="P140" s="441">
        <v>199900</v>
      </c>
    </row>
    <row r="141" spans="1:16">
      <c r="A141" s="473"/>
      <c r="B141" s="473"/>
      <c r="C141" s="473"/>
      <c r="D141" s="440" t="s">
        <v>226</v>
      </c>
      <c r="E141" s="441">
        <v>59060</v>
      </c>
      <c r="F141" s="442">
        <v>59060</v>
      </c>
      <c r="G141" s="442">
        <v>0</v>
      </c>
      <c r="H141" s="442">
        <v>0</v>
      </c>
      <c r="I141" s="442">
        <v>0</v>
      </c>
      <c r="J141" s="441">
        <v>0</v>
      </c>
      <c r="K141" s="442">
        <v>0</v>
      </c>
      <c r="L141" s="442">
        <v>0</v>
      </c>
      <c r="M141" s="442">
        <v>0</v>
      </c>
      <c r="N141" s="442">
        <v>0</v>
      </c>
      <c r="O141" s="442">
        <v>0</v>
      </c>
      <c r="P141" s="441">
        <v>59060</v>
      </c>
    </row>
    <row r="142" spans="1:16" ht="26.4">
      <c r="A142" s="473" t="s">
        <v>336</v>
      </c>
      <c r="B142" s="473" t="s">
        <v>337</v>
      </c>
      <c r="C142" s="473" t="s">
        <v>338</v>
      </c>
      <c r="D142" s="438" t="s">
        <v>339</v>
      </c>
      <c r="E142" s="439" t="s">
        <v>223</v>
      </c>
      <c r="F142" s="439" t="s">
        <v>223</v>
      </c>
      <c r="G142" s="439" t="s">
        <v>223</v>
      </c>
      <c r="H142" s="439" t="s">
        <v>223</v>
      </c>
      <c r="I142" s="439" t="s">
        <v>223</v>
      </c>
      <c r="J142" s="439" t="s">
        <v>223</v>
      </c>
      <c r="K142" s="439" t="s">
        <v>223</v>
      </c>
      <c r="L142" s="439" t="s">
        <v>223</v>
      </c>
      <c r="M142" s="439" t="s">
        <v>223</v>
      </c>
      <c r="N142" s="439" t="s">
        <v>223</v>
      </c>
      <c r="O142" s="439" t="s">
        <v>223</v>
      </c>
      <c r="P142" s="439" t="s">
        <v>223</v>
      </c>
    </row>
    <row r="143" spans="1:16">
      <c r="A143" s="473"/>
      <c r="B143" s="473"/>
      <c r="C143" s="473"/>
      <c r="D143" s="440" t="s">
        <v>224</v>
      </c>
      <c r="E143" s="441">
        <v>0</v>
      </c>
      <c r="F143" s="442">
        <v>0</v>
      </c>
      <c r="G143" s="442">
        <v>0</v>
      </c>
      <c r="H143" s="442">
        <v>0</v>
      </c>
      <c r="I143" s="442">
        <v>0</v>
      </c>
      <c r="J143" s="441">
        <v>100000</v>
      </c>
      <c r="K143" s="442">
        <v>100000</v>
      </c>
      <c r="L143" s="442">
        <v>0</v>
      </c>
      <c r="M143" s="442">
        <v>0</v>
      </c>
      <c r="N143" s="442">
        <v>0</v>
      </c>
      <c r="O143" s="442">
        <v>100000</v>
      </c>
      <c r="P143" s="441">
        <v>100000</v>
      </c>
    </row>
    <row r="144" spans="1:16" ht="26.4">
      <c r="A144" s="473"/>
      <c r="B144" s="473"/>
      <c r="C144" s="473"/>
      <c r="D144" s="440" t="s">
        <v>225</v>
      </c>
      <c r="E144" s="441">
        <v>0</v>
      </c>
      <c r="F144" s="442">
        <v>0</v>
      </c>
      <c r="G144" s="442">
        <v>0</v>
      </c>
      <c r="H144" s="442">
        <v>0</v>
      </c>
      <c r="I144" s="442">
        <v>0</v>
      </c>
      <c r="J144" s="441">
        <v>100000</v>
      </c>
      <c r="K144" s="442">
        <v>100000</v>
      </c>
      <c r="L144" s="442">
        <v>0</v>
      </c>
      <c r="M144" s="442">
        <v>0</v>
      </c>
      <c r="N144" s="442">
        <v>0</v>
      </c>
      <c r="O144" s="442">
        <v>100000</v>
      </c>
      <c r="P144" s="441">
        <v>100000</v>
      </c>
    </row>
    <row r="145" spans="1:16">
      <c r="A145" s="473"/>
      <c r="B145" s="473"/>
      <c r="C145" s="473"/>
      <c r="D145" s="440" t="s">
        <v>226</v>
      </c>
      <c r="E145" s="441">
        <v>0</v>
      </c>
      <c r="F145" s="442">
        <v>0</v>
      </c>
      <c r="G145" s="442">
        <v>0</v>
      </c>
      <c r="H145" s="442">
        <v>0</v>
      </c>
      <c r="I145" s="442">
        <v>0</v>
      </c>
      <c r="J145" s="441">
        <v>0</v>
      </c>
      <c r="K145" s="442">
        <v>0</v>
      </c>
      <c r="L145" s="442">
        <v>0</v>
      </c>
      <c r="M145" s="442">
        <v>0</v>
      </c>
      <c r="N145" s="442">
        <v>0</v>
      </c>
      <c r="O145" s="442">
        <v>0</v>
      </c>
      <c r="P145" s="441">
        <v>0</v>
      </c>
    </row>
    <row r="146" spans="1:16" ht="26.4">
      <c r="A146" s="473" t="s">
        <v>340</v>
      </c>
      <c r="B146" s="473" t="s">
        <v>341</v>
      </c>
      <c r="C146" s="473" t="s">
        <v>342</v>
      </c>
      <c r="D146" s="438" t="s">
        <v>343</v>
      </c>
      <c r="E146" s="439" t="s">
        <v>223</v>
      </c>
      <c r="F146" s="439" t="s">
        <v>223</v>
      </c>
      <c r="G146" s="439" t="s">
        <v>223</v>
      </c>
      <c r="H146" s="439" t="s">
        <v>223</v>
      </c>
      <c r="I146" s="439" t="s">
        <v>223</v>
      </c>
      <c r="J146" s="439" t="s">
        <v>223</v>
      </c>
      <c r="K146" s="439" t="s">
        <v>223</v>
      </c>
      <c r="L146" s="439" t="s">
        <v>223</v>
      </c>
      <c r="M146" s="439" t="s">
        <v>223</v>
      </c>
      <c r="N146" s="439" t="s">
        <v>223</v>
      </c>
      <c r="O146" s="439" t="s">
        <v>223</v>
      </c>
      <c r="P146" s="439" t="s">
        <v>223</v>
      </c>
    </row>
    <row r="147" spans="1:16">
      <c r="A147" s="473"/>
      <c r="B147" s="473"/>
      <c r="C147" s="473"/>
      <c r="D147" s="440" t="s">
        <v>224</v>
      </c>
      <c r="E147" s="441">
        <v>9282000</v>
      </c>
      <c r="F147" s="442">
        <v>9282000</v>
      </c>
      <c r="G147" s="442">
        <v>0</v>
      </c>
      <c r="H147" s="442">
        <v>0</v>
      </c>
      <c r="I147" s="442">
        <v>0</v>
      </c>
      <c r="J147" s="441">
        <v>0</v>
      </c>
      <c r="K147" s="442">
        <v>0</v>
      </c>
      <c r="L147" s="442">
        <v>0</v>
      </c>
      <c r="M147" s="442">
        <v>0</v>
      </c>
      <c r="N147" s="442">
        <v>0</v>
      </c>
      <c r="O147" s="442">
        <v>0</v>
      </c>
      <c r="P147" s="441">
        <v>9282000</v>
      </c>
    </row>
    <row r="148" spans="1:16" ht="26.4">
      <c r="A148" s="473"/>
      <c r="B148" s="473"/>
      <c r="C148" s="473"/>
      <c r="D148" s="440" t="s">
        <v>225</v>
      </c>
      <c r="E148" s="441">
        <v>8982000</v>
      </c>
      <c r="F148" s="442">
        <v>8982000</v>
      </c>
      <c r="G148" s="442">
        <v>0</v>
      </c>
      <c r="H148" s="442">
        <v>0</v>
      </c>
      <c r="I148" s="442">
        <v>0</v>
      </c>
      <c r="J148" s="441">
        <v>100000</v>
      </c>
      <c r="K148" s="442">
        <v>100000</v>
      </c>
      <c r="L148" s="442">
        <v>0</v>
      </c>
      <c r="M148" s="442">
        <v>0</v>
      </c>
      <c r="N148" s="442">
        <v>0</v>
      </c>
      <c r="O148" s="442">
        <v>100000</v>
      </c>
      <c r="P148" s="441">
        <v>9082000</v>
      </c>
    </row>
    <row r="149" spans="1:16">
      <c r="A149" s="473"/>
      <c r="B149" s="473"/>
      <c r="C149" s="473"/>
      <c r="D149" s="440" t="s">
        <v>226</v>
      </c>
      <c r="E149" s="441">
        <v>4433688.42</v>
      </c>
      <c r="F149" s="442">
        <v>4433688.42</v>
      </c>
      <c r="G149" s="442">
        <v>0</v>
      </c>
      <c r="H149" s="442">
        <v>0</v>
      </c>
      <c r="I149" s="442">
        <v>0</v>
      </c>
      <c r="J149" s="441">
        <v>0</v>
      </c>
      <c r="K149" s="442">
        <v>0</v>
      </c>
      <c r="L149" s="442">
        <v>0</v>
      </c>
      <c r="M149" s="442">
        <v>0</v>
      </c>
      <c r="N149" s="442">
        <v>0</v>
      </c>
      <c r="O149" s="442">
        <v>0</v>
      </c>
      <c r="P149" s="441">
        <v>4433688.42</v>
      </c>
    </row>
    <row r="150" spans="1:16" ht="18.600000000000001" customHeight="1">
      <c r="A150" s="473" t="s">
        <v>344</v>
      </c>
      <c r="B150" s="473" t="s">
        <v>345</v>
      </c>
      <c r="C150" s="473" t="s">
        <v>346</v>
      </c>
      <c r="D150" s="438" t="s">
        <v>347</v>
      </c>
      <c r="E150" s="439" t="s">
        <v>223</v>
      </c>
      <c r="F150" s="439" t="s">
        <v>223</v>
      </c>
      <c r="G150" s="439" t="s">
        <v>223</v>
      </c>
      <c r="H150" s="439" t="s">
        <v>223</v>
      </c>
      <c r="I150" s="439" t="s">
        <v>223</v>
      </c>
      <c r="J150" s="439" t="s">
        <v>223</v>
      </c>
      <c r="K150" s="439" t="s">
        <v>223</v>
      </c>
      <c r="L150" s="439" t="s">
        <v>223</v>
      </c>
      <c r="M150" s="439" t="s">
        <v>223</v>
      </c>
      <c r="N150" s="439" t="s">
        <v>223</v>
      </c>
      <c r="O150" s="439" t="s">
        <v>223</v>
      </c>
      <c r="P150" s="439" t="s">
        <v>223</v>
      </c>
    </row>
    <row r="151" spans="1:16">
      <c r="A151" s="473"/>
      <c r="B151" s="473"/>
      <c r="C151" s="473"/>
      <c r="D151" s="440" t="s">
        <v>224</v>
      </c>
      <c r="E151" s="441">
        <v>39400</v>
      </c>
      <c r="F151" s="442">
        <v>39400</v>
      </c>
      <c r="G151" s="442">
        <v>0</v>
      </c>
      <c r="H151" s="442">
        <v>0</v>
      </c>
      <c r="I151" s="442">
        <v>0</v>
      </c>
      <c r="J151" s="441">
        <v>0</v>
      </c>
      <c r="K151" s="442">
        <v>0</v>
      </c>
      <c r="L151" s="442">
        <v>0</v>
      </c>
      <c r="M151" s="442">
        <v>0</v>
      </c>
      <c r="N151" s="442">
        <v>0</v>
      </c>
      <c r="O151" s="442">
        <v>0</v>
      </c>
      <c r="P151" s="441">
        <v>39400</v>
      </c>
    </row>
    <row r="152" spans="1:16" ht="26.4">
      <c r="A152" s="473"/>
      <c r="B152" s="473"/>
      <c r="C152" s="473"/>
      <c r="D152" s="440" t="s">
        <v>225</v>
      </c>
      <c r="E152" s="441">
        <v>39400</v>
      </c>
      <c r="F152" s="442">
        <v>39400</v>
      </c>
      <c r="G152" s="442">
        <v>0</v>
      </c>
      <c r="H152" s="442">
        <v>0</v>
      </c>
      <c r="I152" s="442">
        <v>0</v>
      </c>
      <c r="J152" s="441">
        <v>0</v>
      </c>
      <c r="K152" s="442">
        <v>0</v>
      </c>
      <c r="L152" s="442">
        <v>0</v>
      </c>
      <c r="M152" s="442">
        <v>0</v>
      </c>
      <c r="N152" s="442">
        <v>0</v>
      </c>
      <c r="O152" s="442">
        <v>0</v>
      </c>
      <c r="P152" s="441">
        <v>39400</v>
      </c>
    </row>
    <row r="153" spans="1:16">
      <c r="A153" s="473"/>
      <c r="B153" s="473"/>
      <c r="C153" s="473"/>
      <c r="D153" s="440" t="s">
        <v>226</v>
      </c>
      <c r="E153" s="441">
        <v>39360</v>
      </c>
      <c r="F153" s="442">
        <v>39360</v>
      </c>
      <c r="G153" s="442">
        <v>0</v>
      </c>
      <c r="H153" s="442">
        <v>0</v>
      </c>
      <c r="I153" s="442">
        <v>0</v>
      </c>
      <c r="J153" s="441">
        <v>0</v>
      </c>
      <c r="K153" s="442">
        <v>0</v>
      </c>
      <c r="L153" s="442">
        <v>0</v>
      </c>
      <c r="M153" s="442">
        <v>0</v>
      </c>
      <c r="N153" s="442">
        <v>0</v>
      </c>
      <c r="O153" s="442">
        <v>0</v>
      </c>
      <c r="P153" s="441">
        <v>39360</v>
      </c>
    </row>
    <row r="154" spans="1:16" ht="39.6">
      <c r="A154" s="473" t="s">
        <v>348</v>
      </c>
      <c r="B154" s="473" t="s">
        <v>349</v>
      </c>
      <c r="C154" s="473" t="s">
        <v>350</v>
      </c>
      <c r="D154" s="438" t="s">
        <v>351</v>
      </c>
      <c r="E154" s="439" t="s">
        <v>223</v>
      </c>
      <c r="F154" s="439" t="s">
        <v>223</v>
      </c>
      <c r="G154" s="439" t="s">
        <v>223</v>
      </c>
      <c r="H154" s="439" t="s">
        <v>223</v>
      </c>
      <c r="I154" s="439" t="s">
        <v>223</v>
      </c>
      <c r="J154" s="439" t="s">
        <v>223</v>
      </c>
      <c r="K154" s="439" t="s">
        <v>223</v>
      </c>
      <c r="L154" s="439" t="s">
        <v>223</v>
      </c>
      <c r="M154" s="439" t="s">
        <v>223</v>
      </c>
      <c r="N154" s="439" t="s">
        <v>223</v>
      </c>
      <c r="O154" s="439" t="s">
        <v>223</v>
      </c>
      <c r="P154" s="439" t="s">
        <v>223</v>
      </c>
    </row>
    <row r="155" spans="1:16">
      <c r="A155" s="473"/>
      <c r="B155" s="473"/>
      <c r="C155" s="473"/>
      <c r="D155" s="440" t="s">
        <v>224</v>
      </c>
      <c r="E155" s="441">
        <v>0</v>
      </c>
      <c r="F155" s="442">
        <v>0</v>
      </c>
      <c r="G155" s="442">
        <v>0</v>
      </c>
      <c r="H155" s="442">
        <v>0</v>
      </c>
      <c r="I155" s="442">
        <v>0</v>
      </c>
      <c r="J155" s="441">
        <v>100000</v>
      </c>
      <c r="K155" s="442">
        <v>100000</v>
      </c>
      <c r="L155" s="442">
        <v>0</v>
      </c>
      <c r="M155" s="442">
        <v>0</v>
      </c>
      <c r="N155" s="442">
        <v>0</v>
      </c>
      <c r="O155" s="442">
        <v>100000</v>
      </c>
      <c r="P155" s="441">
        <v>100000</v>
      </c>
    </row>
    <row r="156" spans="1:16" ht="26.4">
      <c r="A156" s="473"/>
      <c r="B156" s="473"/>
      <c r="C156" s="473"/>
      <c r="D156" s="440" t="s">
        <v>225</v>
      </c>
      <c r="E156" s="441">
        <v>0</v>
      </c>
      <c r="F156" s="442">
        <v>0</v>
      </c>
      <c r="G156" s="442">
        <v>0</v>
      </c>
      <c r="H156" s="442">
        <v>0</v>
      </c>
      <c r="I156" s="442">
        <v>0</v>
      </c>
      <c r="J156" s="441">
        <v>100000</v>
      </c>
      <c r="K156" s="442">
        <v>100000</v>
      </c>
      <c r="L156" s="442">
        <v>0</v>
      </c>
      <c r="M156" s="442">
        <v>0</v>
      </c>
      <c r="N156" s="442">
        <v>0</v>
      </c>
      <c r="O156" s="442">
        <v>100000</v>
      </c>
      <c r="P156" s="441">
        <v>100000</v>
      </c>
    </row>
    <row r="157" spans="1:16">
      <c r="A157" s="473"/>
      <c r="B157" s="473"/>
      <c r="C157" s="473"/>
      <c r="D157" s="440" t="s">
        <v>226</v>
      </c>
      <c r="E157" s="441">
        <v>0</v>
      </c>
      <c r="F157" s="442">
        <v>0</v>
      </c>
      <c r="G157" s="442">
        <v>0</v>
      </c>
      <c r="H157" s="442">
        <v>0</v>
      </c>
      <c r="I157" s="442">
        <v>0</v>
      </c>
      <c r="J157" s="441">
        <v>56561.86</v>
      </c>
      <c r="K157" s="442">
        <v>0</v>
      </c>
      <c r="L157" s="442">
        <v>0</v>
      </c>
      <c r="M157" s="442">
        <v>0</v>
      </c>
      <c r="N157" s="442">
        <v>0</v>
      </c>
      <c r="O157" s="442">
        <v>56561.86</v>
      </c>
      <c r="P157" s="441">
        <v>56561.86</v>
      </c>
    </row>
    <row r="158" spans="1:16" ht="19.8" customHeight="1">
      <c r="A158" s="473" t="s">
        <v>352</v>
      </c>
      <c r="B158" s="473" t="s">
        <v>353</v>
      </c>
      <c r="C158" s="473" t="s">
        <v>350</v>
      </c>
      <c r="D158" s="438" t="s">
        <v>354</v>
      </c>
      <c r="E158" s="439" t="s">
        <v>223</v>
      </c>
      <c r="F158" s="439" t="s">
        <v>223</v>
      </c>
      <c r="G158" s="439" t="s">
        <v>223</v>
      </c>
      <c r="H158" s="439" t="s">
        <v>223</v>
      </c>
      <c r="I158" s="439" t="s">
        <v>223</v>
      </c>
      <c r="J158" s="439" t="s">
        <v>223</v>
      </c>
      <c r="K158" s="439" t="s">
        <v>223</v>
      </c>
      <c r="L158" s="439" t="s">
        <v>223</v>
      </c>
      <c r="M158" s="439" t="s">
        <v>223</v>
      </c>
      <c r="N158" s="439" t="s">
        <v>223</v>
      </c>
      <c r="O158" s="439" t="s">
        <v>223</v>
      </c>
      <c r="P158" s="439" t="s">
        <v>223</v>
      </c>
    </row>
    <row r="159" spans="1:16">
      <c r="A159" s="473"/>
      <c r="B159" s="473"/>
      <c r="C159" s="473"/>
      <c r="D159" s="440" t="s">
        <v>224</v>
      </c>
      <c r="E159" s="441">
        <v>0</v>
      </c>
      <c r="F159" s="442">
        <v>0</v>
      </c>
      <c r="G159" s="442">
        <v>0</v>
      </c>
      <c r="H159" s="442">
        <v>0</v>
      </c>
      <c r="I159" s="442">
        <v>0</v>
      </c>
      <c r="J159" s="441">
        <v>0</v>
      </c>
      <c r="K159" s="442">
        <v>0</v>
      </c>
      <c r="L159" s="442">
        <v>0</v>
      </c>
      <c r="M159" s="442">
        <v>0</v>
      </c>
      <c r="N159" s="442">
        <v>0</v>
      </c>
      <c r="O159" s="442">
        <v>0</v>
      </c>
      <c r="P159" s="441">
        <v>0</v>
      </c>
    </row>
    <row r="160" spans="1:16" ht="26.4">
      <c r="A160" s="473"/>
      <c r="B160" s="473"/>
      <c r="C160" s="473"/>
      <c r="D160" s="440" t="s">
        <v>225</v>
      </c>
      <c r="E160" s="441">
        <v>0</v>
      </c>
      <c r="F160" s="442">
        <v>0</v>
      </c>
      <c r="G160" s="442">
        <v>0</v>
      </c>
      <c r="H160" s="442">
        <v>0</v>
      </c>
      <c r="I160" s="442">
        <v>0</v>
      </c>
      <c r="J160" s="441">
        <v>2499900</v>
      </c>
      <c r="K160" s="442">
        <v>2499900</v>
      </c>
      <c r="L160" s="442">
        <v>0</v>
      </c>
      <c r="M160" s="442">
        <v>0</v>
      </c>
      <c r="N160" s="442">
        <v>0</v>
      </c>
      <c r="O160" s="442">
        <v>2499900</v>
      </c>
      <c r="P160" s="441">
        <v>2499900</v>
      </c>
    </row>
    <row r="161" spans="1:16">
      <c r="A161" s="473"/>
      <c r="B161" s="473"/>
      <c r="C161" s="473"/>
      <c r="D161" s="440" t="s">
        <v>226</v>
      </c>
      <c r="E161" s="441">
        <v>0</v>
      </c>
      <c r="F161" s="442">
        <v>0</v>
      </c>
      <c r="G161" s="442">
        <v>0</v>
      </c>
      <c r="H161" s="442">
        <v>0</v>
      </c>
      <c r="I161" s="442">
        <v>0</v>
      </c>
      <c r="J161" s="441">
        <v>2499900</v>
      </c>
      <c r="K161" s="442">
        <v>0</v>
      </c>
      <c r="L161" s="442">
        <v>0</v>
      </c>
      <c r="M161" s="442">
        <v>0</v>
      </c>
      <c r="N161" s="442">
        <v>0</v>
      </c>
      <c r="O161" s="442">
        <v>2499900</v>
      </c>
      <c r="P161" s="441">
        <v>2499900</v>
      </c>
    </row>
    <row r="162" spans="1:16">
      <c r="A162" s="473" t="s">
        <v>355</v>
      </c>
      <c r="B162" s="473" t="s">
        <v>356</v>
      </c>
      <c r="C162" s="473" t="s">
        <v>350</v>
      </c>
      <c r="D162" s="438" t="s">
        <v>357</v>
      </c>
      <c r="E162" s="439" t="s">
        <v>223</v>
      </c>
      <c r="F162" s="439" t="s">
        <v>223</v>
      </c>
      <c r="G162" s="439" t="s">
        <v>223</v>
      </c>
      <c r="H162" s="439" t="s">
        <v>223</v>
      </c>
      <c r="I162" s="439" t="s">
        <v>223</v>
      </c>
      <c r="J162" s="439" t="s">
        <v>223</v>
      </c>
      <c r="K162" s="439" t="s">
        <v>223</v>
      </c>
      <c r="L162" s="439" t="s">
        <v>223</v>
      </c>
      <c r="M162" s="439" t="s">
        <v>223</v>
      </c>
      <c r="N162" s="439" t="s">
        <v>223</v>
      </c>
      <c r="O162" s="439" t="s">
        <v>223</v>
      </c>
      <c r="P162" s="439" t="s">
        <v>223</v>
      </c>
    </row>
    <row r="163" spans="1:16">
      <c r="A163" s="473"/>
      <c r="B163" s="473"/>
      <c r="C163" s="473"/>
      <c r="D163" s="440" t="s">
        <v>224</v>
      </c>
      <c r="E163" s="441">
        <v>206800</v>
      </c>
      <c r="F163" s="442">
        <v>206800</v>
      </c>
      <c r="G163" s="442">
        <v>0</v>
      </c>
      <c r="H163" s="442">
        <v>0</v>
      </c>
      <c r="I163" s="442">
        <v>0</v>
      </c>
      <c r="J163" s="441">
        <v>0</v>
      </c>
      <c r="K163" s="442">
        <v>0</v>
      </c>
      <c r="L163" s="442">
        <v>0</v>
      </c>
      <c r="M163" s="442">
        <v>0</v>
      </c>
      <c r="N163" s="442">
        <v>0</v>
      </c>
      <c r="O163" s="442">
        <v>0</v>
      </c>
      <c r="P163" s="441">
        <v>206800</v>
      </c>
    </row>
    <row r="164" spans="1:16" ht="26.4">
      <c r="A164" s="473"/>
      <c r="B164" s="473"/>
      <c r="C164" s="473"/>
      <c r="D164" s="440" t="s">
        <v>225</v>
      </c>
      <c r="E164" s="441">
        <v>206800</v>
      </c>
      <c r="F164" s="442">
        <v>206800</v>
      </c>
      <c r="G164" s="442">
        <v>0</v>
      </c>
      <c r="H164" s="442">
        <v>0</v>
      </c>
      <c r="I164" s="442">
        <v>0</v>
      </c>
      <c r="J164" s="441">
        <v>0</v>
      </c>
      <c r="K164" s="442">
        <v>0</v>
      </c>
      <c r="L164" s="442">
        <v>0</v>
      </c>
      <c r="M164" s="442">
        <v>0</v>
      </c>
      <c r="N164" s="442">
        <v>0</v>
      </c>
      <c r="O164" s="442">
        <v>0</v>
      </c>
      <c r="P164" s="441">
        <v>206800</v>
      </c>
    </row>
    <row r="165" spans="1:16">
      <c r="A165" s="473"/>
      <c r="B165" s="473"/>
      <c r="C165" s="473"/>
      <c r="D165" s="440" t="s">
        <v>226</v>
      </c>
      <c r="E165" s="441">
        <v>150211</v>
      </c>
      <c r="F165" s="442">
        <v>150211</v>
      </c>
      <c r="G165" s="442">
        <v>0</v>
      </c>
      <c r="H165" s="442">
        <v>0</v>
      </c>
      <c r="I165" s="442">
        <v>0</v>
      </c>
      <c r="J165" s="441">
        <v>0</v>
      </c>
      <c r="K165" s="442">
        <v>0</v>
      </c>
      <c r="L165" s="442">
        <v>0</v>
      </c>
      <c r="M165" s="442">
        <v>0</v>
      </c>
      <c r="N165" s="442">
        <v>0</v>
      </c>
      <c r="O165" s="442">
        <v>0</v>
      </c>
      <c r="P165" s="441">
        <v>150211</v>
      </c>
    </row>
    <row r="166" spans="1:16">
      <c r="A166" s="473" t="s">
        <v>358</v>
      </c>
      <c r="B166" s="473" t="s">
        <v>359</v>
      </c>
      <c r="C166" s="473" t="s">
        <v>350</v>
      </c>
      <c r="D166" s="438" t="s">
        <v>360</v>
      </c>
      <c r="E166" s="439" t="s">
        <v>223</v>
      </c>
      <c r="F166" s="439" t="s">
        <v>223</v>
      </c>
      <c r="G166" s="439" t="s">
        <v>223</v>
      </c>
      <c r="H166" s="439" t="s">
        <v>223</v>
      </c>
      <c r="I166" s="439" t="s">
        <v>223</v>
      </c>
      <c r="J166" s="439" t="s">
        <v>223</v>
      </c>
      <c r="K166" s="439" t="s">
        <v>223</v>
      </c>
      <c r="L166" s="439" t="s">
        <v>223</v>
      </c>
      <c r="M166" s="439" t="s">
        <v>223</v>
      </c>
      <c r="N166" s="439" t="s">
        <v>223</v>
      </c>
      <c r="O166" s="439" t="s">
        <v>223</v>
      </c>
      <c r="P166" s="439" t="s">
        <v>223</v>
      </c>
    </row>
    <row r="167" spans="1:16">
      <c r="A167" s="473"/>
      <c r="B167" s="473"/>
      <c r="C167" s="473"/>
      <c r="D167" s="440" t="s">
        <v>224</v>
      </c>
      <c r="E167" s="441">
        <v>500000</v>
      </c>
      <c r="F167" s="442">
        <v>500000</v>
      </c>
      <c r="G167" s="442">
        <v>0</v>
      </c>
      <c r="H167" s="442">
        <v>0</v>
      </c>
      <c r="I167" s="442">
        <v>0</v>
      </c>
      <c r="J167" s="441">
        <v>0</v>
      </c>
      <c r="K167" s="442">
        <v>0</v>
      </c>
      <c r="L167" s="442">
        <v>0</v>
      </c>
      <c r="M167" s="442">
        <v>0</v>
      </c>
      <c r="N167" s="442">
        <v>0</v>
      </c>
      <c r="O167" s="442">
        <v>0</v>
      </c>
      <c r="P167" s="441">
        <v>500000</v>
      </c>
    </row>
    <row r="168" spans="1:16" ht="26.4">
      <c r="A168" s="473"/>
      <c r="B168" s="473"/>
      <c r="C168" s="473"/>
      <c r="D168" s="440" t="s">
        <v>225</v>
      </c>
      <c r="E168" s="441">
        <v>500000</v>
      </c>
      <c r="F168" s="442">
        <v>500000</v>
      </c>
      <c r="G168" s="442">
        <v>0</v>
      </c>
      <c r="H168" s="442">
        <v>0</v>
      </c>
      <c r="I168" s="442">
        <v>0</v>
      </c>
      <c r="J168" s="441">
        <v>0</v>
      </c>
      <c r="K168" s="442">
        <v>0</v>
      </c>
      <c r="L168" s="442">
        <v>0</v>
      </c>
      <c r="M168" s="442">
        <v>0</v>
      </c>
      <c r="N168" s="442">
        <v>0</v>
      </c>
      <c r="O168" s="442">
        <v>0</v>
      </c>
      <c r="P168" s="441">
        <v>500000</v>
      </c>
    </row>
    <row r="169" spans="1:16">
      <c r="A169" s="473"/>
      <c r="B169" s="473"/>
      <c r="C169" s="473"/>
      <c r="D169" s="440" t="s">
        <v>226</v>
      </c>
      <c r="E169" s="441">
        <v>68582.77</v>
      </c>
      <c r="F169" s="442">
        <v>68582.77</v>
      </c>
      <c r="G169" s="442">
        <v>0</v>
      </c>
      <c r="H169" s="442">
        <v>0</v>
      </c>
      <c r="I169" s="442">
        <v>0</v>
      </c>
      <c r="J169" s="441">
        <v>0</v>
      </c>
      <c r="K169" s="442">
        <v>0</v>
      </c>
      <c r="L169" s="442">
        <v>0</v>
      </c>
      <c r="M169" s="442">
        <v>0</v>
      </c>
      <c r="N169" s="442">
        <v>0</v>
      </c>
      <c r="O169" s="442">
        <v>0</v>
      </c>
      <c r="P169" s="441">
        <v>68582.77</v>
      </c>
    </row>
    <row r="170" spans="1:16" ht="26.4">
      <c r="A170" s="473" t="s">
        <v>361</v>
      </c>
      <c r="B170" s="473" t="s">
        <v>362</v>
      </c>
      <c r="C170" s="473" t="s">
        <v>363</v>
      </c>
      <c r="D170" s="438" t="s">
        <v>364</v>
      </c>
      <c r="E170" s="439" t="s">
        <v>223</v>
      </c>
      <c r="F170" s="439" t="s">
        <v>223</v>
      </c>
      <c r="G170" s="439" t="s">
        <v>223</v>
      </c>
      <c r="H170" s="439" t="s">
        <v>223</v>
      </c>
      <c r="I170" s="439" t="s">
        <v>223</v>
      </c>
      <c r="J170" s="439" t="s">
        <v>223</v>
      </c>
      <c r="K170" s="439" t="s">
        <v>223</v>
      </c>
      <c r="L170" s="439" t="s">
        <v>223</v>
      </c>
      <c r="M170" s="439" t="s">
        <v>223</v>
      </c>
      <c r="N170" s="439" t="s">
        <v>223</v>
      </c>
      <c r="O170" s="439" t="s">
        <v>223</v>
      </c>
      <c r="P170" s="439" t="s">
        <v>223</v>
      </c>
    </row>
    <row r="171" spans="1:16">
      <c r="A171" s="473"/>
      <c r="B171" s="473"/>
      <c r="C171" s="473"/>
      <c r="D171" s="440" t="s">
        <v>224</v>
      </c>
      <c r="E171" s="441">
        <v>800000</v>
      </c>
      <c r="F171" s="442">
        <v>800000</v>
      </c>
      <c r="G171" s="442">
        <v>0</v>
      </c>
      <c r="H171" s="442">
        <v>0</v>
      </c>
      <c r="I171" s="442">
        <v>0</v>
      </c>
      <c r="J171" s="441">
        <v>0</v>
      </c>
      <c r="K171" s="442">
        <v>0</v>
      </c>
      <c r="L171" s="442">
        <v>0</v>
      </c>
      <c r="M171" s="442">
        <v>0</v>
      </c>
      <c r="N171" s="442">
        <v>0</v>
      </c>
      <c r="O171" s="442">
        <v>0</v>
      </c>
      <c r="P171" s="441">
        <v>800000</v>
      </c>
    </row>
    <row r="172" spans="1:16" ht="26.4">
      <c r="A172" s="473"/>
      <c r="B172" s="473"/>
      <c r="C172" s="473"/>
      <c r="D172" s="440" t="s">
        <v>225</v>
      </c>
      <c r="E172" s="441">
        <v>457800</v>
      </c>
      <c r="F172" s="442">
        <v>457800</v>
      </c>
      <c r="G172" s="442">
        <v>0</v>
      </c>
      <c r="H172" s="442">
        <v>0</v>
      </c>
      <c r="I172" s="442">
        <v>0</v>
      </c>
      <c r="J172" s="441">
        <v>294400</v>
      </c>
      <c r="K172" s="442">
        <v>294400</v>
      </c>
      <c r="L172" s="442">
        <v>0</v>
      </c>
      <c r="M172" s="442">
        <v>0</v>
      </c>
      <c r="N172" s="442">
        <v>0</v>
      </c>
      <c r="O172" s="442">
        <v>294400</v>
      </c>
      <c r="P172" s="441">
        <v>752200</v>
      </c>
    </row>
    <row r="173" spans="1:16">
      <c r="A173" s="473"/>
      <c r="B173" s="473"/>
      <c r="C173" s="473"/>
      <c r="D173" s="440" t="s">
        <v>226</v>
      </c>
      <c r="E173" s="441">
        <v>145800</v>
      </c>
      <c r="F173" s="442">
        <v>145800</v>
      </c>
      <c r="G173" s="442">
        <v>0</v>
      </c>
      <c r="H173" s="442">
        <v>0</v>
      </c>
      <c r="I173" s="442">
        <v>0</v>
      </c>
      <c r="J173" s="441">
        <v>0</v>
      </c>
      <c r="K173" s="442">
        <v>0</v>
      </c>
      <c r="L173" s="442">
        <v>0</v>
      </c>
      <c r="M173" s="442">
        <v>0</v>
      </c>
      <c r="N173" s="442">
        <v>0</v>
      </c>
      <c r="O173" s="442">
        <v>0</v>
      </c>
      <c r="P173" s="441">
        <v>145800</v>
      </c>
    </row>
    <row r="174" spans="1:16" ht="26.4">
      <c r="A174" s="473" t="s">
        <v>365</v>
      </c>
      <c r="B174" s="473" t="s">
        <v>366</v>
      </c>
      <c r="C174" s="473" t="s">
        <v>363</v>
      </c>
      <c r="D174" s="438" t="s">
        <v>367</v>
      </c>
      <c r="E174" s="439" t="s">
        <v>223</v>
      </c>
      <c r="F174" s="439" t="s">
        <v>223</v>
      </c>
      <c r="G174" s="439" t="s">
        <v>223</v>
      </c>
      <c r="H174" s="439" t="s">
        <v>223</v>
      </c>
      <c r="I174" s="439" t="s">
        <v>223</v>
      </c>
      <c r="J174" s="439" t="s">
        <v>223</v>
      </c>
      <c r="K174" s="439" t="s">
        <v>223</v>
      </c>
      <c r="L174" s="439" t="s">
        <v>223</v>
      </c>
      <c r="M174" s="439" t="s">
        <v>223</v>
      </c>
      <c r="N174" s="439" t="s">
        <v>223</v>
      </c>
      <c r="O174" s="439" t="s">
        <v>223</v>
      </c>
      <c r="P174" s="439" t="s">
        <v>223</v>
      </c>
    </row>
    <row r="175" spans="1:16">
      <c r="A175" s="473"/>
      <c r="B175" s="473"/>
      <c r="C175" s="473"/>
      <c r="D175" s="440" t="s">
        <v>224</v>
      </c>
      <c r="E175" s="441">
        <v>2637400</v>
      </c>
      <c r="F175" s="442">
        <v>2637400</v>
      </c>
      <c r="G175" s="442">
        <v>1528800</v>
      </c>
      <c r="H175" s="442">
        <v>15100</v>
      </c>
      <c r="I175" s="442">
        <v>0</v>
      </c>
      <c r="J175" s="441">
        <v>0</v>
      </c>
      <c r="K175" s="442">
        <v>0</v>
      </c>
      <c r="L175" s="442">
        <v>0</v>
      </c>
      <c r="M175" s="442">
        <v>0</v>
      </c>
      <c r="N175" s="442">
        <v>0</v>
      </c>
      <c r="O175" s="442">
        <v>0</v>
      </c>
      <c r="P175" s="441">
        <v>2637400</v>
      </c>
    </row>
    <row r="176" spans="1:16" ht="26.4">
      <c r="A176" s="473"/>
      <c r="B176" s="473"/>
      <c r="C176" s="473"/>
      <c r="D176" s="440" t="s">
        <v>225</v>
      </c>
      <c r="E176" s="441">
        <v>2645400</v>
      </c>
      <c r="F176" s="442">
        <v>2645400</v>
      </c>
      <c r="G176" s="442">
        <v>1528800</v>
      </c>
      <c r="H176" s="442">
        <v>23100</v>
      </c>
      <c r="I176" s="442">
        <v>0</v>
      </c>
      <c r="J176" s="441">
        <v>0</v>
      </c>
      <c r="K176" s="442">
        <v>0</v>
      </c>
      <c r="L176" s="442">
        <v>0</v>
      </c>
      <c r="M176" s="442">
        <v>0</v>
      </c>
      <c r="N176" s="442">
        <v>0</v>
      </c>
      <c r="O176" s="442">
        <v>0</v>
      </c>
      <c r="P176" s="441">
        <v>2645400</v>
      </c>
    </row>
    <row r="177" spans="1:16">
      <c r="A177" s="473"/>
      <c r="B177" s="473"/>
      <c r="C177" s="473"/>
      <c r="D177" s="440" t="s">
        <v>226</v>
      </c>
      <c r="E177" s="441">
        <v>1672112.93</v>
      </c>
      <c r="F177" s="442">
        <v>1672112.93</v>
      </c>
      <c r="G177" s="442">
        <v>964882.4</v>
      </c>
      <c r="H177" s="442">
        <v>15261.07</v>
      </c>
      <c r="I177" s="442">
        <v>0</v>
      </c>
      <c r="J177" s="441">
        <v>0</v>
      </c>
      <c r="K177" s="442">
        <v>0</v>
      </c>
      <c r="L177" s="442">
        <v>0</v>
      </c>
      <c r="M177" s="442">
        <v>0</v>
      </c>
      <c r="N177" s="442">
        <v>0</v>
      </c>
      <c r="O177" s="442">
        <v>0</v>
      </c>
      <c r="P177" s="441">
        <v>1672112.93</v>
      </c>
    </row>
    <row r="178" spans="1:16">
      <c r="A178" s="473" t="s">
        <v>368</v>
      </c>
      <c r="B178" s="473" t="s">
        <v>369</v>
      </c>
      <c r="C178" s="473" t="s">
        <v>370</v>
      </c>
      <c r="D178" s="438" t="s">
        <v>371</v>
      </c>
      <c r="E178" s="439" t="s">
        <v>223</v>
      </c>
      <c r="F178" s="439" t="s">
        <v>223</v>
      </c>
      <c r="G178" s="439" t="s">
        <v>223</v>
      </c>
      <c r="H178" s="439" t="s">
        <v>223</v>
      </c>
      <c r="I178" s="439" t="s">
        <v>223</v>
      </c>
      <c r="J178" s="439" t="s">
        <v>223</v>
      </c>
      <c r="K178" s="439" t="s">
        <v>223</v>
      </c>
      <c r="L178" s="439" t="s">
        <v>223</v>
      </c>
      <c r="M178" s="439" t="s">
        <v>223</v>
      </c>
      <c r="N178" s="439" t="s">
        <v>223</v>
      </c>
      <c r="O178" s="439" t="s">
        <v>223</v>
      </c>
      <c r="P178" s="439" t="s">
        <v>223</v>
      </c>
    </row>
    <row r="179" spans="1:16">
      <c r="A179" s="473"/>
      <c r="B179" s="473"/>
      <c r="C179" s="473"/>
      <c r="D179" s="440" t="s">
        <v>224</v>
      </c>
      <c r="E179" s="441">
        <v>700400</v>
      </c>
      <c r="F179" s="442">
        <v>700400</v>
      </c>
      <c r="G179" s="442">
        <v>0</v>
      </c>
      <c r="H179" s="442">
        <v>400</v>
      </c>
      <c r="I179" s="442">
        <v>0</v>
      </c>
      <c r="J179" s="441">
        <v>0</v>
      </c>
      <c r="K179" s="442">
        <v>0</v>
      </c>
      <c r="L179" s="442">
        <v>0</v>
      </c>
      <c r="M179" s="442">
        <v>0</v>
      </c>
      <c r="N179" s="442">
        <v>0</v>
      </c>
      <c r="O179" s="442">
        <v>0</v>
      </c>
      <c r="P179" s="441">
        <v>700400</v>
      </c>
    </row>
    <row r="180" spans="1:16" ht="26.4">
      <c r="A180" s="473"/>
      <c r="B180" s="473"/>
      <c r="C180" s="473"/>
      <c r="D180" s="440" t="s">
        <v>225</v>
      </c>
      <c r="E180" s="441">
        <v>602900</v>
      </c>
      <c r="F180" s="442">
        <v>602900</v>
      </c>
      <c r="G180" s="442">
        <v>0</v>
      </c>
      <c r="H180" s="442">
        <v>2400</v>
      </c>
      <c r="I180" s="442">
        <v>0</v>
      </c>
      <c r="J180" s="441">
        <v>99500</v>
      </c>
      <c r="K180" s="442">
        <v>99500</v>
      </c>
      <c r="L180" s="442">
        <v>0</v>
      </c>
      <c r="M180" s="442">
        <v>0</v>
      </c>
      <c r="N180" s="442">
        <v>0</v>
      </c>
      <c r="O180" s="442">
        <v>99500</v>
      </c>
      <c r="P180" s="441">
        <v>702400</v>
      </c>
    </row>
    <row r="181" spans="1:16">
      <c r="A181" s="473"/>
      <c r="B181" s="473"/>
      <c r="C181" s="473"/>
      <c r="D181" s="440" t="s">
        <v>226</v>
      </c>
      <c r="E181" s="441">
        <v>198681.23</v>
      </c>
      <c r="F181" s="442">
        <v>198681.23</v>
      </c>
      <c r="G181" s="442">
        <v>0</v>
      </c>
      <c r="H181" s="442">
        <v>1431.23</v>
      </c>
      <c r="I181" s="442">
        <v>0</v>
      </c>
      <c r="J181" s="441">
        <v>99500</v>
      </c>
      <c r="K181" s="442">
        <v>0</v>
      </c>
      <c r="L181" s="442">
        <v>0</v>
      </c>
      <c r="M181" s="442">
        <v>0</v>
      </c>
      <c r="N181" s="442">
        <v>0</v>
      </c>
      <c r="O181" s="442">
        <v>99500</v>
      </c>
      <c r="P181" s="441">
        <v>298181.23</v>
      </c>
    </row>
    <row r="182" spans="1:16">
      <c r="A182" s="473" t="s">
        <v>372</v>
      </c>
      <c r="B182" s="473" t="s">
        <v>373</v>
      </c>
      <c r="C182" s="473" t="s">
        <v>370</v>
      </c>
      <c r="D182" s="438" t="s">
        <v>374</v>
      </c>
      <c r="E182" s="439" t="s">
        <v>223</v>
      </c>
      <c r="F182" s="439" t="s">
        <v>223</v>
      </c>
      <c r="G182" s="439" t="s">
        <v>223</v>
      </c>
      <c r="H182" s="439" t="s">
        <v>223</v>
      </c>
      <c r="I182" s="439" t="s">
        <v>223</v>
      </c>
      <c r="J182" s="439" t="s">
        <v>223</v>
      </c>
      <c r="K182" s="439" t="s">
        <v>223</v>
      </c>
      <c r="L182" s="439" t="s">
        <v>223</v>
      </c>
      <c r="M182" s="439" t="s">
        <v>223</v>
      </c>
      <c r="N182" s="439" t="s">
        <v>223</v>
      </c>
      <c r="O182" s="439" t="s">
        <v>223</v>
      </c>
      <c r="P182" s="439" t="s">
        <v>223</v>
      </c>
    </row>
    <row r="183" spans="1:16">
      <c r="A183" s="473"/>
      <c r="B183" s="473"/>
      <c r="C183" s="473"/>
      <c r="D183" s="440" t="s">
        <v>224</v>
      </c>
      <c r="E183" s="441">
        <v>100000</v>
      </c>
      <c r="F183" s="442">
        <v>100000</v>
      </c>
      <c r="G183" s="442">
        <v>0</v>
      </c>
      <c r="H183" s="442">
        <v>0</v>
      </c>
      <c r="I183" s="442">
        <v>0</v>
      </c>
      <c r="J183" s="441">
        <v>500000</v>
      </c>
      <c r="K183" s="442">
        <v>500000</v>
      </c>
      <c r="L183" s="442">
        <v>0</v>
      </c>
      <c r="M183" s="442">
        <v>0</v>
      </c>
      <c r="N183" s="442">
        <v>0</v>
      </c>
      <c r="O183" s="442">
        <v>500000</v>
      </c>
      <c r="P183" s="441">
        <v>600000</v>
      </c>
    </row>
    <row r="184" spans="1:16" ht="26.4">
      <c r="A184" s="473"/>
      <c r="B184" s="473"/>
      <c r="C184" s="473"/>
      <c r="D184" s="440" t="s">
        <v>225</v>
      </c>
      <c r="E184" s="441">
        <v>1305000</v>
      </c>
      <c r="F184" s="442">
        <v>1305000</v>
      </c>
      <c r="G184" s="442">
        <v>0</v>
      </c>
      <c r="H184" s="442">
        <v>0</v>
      </c>
      <c r="I184" s="442">
        <v>0</v>
      </c>
      <c r="J184" s="441">
        <v>10885500</v>
      </c>
      <c r="K184" s="442">
        <v>10885500</v>
      </c>
      <c r="L184" s="442">
        <v>0</v>
      </c>
      <c r="M184" s="442">
        <v>0</v>
      </c>
      <c r="N184" s="442">
        <v>0</v>
      </c>
      <c r="O184" s="442">
        <v>10885500</v>
      </c>
      <c r="P184" s="441">
        <v>12190500</v>
      </c>
    </row>
    <row r="185" spans="1:16">
      <c r="A185" s="473"/>
      <c r="B185" s="473"/>
      <c r="C185" s="473"/>
      <c r="D185" s="440" t="s">
        <v>226</v>
      </c>
      <c r="E185" s="441">
        <v>946100.25</v>
      </c>
      <c r="F185" s="442">
        <v>946100.25</v>
      </c>
      <c r="G185" s="442">
        <v>0</v>
      </c>
      <c r="H185" s="442">
        <v>0</v>
      </c>
      <c r="I185" s="442">
        <v>0</v>
      </c>
      <c r="J185" s="441">
        <v>11029860.59</v>
      </c>
      <c r="K185" s="442">
        <v>0</v>
      </c>
      <c r="L185" s="442">
        <v>49322.57</v>
      </c>
      <c r="M185" s="442">
        <v>0</v>
      </c>
      <c r="N185" s="442">
        <v>0</v>
      </c>
      <c r="O185" s="442">
        <v>10980538.02</v>
      </c>
      <c r="P185" s="441">
        <v>11975960.84</v>
      </c>
    </row>
    <row r="186" spans="1:16">
      <c r="A186" s="473" t="s">
        <v>375</v>
      </c>
      <c r="B186" s="473" t="s">
        <v>376</v>
      </c>
      <c r="C186" s="473" t="s">
        <v>377</v>
      </c>
      <c r="D186" s="438" t="s">
        <v>378</v>
      </c>
      <c r="E186" s="439" t="s">
        <v>223</v>
      </c>
      <c r="F186" s="439" t="s">
        <v>223</v>
      </c>
      <c r="G186" s="439" t="s">
        <v>223</v>
      </c>
      <c r="H186" s="439" t="s">
        <v>223</v>
      </c>
      <c r="I186" s="439" t="s">
        <v>223</v>
      </c>
      <c r="J186" s="439" t="s">
        <v>223</v>
      </c>
      <c r="K186" s="439" t="s">
        <v>223</v>
      </c>
      <c r="L186" s="439" t="s">
        <v>223</v>
      </c>
      <c r="M186" s="439" t="s">
        <v>223</v>
      </c>
      <c r="N186" s="439" t="s">
        <v>223</v>
      </c>
      <c r="O186" s="439" t="s">
        <v>223</v>
      </c>
      <c r="P186" s="439" t="s">
        <v>223</v>
      </c>
    </row>
    <row r="187" spans="1:16">
      <c r="A187" s="473"/>
      <c r="B187" s="473"/>
      <c r="C187" s="473"/>
      <c r="D187" s="440" t="s">
        <v>224</v>
      </c>
      <c r="E187" s="441">
        <v>400000</v>
      </c>
      <c r="F187" s="442">
        <v>400000</v>
      </c>
      <c r="G187" s="442">
        <v>0</v>
      </c>
      <c r="H187" s="442">
        <v>0</v>
      </c>
      <c r="I187" s="442">
        <v>0</v>
      </c>
      <c r="J187" s="441">
        <v>0</v>
      </c>
      <c r="K187" s="442">
        <v>0</v>
      </c>
      <c r="L187" s="442">
        <v>0</v>
      </c>
      <c r="M187" s="442">
        <v>0</v>
      </c>
      <c r="N187" s="442">
        <v>0</v>
      </c>
      <c r="O187" s="442">
        <v>0</v>
      </c>
      <c r="P187" s="441">
        <v>400000</v>
      </c>
    </row>
    <row r="188" spans="1:16" ht="26.4">
      <c r="A188" s="473"/>
      <c r="B188" s="473"/>
      <c r="C188" s="473"/>
      <c r="D188" s="440" t="s">
        <v>225</v>
      </c>
      <c r="E188" s="441">
        <v>30000</v>
      </c>
      <c r="F188" s="442">
        <v>30000</v>
      </c>
      <c r="G188" s="442">
        <v>0</v>
      </c>
      <c r="H188" s="442">
        <v>0</v>
      </c>
      <c r="I188" s="442">
        <v>0</v>
      </c>
      <c r="J188" s="441">
        <v>0</v>
      </c>
      <c r="K188" s="442">
        <v>0</v>
      </c>
      <c r="L188" s="442">
        <v>0</v>
      </c>
      <c r="M188" s="442">
        <v>0</v>
      </c>
      <c r="N188" s="442">
        <v>0</v>
      </c>
      <c r="O188" s="442">
        <v>0</v>
      </c>
      <c r="P188" s="441">
        <v>30000</v>
      </c>
    </row>
    <row r="189" spans="1:16">
      <c r="A189" s="473"/>
      <c r="B189" s="473"/>
      <c r="C189" s="473"/>
      <c r="D189" s="440" t="s">
        <v>226</v>
      </c>
      <c r="E189" s="441">
        <v>0</v>
      </c>
      <c r="F189" s="442">
        <v>0</v>
      </c>
      <c r="G189" s="442">
        <v>0</v>
      </c>
      <c r="H189" s="442">
        <v>0</v>
      </c>
      <c r="I189" s="442">
        <v>0</v>
      </c>
      <c r="J189" s="441">
        <v>0</v>
      </c>
      <c r="K189" s="442">
        <v>0</v>
      </c>
      <c r="L189" s="442">
        <v>0</v>
      </c>
      <c r="M189" s="442">
        <v>0</v>
      </c>
      <c r="N189" s="442">
        <v>0</v>
      </c>
      <c r="O189" s="442">
        <v>0</v>
      </c>
      <c r="P189" s="441">
        <v>0</v>
      </c>
    </row>
    <row r="190" spans="1:16">
      <c r="A190" s="473" t="s">
        <v>379</v>
      </c>
      <c r="B190" s="473" t="s">
        <v>380</v>
      </c>
      <c r="C190" s="473" t="s">
        <v>377</v>
      </c>
      <c r="D190" s="438" t="s">
        <v>381</v>
      </c>
      <c r="E190" s="439" t="s">
        <v>223</v>
      </c>
      <c r="F190" s="439" t="s">
        <v>223</v>
      </c>
      <c r="G190" s="439" t="s">
        <v>223</v>
      </c>
      <c r="H190" s="439" t="s">
        <v>223</v>
      </c>
      <c r="I190" s="439" t="s">
        <v>223</v>
      </c>
      <c r="J190" s="439" t="s">
        <v>223</v>
      </c>
      <c r="K190" s="439" t="s">
        <v>223</v>
      </c>
      <c r="L190" s="439" t="s">
        <v>223</v>
      </c>
      <c r="M190" s="439" t="s">
        <v>223</v>
      </c>
      <c r="N190" s="439" t="s">
        <v>223</v>
      </c>
      <c r="O190" s="439" t="s">
        <v>223</v>
      </c>
      <c r="P190" s="439" t="s">
        <v>223</v>
      </c>
    </row>
    <row r="191" spans="1:16">
      <c r="A191" s="473"/>
      <c r="B191" s="473"/>
      <c r="C191" s="473"/>
      <c r="D191" s="440" t="s">
        <v>224</v>
      </c>
      <c r="E191" s="441">
        <v>0</v>
      </c>
      <c r="F191" s="442">
        <v>0</v>
      </c>
      <c r="G191" s="442">
        <v>0</v>
      </c>
      <c r="H191" s="442">
        <v>0</v>
      </c>
      <c r="I191" s="442">
        <v>0</v>
      </c>
      <c r="J191" s="441">
        <v>738000</v>
      </c>
      <c r="K191" s="442">
        <v>0</v>
      </c>
      <c r="L191" s="442">
        <v>738000</v>
      </c>
      <c r="M191" s="442">
        <v>0</v>
      </c>
      <c r="N191" s="442">
        <v>0</v>
      </c>
      <c r="O191" s="442">
        <v>0</v>
      </c>
      <c r="P191" s="441">
        <v>738000</v>
      </c>
    </row>
    <row r="192" spans="1:16" ht="26.4">
      <c r="A192" s="473"/>
      <c r="B192" s="473"/>
      <c r="C192" s="473"/>
      <c r="D192" s="440" t="s">
        <v>225</v>
      </c>
      <c r="E192" s="441">
        <v>0</v>
      </c>
      <c r="F192" s="442">
        <v>0</v>
      </c>
      <c r="G192" s="442">
        <v>0</v>
      </c>
      <c r="H192" s="442">
        <v>0</v>
      </c>
      <c r="I192" s="442">
        <v>0</v>
      </c>
      <c r="J192" s="441">
        <v>738000</v>
      </c>
      <c r="K192" s="442">
        <v>0</v>
      </c>
      <c r="L192" s="442">
        <v>738000</v>
      </c>
      <c r="M192" s="442">
        <v>0</v>
      </c>
      <c r="N192" s="442">
        <v>0</v>
      </c>
      <c r="O192" s="442">
        <v>0</v>
      </c>
      <c r="P192" s="441">
        <v>738000</v>
      </c>
    </row>
    <row r="193" spans="1:16">
      <c r="A193" s="473"/>
      <c r="B193" s="473"/>
      <c r="C193" s="473"/>
      <c r="D193" s="440" t="s">
        <v>226</v>
      </c>
      <c r="E193" s="441">
        <v>0</v>
      </c>
      <c r="F193" s="442">
        <v>0</v>
      </c>
      <c r="G193" s="442">
        <v>0</v>
      </c>
      <c r="H193" s="442">
        <v>0</v>
      </c>
      <c r="I193" s="442">
        <v>0</v>
      </c>
      <c r="J193" s="441">
        <v>373200</v>
      </c>
      <c r="K193" s="442">
        <v>0</v>
      </c>
      <c r="L193" s="442">
        <v>373200</v>
      </c>
      <c r="M193" s="442">
        <v>0</v>
      </c>
      <c r="N193" s="442">
        <v>0</v>
      </c>
      <c r="O193" s="442">
        <v>0</v>
      </c>
      <c r="P193" s="441">
        <v>373200</v>
      </c>
    </row>
    <row r="194" spans="1:16">
      <c r="A194" s="473" t="s">
        <v>382</v>
      </c>
      <c r="B194" s="473" t="s">
        <v>383</v>
      </c>
      <c r="C194" s="473" t="s">
        <v>384</v>
      </c>
      <c r="D194" s="438" t="s">
        <v>385</v>
      </c>
      <c r="E194" s="439" t="s">
        <v>223</v>
      </c>
      <c r="F194" s="439" t="s">
        <v>223</v>
      </c>
      <c r="G194" s="439" t="s">
        <v>223</v>
      </c>
      <c r="H194" s="439" t="s">
        <v>223</v>
      </c>
      <c r="I194" s="439" t="s">
        <v>223</v>
      </c>
      <c r="J194" s="439" t="s">
        <v>223</v>
      </c>
      <c r="K194" s="439" t="s">
        <v>223</v>
      </c>
      <c r="L194" s="439" t="s">
        <v>223</v>
      </c>
      <c r="M194" s="439" t="s">
        <v>223</v>
      </c>
      <c r="N194" s="439" t="s">
        <v>223</v>
      </c>
      <c r="O194" s="439" t="s">
        <v>223</v>
      </c>
      <c r="P194" s="439" t="s">
        <v>223</v>
      </c>
    </row>
    <row r="195" spans="1:16">
      <c r="A195" s="473"/>
      <c r="B195" s="473"/>
      <c r="C195" s="473"/>
      <c r="D195" s="440" t="s">
        <v>224</v>
      </c>
      <c r="E195" s="441">
        <v>1473200</v>
      </c>
      <c r="F195" s="442">
        <v>1473200</v>
      </c>
      <c r="G195" s="442">
        <v>0</v>
      </c>
      <c r="H195" s="442">
        <v>0</v>
      </c>
      <c r="I195" s="442">
        <v>0</v>
      </c>
      <c r="J195" s="441">
        <v>0</v>
      </c>
      <c r="K195" s="442">
        <v>0</v>
      </c>
      <c r="L195" s="442">
        <v>0</v>
      </c>
      <c r="M195" s="442">
        <v>0</v>
      </c>
      <c r="N195" s="442">
        <v>0</v>
      </c>
      <c r="O195" s="442">
        <v>0</v>
      </c>
      <c r="P195" s="441">
        <v>1473200</v>
      </c>
    </row>
    <row r="196" spans="1:16" ht="26.4">
      <c r="A196" s="473"/>
      <c r="B196" s="473"/>
      <c r="C196" s="473"/>
      <c r="D196" s="440" t="s">
        <v>225</v>
      </c>
      <c r="E196" s="441">
        <v>1473200</v>
      </c>
      <c r="F196" s="442">
        <v>1473200</v>
      </c>
      <c r="G196" s="442">
        <v>0</v>
      </c>
      <c r="H196" s="442">
        <v>0</v>
      </c>
      <c r="I196" s="442">
        <v>0</v>
      </c>
      <c r="J196" s="441">
        <v>0</v>
      </c>
      <c r="K196" s="442">
        <v>0</v>
      </c>
      <c r="L196" s="442">
        <v>0</v>
      </c>
      <c r="M196" s="442">
        <v>0</v>
      </c>
      <c r="N196" s="442">
        <v>0</v>
      </c>
      <c r="O196" s="442">
        <v>0</v>
      </c>
      <c r="P196" s="441">
        <v>1473200</v>
      </c>
    </row>
    <row r="197" spans="1:16">
      <c r="A197" s="473"/>
      <c r="B197" s="473"/>
      <c r="C197" s="473"/>
      <c r="D197" s="440" t="s">
        <v>226</v>
      </c>
      <c r="E197" s="441">
        <v>1043662.66</v>
      </c>
      <c r="F197" s="442">
        <v>1043662.66</v>
      </c>
      <c r="G197" s="442">
        <v>0</v>
      </c>
      <c r="H197" s="442">
        <v>0</v>
      </c>
      <c r="I197" s="442">
        <v>0</v>
      </c>
      <c r="J197" s="441">
        <v>0</v>
      </c>
      <c r="K197" s="442">
        <v>0</v>
      </c>
      <c r="L197" s="442">
        <v>0</v>
      </c>
      <c r="M197" s="442">
        <v>0</v>
      </c>
      <c r="N197" s="442">
        <v>0</v>
      </c>
      <c r="O197" s="442">
        <v>0</v>
      </c>
      <c r="P197" s="441">
        <v>1043662.66</v>
      </c>
    </row>
    <row r="198" spans="1:16">
      <c r="A198" s="473" t="s">
        <v>386</v>
      </c>
      <c r="B198" s="473" t="s">
        <v>387</v>
      </c>
      <c r="C198" s="473" t="s">
        <v>384</v>
      </c>
      <c r="D198" s="438" t="s">
        <v>388</v>
      </c>
      <c r="E198" s="439" t="s">
        <v>223</v>
      </c>
      <c r="F198" s="439" t="s">
        <v>223</v>
      </c>
      <c r="G198" s="439" t="s">
        <v>223</v>
      </c>
      <c r="H198" s="439" t="s">
        <v>223</v>
      </c>
      <c r="I198" s="439" t="s">
        <v>223</v>
      </c>
      <c r="J198" s="439" t="s">
        <v>223</v>
      </c>
      <c r="K198" s="439" t="s">
        <v>223</v>
      </c>
      <c r="L198" s="439" t="s">
        <v>223</v>
      </c>
      <c r="M198" s="439" t="s">
        <v>223</v>
      </c>
      <c r="N198" s="439" t="s">
        <v>223</v>
      </c>
      <c r="O198" s="439" t="s">
        <v>223</v>
      </c>
      <c r="P198" s="439" t="s">
        <v>223</v>
      </c>
    </row>
    <row r="199" spans="1:16">
      <c r="A199" s="473"/>
      <c r="B199" s="473"/>
      <c r="C199" s="473"/>
      <c r="D199" s="440" t="s">
        <v>224</v>
      </c>
      <c r="E199" s="441">
        <v>750000</v>
      </c>
      <c r="F199" s="442">
        <v>750000</v>
      </c>
      <c r="G199" s="442">
        <v>0</v>
      </c>
      <c r="H199" s="442">
        <v>0</v>
      </c>
      <c r="I199" s="442">
        <v>0</v>
      </c>
      <c r="J199" s="441">
        <v>0</v>
      </c>
      <c r="K199" s="442">
        <v>0</v>
      </c>
      <c r="L199" s="442">
        <v>0</v>
      </c>
      <c r="M199" s="442">
        <v>0</v>
      </c>
      <c r="N199" s="442">
        <v>0</v>
      </c>
      <c r="O199" s="442">
        <v>0</v>
      </c>
      <c r="P199" s="441">
        <v>750000</v>
      </c>
    </row>
    <row r="200" spans="1:16" ht="26.4">
      <c r="A200" s="473"/>
      <c r="B200" s="473"/>
      <c r="C200" s="473"/>
      <c r="D200" s="440" t="s">
        <v>225</v>
      </c>
      <c r="E200" s="441">
        <v>750000</v>
      </c>
      <c r="F200" s="442">
        <v>750000</v>
      </c>
      <c r="G200" s="442">
        <v>0</v>
      </c>
      <c r="H200" s="442">
        <v>0</v>
      </c>
      <c r="I200" s="442">
        <v>0</v>
      </c>
      <c r="J200" s="441">
        <v>0</v>
      </c>
      <c r="K200" s="442">
        <v>0</v>
      </c>
      <c r="L200" s="442">
        <v>0</v>
      </c>
      <c r="M200" s="442">
        <v>0</v>
      </c>
      <c r="N200" s="442">
        <v>0</v>
      </c>
      <c r="O200" s="442">
        <v>0</v>
      </c>
      <c r="P200" s="441">
        <v>750000</v>
      </c>
    </row>
    <row r="201" spans="1:16">
      <c r="A201" s="473"/>
      <c r="B201" s="473"/>
      <c r="C201" s="473"/>
      <c r="D201" s="440" t="s">
        <v>226</v>
      </c>
      <c r="E201" s="441">
        <v>542683.78</v>
      </c>
      <c r="F201" s="442">
        <v>542683.78</v>
      </c>
      <c r="G201" s="442">
        <v>0</v>
      </c>
      <c r="H201" s="442">
        <v>0</v>
      </c>
      <c r="I201" s="442">
        <v>0</v>
      </c>
      <c r="J201" s="441">
        <v>0</v>
      </c>
      <c r="K201" s="442">
        <v>0</v>
      </c>
      <c r="L201" s="442">
        <v>0</v>
      </c>
      <c r="M201" s="442">
        <v>0</v>
      </c>
      <c r="N201" s="442">
        <v>0</v>
      </c>
      <c r="O201" s="442">
        <v>0</v>
      </c>
      <c r="P201" s="441">
        <v>542683.78</v>
      </c>
    </row>
    <row r="202" spans="1:16" ht="26.4">
      <c r="A202" s="473" t="s">
        <v>389</v>
      </c>
      <c r="B202" s="473" t="s">
        <v>390</v>
      </c>
      <c r="C202" s="473" t="s">
        <v>221</v>
      </c>
      <c r="D202" s="438" t="s">
        <v>391</v>
      </c>
      <c r="E202" s="439" t="s">
        <v>223</v>
      </c>
      <c r="F202" s="439" t="s">
        <v>223</v>
      </c>
      <c r="G202" s="439" t="s">
        <v>223</v>
      </c>
      <c r="H202" s="439" t="s">
        <v>223</v>
      </c>
      <c r="I202" s="439" t="s">
        <v>223</v>
      </c>
      <c r="J202" s="439" t="s">
        <v>223</v>
      </c>
      <c r="K202" s="439" t="s">
        <v>223</v>
      </c>
      <c r="L202" s="439" t="s">
        <v>223</v>
      </c>
      <c r="M202" s="439" t="s">
        <v>223</v>
      </c>
      <c r="N202" s="439" t="s">
        <v>223</v>
      </c>
      <c r="O202" s="439" t="s">
        <v>223</v>
      </c>
      <c r="P202" s="439" t="s">
        <v>223</v>
      </c>
    </row>
    <row r="203" spans="1:16">
      <c r="A203" s="473"/>
      <c r="B203" s="473"/>
      <c r="C203" s="473"/>
      <c r="D203" s="440" t="s">
        <v>224</v>
      </c>
      <c r="E203" s="441">
        <v>3567900</v>
      </c>
      <c r="F203" s="442">
        <v>3567900</v>
      </c>
      <c r="G203" s="442">
        <v>2750000</v>
      </c>
      <c r="H203" s="442">
        <v>53600</v>
      </c>
      <c r="I203" s="442">
        <v>0</v>
      </c>
      <c r="J203" s="441">
        <v>0</v>
      </c>
      <c r="K203" s="442">
        <v>0</v>
      </c>
      <c r="L203" s="442">
        <v>0</v>
      </c>
      <c r="M203" s="442">
        <v>0</v>
      </c>
      <c r="N203" s="442">
        <v>0</v>
      </c>
      <c r="O203" s="442">
        <v>0</v>
      </c>
      <c r="P203" s="441">
        <v>3567900</v>
      </c>
    </row>
    <row r="204" spans="1:16" ht="26.4">
      <c r="A204" s="473"/>
      <c r="B204" s="473"/>
      <c r="C204" s="473"/>
      <c r="D204" s="440" t="s">
        <v>225</v>
      </c>
      <c r="E204" s="441">
        <v>3567900</v>
      </c>
      <c r="F204" s="442">
        <v>3567900</v>
      </c>
      <c r="G204" s="442">
        <v>2750000</v>
      </c>
      <c r="H204" s="442">
        <v>53600</v>
      </c>
      <c r="I204" s="442">
        <v>0</v>
      </c>
      <c r="J204" s="441">
        <v>0</v>
      </c>
      <c r="K204" s="442">
        <v>0</v>
      </c>
      <c r="L204" s="442">
        <v>0</v>
      </c>
      <c r="M204" s="442">
        <v>0</v>
      </c>
      <c r="N204" s="442">
        <v>0</v>
      </c>
      <c r="O204" s="442">
        <v>0</v>
      </c>
      <c r="P204" s="441">
        <v>3567900</v>
      </c>
    </row>
    <row r="205" spans="1:16">
      <c r="A205" s="473"/>
      <c r="B205" s="473"/>
      <c r="C205" s="473"/>
      <c r="D205" s="440" t="s">
        <v>226</v>
      </c>
      <c r="E205" s="441">
        <v>2530932.2200000002</v>
      </c>
      <c r="F205" s="442">
        <v>2530932.2200000002</v>
      </c>
      <c r="G205" s="442">
        <v>2019932.01</v>
      </c>
      <c r="H205" s="442">
        <v>33835.86</v>
      </c>
      <c r="I205" s="442">
        <v>0</v>
      </c>
      <c r="J205" s="441">
        <v>0</v>
      </c>
      <c r="K205" s="442">
        <v>0</v>
      </c>
      <c r="L205" s="442">
        <v>0</v>
      </c>
      <c r="M205" s="442">
        <v>0</v>
      </c>
      <c r="N205" s="442">
        <v>0</v>
      </c>
      <c r="O205" s="442">
        <v>0</v>
      </c>
      <c r="P205" s="441">
        <v>2530932.2200000002</v>
      </c>
    </row>
    <row r="206" spans="1:16">
      <c r="A206" s="473" t="s">
        <v>392</v>
      </c>
      <c r="B206" s="473" t="s">
        <v>270</v>
      </c>
      <c r="C206" s="473" t="s">
        <v>393</v>
      </c>
      <c r="D206" s="438" t="s">
        <v>394</v>
      </c>
      <c r="E206" s="439" t="s">
        <v>223</v>
      </c>
      <c r="F206" s="439" t="s">
        <v>223</v>
      </c>
      <c r="G206" s="439" t="s">
        <v>223</v>
      </c>
      <c r="H206" s="439" t="s">
        <v>223</v>
      </c>
      <c r="I206" s="439" t="s">
        <v>223</v>
      </c>
      <c r="J206" s="439" t="s">
        <v>223</v>
      </c>
      <c r="K206" s="439" t="s">
        <v>223</v>
      </c>
      <c r="L206" s="439" t="s">
        <v>223</v>
      </c>
      <c r="M206" s="439" t="s">
        <v>223</v>
      </c>
      <c r="N206" s="439" t="s">
        <v>223</v>
      </c>
      <c r="O206" s="439" t="s">
        <v>223</v>
      </c>
      <c r="P206" s="439" t="s">
        <v>223</v>
      </c>
    </row>
    <row r="207" spans="1:16">
      <c r="A207" s="473"/>
      <c r="B207" s="473"/>
      <c r="C207" s="473"/>
      <c r="D207" s="440" t="s">
        <v>224</v>
      </c>
      <c r="E207" s="441">
        <v>53191500</v>
      </c>
      <c r="F207" s="442">
        <v>53191500</v>
      </c>
      <c r="G207" s="442">
        <v>33320000</v>
      </c>
      <c r="H207" s="442">
        <v>5594500</v>
      </c>
      <c r="I207" s="442">
        <v>0</v>
      </c>
      <c r="J207" s="441">
        <v>2458000</v>
      </c>
      <c r="K207" s="442">
        <v>413000</v>
      </c>
      <c r="L207" s="442">
        <v>2045000</v>
      </c>
      <c r="M207" s="442">
        <v>0</v>
      </c>
      <c r="N207" s="442">
        <v>0</v>
      </c>
      <c r="O207" s="442">
        <v>413000</v>
      </c>
      <c r="P207" s="441">
        <v>55649500</v>
      </c>
    </row>
    <row r="208" spans="1:16" ht="26.4">
      <c r="A208" s="473"/>
      <c r="B208" s="473"/>
      <c r="C208" s="473"/>
      <c r="D208" s="440" t="s">
        <v>225</v>
      </c>
      <c r="E208" s="441">
        <v>55896500</v>
      </c>
      <c r="F208" s="442">
        <v>55896500</v>
      </c>
      <c r="G208" s="442">
        <v>34553500</v>
      </c>
      <c r="H208" s="442">
        <v>5810500</v>
      </c>
      <c r="I208" s="442">
        <v>0</v>
      </c>
      <c r="J208" s="441">
        <v>2508000</v>
      </c>
      <c r="K208" s="442">
        <v>463000</v>
      </c>
      <c r="L208" s="442">
        <v>2045000</v>
      </c>
      <c r="M208" s="442">
        <v>0</v>
      </c>
      <c r="N208" s="442">
        <v>0</v>
      </c>
      <c r="O208" s="442">
        <v>463000</v>
      </c>
      <c r="P208" s="441">
        <v>58404500</v>
      </c>
    </row>
    <row r="209" spans="1:16">
      <c r="A209" s="473"/>
      <c r="B209" s="473"/>
      <c r="C209" s="473"/>
      <c r="D209" s="440" t="s">
        <v>226</v>
      </c>
      <c r="E209" s="441">
        <v>38532642.130000003</v>
      </c>
      <c r="F209" s="442">
        <v>38532642.130000003</v>
      </c>
      <c r="G209" s="442">
        <v>25276160.48</v>
      </c>
      <c r="H209" s="442">
        <v>2898831.14</v>
      </c>
      <c r="I209" s="442">
        <v>0</v>
      </c>
      <c r="J209" s="441">
        <v>1557306.8299999998</v>
      </c>
      <c r="K209" s="442">
        <v>0</v>
      </c>
      <c r="L209" s="442">
        <v>1244681.6299999999</v>
      </c>
      <c r="M209" s="442">
        <v>0</v>
      </c>
      <c r="N209" s="442">
        <v>0</v>
      </c>
      <c r="O209" s="442">
        <v>312625.2</v>
      </c>
      <c r="P209" s="441">
        <v>40089948.960000001</v>
      </c>
    </row>
    <row r="210" spans="1:16" ht="26.4">
      <c r="A210" s="473" t="s">
        <v>395</v>
      </c>
      <c r="B210" s="473" t="s">
        <v>396</v>
      </c>
      <c r="C210" s="473" t="s">
        <v>397</v>
      </c>
      <c r="D210" s="438" t="s">
        <v>398</v>
      </c>
      <c r="E210" s="439" t="s">
        <v>223</v>
      </c>
      <c r="F210" s="439" t="s">
        <v>223</v>
      </c>
      <c r="G210" s="439" t="s">
        <v>223</v>
      </c>
      <c r="H210" s="439" t="s">
        <v>223</v>
      </c>
      <c r="I210" s="439" t="s">
        <v>223</v>
      </c>
      <c r="J210" s="439" t="s">
        <v>223</v>
      </c>
      <c r="K210" s="439" t="s">
        <v>223</v>
      </c>
      <c r="L210" s="439" t="s">
        <v>223</v>
      </c>
      <c r="M210" s="439" t="s">
        <v>223</v>
      </c>
      <c r="N210" s="439" t="s">
        <v>223</v>
      </c>
      <c r="O210" s="439" t="s">
        <v>223</v>
      </c>
      <c r="P210" s="439" t="s">
        <v>223</v>
      </c>
    </row>
    <row r="211" spans="1:16">
      <c r="A211" s="473"/>
      <c r="B211" s="473"/>
      <c r="C211" s="473"/>
      <c r="D211" s="440" t="s">
        <v>224</v>
      </c>
      <c r="E211" s="441">
        <v>79829900</v>
      </c>
      <c r="F211" s="442">
        <v>79829900</v>
      </c>
      <c r="G211" s="442">
        <v>34079000</v>
      </c>
      <c r="H211" s="442">
        <v>21090600</v>
      </c>
      <c r="I211" s="442">
        <v>0</v>
      </c>
      <c r="J211" s="441">
        <v>12585900</v>
      </c>
      <c r="K211" s="442">
        <v>7754900</v>
      </c>
      <c r="L211" s="442">
        <v>4831000</v>
      </c>
      <c r="M211" s="442">
        <v>0</v>
      </c>
      <c r="N211" s="442">
        <v>0</v>
      </c>
      <c r="O211" s="442">
        <v>7754900</v>
      </c>
      <c r="P211" s="441">
        <v>92415800</v>
      </c>
    </row>
    <row r="212" spans="1:16" ht="26.4">
      <c r="A212" s="473"/>
      <c r="B212" s="473"/>
      <c r="C212" s="473"/>
      <c r="D212" s="440" t="s">
        <v>225</v>
      </c>
      <c r="E212" s="441">
        <v>83824607</v>
      </c>
      <c r="F212" s="442">
        <v>83824607</v>
      </c>
      <c r="G212" s="442">
        <v>35739700</v>
      </c>
      <c r="H212" s="442">
        <v>24031665</v>
      </c>
      <c r="I212" s="442">
        <v>0</v>
      </c>
      <c r="J212" s="441">
        <v>13086400</v>
      </c>
      <c r="K212" s="442">
        <v>8255400</v>
      </c>
      <c r="L212" s="442">
        <v>4831000</v>
      </c>
      <c r="M212" s="442">
        <v>0</v>
      </c>
      <c r="N212" s="442">
        <v>0</v>
      </c>
      <c r="O212" s="442">
        <v>8255400</v>
      </c>
      <c r="P212" s="441">
        <v>96911007</v>
      </c>
    </row>
    <row r="213" spans="1:16">
      <c r="A213" s="473"/>
      <c r="B213" s="473"/>
      <c r="C213" s="473"/>
      <c r="D213" s="440" t="s">
        <v>226</v>
      </c>
      <c r="E213" s="441">
        <v>57497410.020000003</v>
      </c>
      <c r="F213" s="442">
        <v>57497410.020000003</v>
      </c>
      <c r="G213" s="442">
        <v>27093194.559999999</v>
      </c>
      <c r="H213" s="442">
        <v>15874770.560000001</v>
      </c>
      <c r="I213" s="442">
        <v>0</v>
      </c>
      <c r="J213" s="441">
        <v>3755777.2299999995</v>
      </c>
      <c r="K213" s="442">
        <v>0</v>
      </c>
      <c r="L213" s="442">
        <v>1445559.68</v>
      </c>
      <c r="M213" s="442">
        <v>0</v>
      </c>
      <c r="N213" s="442">
        <v>0</v>
      </c>
      <c r="O213" s="442">
        <v>2310217.5499999998</v>
      </c>
      <c r="P213" s="441">
        <v>61253187.25</v>
      </c>
    </row>
    <row r="214" spans="1:16" ht="26.4">
      <c r="A214" s="473" t="s">
        <v>399</v>
      </c>
      <c r="B214" s="473" t="s">
        <v>400</v>
      </c>
      <c r="C214" s="473" t="s">
        <v>397</v>
      </c>
      <c r="D214" s="438" t="s">
        <v>401</v>
      </c>
      <c r="E214" s="439" t="s">
        <v>223</v>
      </c>
      <c r="F214" s="439" t="s">
        <v>223</v>
      </c>
      <c r="G214" s="439" t="s">
        <v>223</v>
      </c>
      <c r="H214" s="439" t="s">
        <v>223</v>
      </c>
      <c r="I214" s="439" t="s">
        <v>223</v>
      </c>
      <c r="J214" s="439" t="s">
        <v>223</v>
      </c>
      <c r="K214" s="439" t="s">
        <v>223</v>
      </c>
      <c r="L214" s="439" t="s">
        <v>223</v>
      </c>
      <c r="M214" s="439" t="s">
        <v>223</v>
      </c>
      <c r="N214" s="439" t="s">
        <v>223</v>
      </c>
      <c r="O214" s="439" t="s">
        <v>223</v>
      </c>
      <c r="P214" s="439" t="s">
        <v>223</v>
      </c>
    </row>
    <row r="215" spans="1:16">
      <c r="A215" s="473"/>
      <c r="B215" s="473"/>
      <c r="C215" s="473"/>
      <c r="D215" s="440" t="s">
        <v>224</v>
      </c>
      <c r="E215" s="441">
        <v>86288600</v>
      </c>
      <c r="F215" s="442">
        <v>86288600</v>
      </c>
      <c r="G215" s="442">
        <v>70728400</v>
      </c>
      <c r="H215" s="442">
        <v>0</v>
      </c>
      <c r="I215" s="442">
        <v>0</v>
      </c>
      <c r="J215" s="441">
        <v>0</v>
      </c>
      <c r="K215" s="442">
        <v>0</v>
      </c>
      <c r="L215" s="442">
        <v>0</v>
      </c>
      <c r="M215" s="442">
        <v>0</v>
      </c>
      <c r="N215" s="442">
        <v>0</v>
      </c>
      <c r="O215" s="442">
        <v>0</v>
      </c>
      <c r="P215" s="441">
        <v>86288600</v>
      </c>
    </row>
    <row r="216" spans="1:16" ht="26.4">
      <c r="A216" s="473"/>
      <c r="B216" s="473"/>
      <c r="C216" s="473"/>
      <c r="D216" s="440" t="s">
        <v>225</v>
      </c>
      <c r="E216" s="441">
        <v>128277300</v>
      </c>
      <c r="F216" s="442">
        <v>128277300</v>
      </c>
      <c r="G216" s="442">
        <v>105145400</v>
      </c>
      <c r="H216" s="442">
        <v>0</v>
      </c>
      <c r="I216" s="442">
        <v>0</v>
      </c>
      <c r="J216" s="441">
        <v>0</v>
      </c>
      <c r="K216" s="442">
        <v>0</v>
      </c>
      <c r="L216" s="442">
        <v>0</v>
      </c>
      <c r="M216" s="442">
        <v>0</v>
      </c>
      <c r="N216" s="442">
        <v>0</v>
      </c>
      <c r="O216" s="442">
        <v>0</v>
      </c>
      <c r="P216" s="441">
        <v>128277300</v>
      </c>
    </row>
    <row r="217" spans="1:16">
      <c r="A217" s="473"/>
      <c r="B217" s="473"/>
      <c r="C217" s="473"/>
      <c r="D217" s="440" t="s">
        <v>226</v>
      </c>
      <c r="E217" s="441">
        <v>96785800</v>
      </c>
      <c r="F217" s="442">
        <v>96785800</v>
      </c>
      <c r="G217" s="442">
        <v>80482700</v>
      </c>
      <c r="H217" s="442">
        <v>0</v>
      </c>
      <c r="I217" s="442">
        <v>0</v>
      </c>
      <c r="J217" s="441">
        <v>0</v>
      </c>
      <c r="K217" s="442">
        <v>0</v>
      </c>
      <c r="L217" s="442">
        <v>0</v>
      </c>
      <c r="M217" s="442">
        <v>0</v>
      </c>
      <c r="N217" s="442">
        <v>0</v>
      </c>
      <c r="O217" s="442">
        <v>0</v>
      </c>
      <c r="P217" s="441">
        <v>96785800</v>
      </c>
    </row>
    <row r="218" spans="1:16" ht="26.4">
      <c r="A218" s="473" t="s">
        <v>402</v>
      </c>
      <c r="B218" s="473" t="s">
        <v>249</v>
      </c>
      <c r="C218" s="473" t="s">
        <v>403</v>
      </c>
      <c r="D218" s="438" t="s">
        <v>404</v>
      </c>
      <c r="E218" s="439" t="s">
        <v>223</v>
      </c>
      <c r="F218" s="439" t="s">
        <v>223</v>
      </c>
      <c r="G218" s="439" t="s">
        <v>223</v>
      </c>
      <c r="H218" s="439" t="s">
        <v>223</v>
      </c>
      <c r="I218" s="439" t="s">
        <v>223</v>
      </c>
      <c r="J218" s="439" t="s">
        <v>223</v>
      </c>
      <c r="K218" s="439" t="s">
        <v>223</v>
      </c>
      <c r="L218" s="439" t="s">
        <v>223</v>
      </c>
      <c r="M218" s="439" t="s">
        <v>223</v>
      </c>
      <c r="N218" s="439" t="s">
        <v>223</v>
      </c>
      <c r="O218" s="439" t="s">
        <v>223</v>
      </c>
      <c r="P218" s="439" t="s">
        <v>223</v>
      </c>
    </row>
    <row r="219" spans="1:16">
      <c r="A219" s="473"/>
      <c r="B219" s="473"/>
      <c r="C219" s="473"/>
      <c r="D219" s="440" t="s">
        <v>224</v>
      </c>
      <c r="E219" s="441">
        <v>7619200</v>
      </c>
      <c r="F219" s="442">
        <v>7619200</v>
      </c>
      <c r="G219" s="442">
        <v>5600000</v>
      </c>
      <c r="H219" s="442">
        <v>378300</v>
      </c>
      <c r="I219" s="442">
        <v>0</v>
      </c>
      <c r="J219" s="441">
        <v>152000</v>
      </c>
      <c r="K219" s="442">
        <v>152000</v>
      </c>
      <c r="L219" s="442">
        <v>0</v>
      </c>
      <c r="M219" s="442">
        <v>0</v>
      </c>
      <c r="N219" s="442">
        <v>0</v>
      </c>
      <c r="O219" s="442">
        <v>152000</v>
      </c>
      <c r="P219" s="441">
        <v>7771200</v>
      </c>
    </row>
    <row r="220" spans="1:16" ht="26.4">
      <c r="A220" s="473"/>
      <c r="B220" s="473"/>
      <c r="C220" s="473"/>
      <c r="D220" s="440" t="s">
        <v>225</v>
      </c>
      <c r="E220" s="441">
        <v>8255100</v>
      </c>
      <c r="F220" s="442">
        <v>8255100</v>
      </c>
      <c r="G220" s="442">
        <v>5933800</v>
      </c>
      <c r="H220" s="442">
        <v>507900</v>
      </c>
      <c r="I220" s="442">
        <v>0</v>
      </c>
      <c r="J220" s="441">
        <v>152000</v>
      </c>
      <c r="K220" s="442">
        <v>152000</v>
      </c>
      <c r="L220" s="442">
        <v>0</v>
      </c>
      <c r="M220" s="442">
        <v>0</v>
      </c>
      <c r="N220" s="442">
        <v>0</v>
      </c>
      <c r="O220" s="442">
        <v>152000</v>
      </c>
      <c r="P220" s="441">
        <v>8407100</v>
      </c>
    </row>
    <row r="221" spans="1:16">
      <c r="A221" s="473"/>
      <c r="B221" s="473"/>
      <c r="C221" s="473"/>
      <c r="D221" s="440" t="s">
        <v>226</v>
      </c>
      <c r="E221" s="441">
        <v>6038376.5300000003</v>
      </c>
      <c r="F221" s="442">
        <v>6038376.5300000003</v>
      </c>
      <c r="G221" s="442">
        <v>4353445.07</v>
      </c>
      <c r="H221" s="442">
        <v>293529.23</v>
      </c>
      <c r="I221" s="442">
        <v>0</v>
      </c>
      <c r="J221" s="441">
        <v>122040</v>
      </c>
      <c r="K221" s="442">
        <v>0</v>
      </c>
      <c r="L221" s="442">
        <v>23040</v>
      </c>
      <c r="M221" s="442">
        <v>0</v>
      </c>
      <c r="N221" s="442">
        <v>0</v>
      </c>
      <c r="O221" s="442">
        <v>99000</v>
      </c>
      <c r="P221" s="441">
        <v>6160416.5300000003</v>
      </c>
    </row>
    <row r="222" spans="1:16">
      <c r="A222" s="473" t="s">
        <v>405</v>
      </c>
      <c r="B222" s="473" t="s">
        <v>406</v>
      </c>
      <c r="C222" s="473" t="s">
        <v>403</v>
      </c>
      <c r="D222" s="438" t="s">
        <v>407</v>
      </c>
      <c r="E222" s="439" t="s">
        <v>223</v>
      </c>
      <c r="F222" s="439" t="s">
        <v>223</v>
      </c>
      <c r="G222" s="439" t="s">
        <v>223</v>
      </c>
      <c r="H222" s="439" t="s">
        <v>223</v>
      </c>
      <c r="I222" s="439" t="s">
        <v>223</v>
      </c>
      <c r="J222" s="439" t="s">
        <v>223</v>
      </c>
      <c r="K222" s="439" t="s">
        <v>223</v>
      </c>
      <c r="L222" s="439" t="s">
        <v>223</v>
      </c>
      <c r="M222" s="439" t="s">
        <v>223</v>
      </c>
      <c r="N222" s="439" t="s">
        <v>223</v>
      </c>
      <c r="O222" s="439" t="s">
        <v>223</v>
      </c>
      <c r="P222" s="439" t="s">
        <v>223</v>
      </c>
    </row>
    <row r="223" spans="1:16">
      <c r="A223" s="473"/>
      <c r="B223" s="473"/>
      <c r="C223" s="473"/>
      <c r="D223" s="440" t="s">
        <v>224</v>
      </c>
      <c r="E223" s="441">
        <v>9502900</v>
      </c>
      <c r="F223" s="442">
        <v>9502900</v>
      </c>
      <c r="G223" s="442">
        <v>7500000</v>
      </c>
      <c r="H223" s="442">
        <v>340400</v>
      </c>
      <c r="I223" s="442">
        <v>0</v>
      </c>
      <c r="J223" s="441">
        <v>360000</v>
      </c>
      <c r="K223" s="442">
        <v>0</v>
      </c>
      <c r="L223" s="442">
        <v>360000</v>
      </c>
      <c r="M223" s="442">
        <v>97900</v>
      </c>
      <c r="N223" s="442">
        <v>72600</v>
      </c>
      <c r="O223" s="442">
        <v>0</v>
      </c>
      <c r="P223" s="441">
        <v>9862900</v>
      </c>
    </row>
    <row r="224" spans="1:16" ht="26.4">
      <c r="A224" s="473"/>
      <c r="B224" s="473"/>
      <c r="C224" s="473"/>
      <c r="D224" s="440" t="s">
        <v>225</v>
      </c>
      <c r="E224" s="441">
        <v>10045400</v>
      </c>
      <c r="F224" s="442">
        <v>10045400</v>
      </c>
      <c r="G224" s="442">
        <v>7944600</v>
      </c>
      <c r="H224" s="442">
        <v>340400</v>
      </c>
      <c r="I224" s="442">
        <v>0</v>
      </c>
      <c r="J224" s="441">
        <v>360000</v>
      </c>
      <c r="K224" s="442">
        <v>0</v>
      </c>
      <c r="L224" s="442">
        <v>360000</v>
      </c>
      <c r="M224" s="442">
        <v>97900</v>
      </c>
      <c r="N224" s="442">
        <v>72600</v>
      </c>
      <c r="O224" s="442">
        <v>0</v>
      </c>
      <c r="P224" s="441">
        <v>10405400</v>
      </c>
    </row>
    <row r="225" spans="1:16">
      <c r="A225" s="473"/>
      <c r="B225" s="473"/>
      <c r="C225" s="473"/>
      <c r="D225" s="440" t="s">
        <v>226</v>
      </c>
      <c r="E225" s="441">
        <v>7440651.3499999996</v>
      </c>
      <c r="F225" s="442">
        <v>7440651.3499999996</v>
      </c>
      <c r="G225" s="442">
        <v>5974675</v>
      </c>
      <c r="H225" s="442">
        <v>174081.35</v>
      </c>
      <c r="I225" s="442">
        <v>0</v>
      </c>
      <c r="J225" s="441">
        <v>280812.79999999999</v>
      </c>
      <c r="K225" s="442">
        <v>0</v>
      </c>
      <c r="L225" s="442">
        <v>272812.79999999999</v>
      </c>
      <c r="M225" s="442">
        <v>51130.17</v>
      </c>
      <c r="N225" s="442">
        <v>20514.8</v>
      </c>
      <c r="O225" s="442">
        <v>8000</v>
      </c>
      <c r="P225" s="441">
        <v>7721464.1499999994</v>
      </c>
    </row>
    <row r="226" spans="1:16">
      <c r="A226" s="473" t="s">
        <v>408</v>
      </c>
      <c r="B226" s="473" t="s">
        <v>409</v>
      </c>
      <c r="C226" s="473" t="s">
        <v>410</v>
      </c>
      <c r="D226" s="438" t="s">
        <v>411</v>
      </c>
      <c r="E226" s="439" t="s">
        <v>223</v>
      </c>
      <c r="F226" s="439" t="s">
        <v>223</v>
      </c>
      <c r="G226" s="439" t="s">
        <v>223</v>
      </c>
      <c r="H226" s="439" t="s">
        <v>223</v>
      </c>
      <c r="I226" s="439" t="s">
        <v>223</v>
      </c>
      <c r="J226" s="439" t="s">
        <v>223</v>
      </c>
      <c r="K226" s="439" t="s">
        <v>223</v>
      </c>
      <c r="L226" s="439" t="s">
        <v>223</v>
      </c>
      <c r="M226" s="439" t="s">
        <v>223</v>
      </c>
      <c r="N226" s="439" t="s">
        <v>223</v>
      </c>
      <c r="O226" s="439" t="s">
        <v>223</v>
      </c>
      <c r="P226" s="439" t="s">
        <v>223</v>
      </c>
    </row>
    <row r="227" spans="1:16">
      <c r="A227" s="473"/>
      <c r="B227" s="473"/>
      <c r="C227" s="473"/>
      <c r="D227" s="440" t="s">
        <v>224</v>
      </c>
      <c r="E227" s="441">
        <v>4329200</v>
      </c>
      <c r="F227" s="442">
        <v>4329200</v>
      </c>
      <c r="G227" s="442">
        <v>3212000</v>
      </c>
      <c r="H227" s="442">
        <v>53600</v>
      </c>
      <c r="I227" s="442">
        <v>0</v>
      </c>
      <c r="J227" s="441">
        <v>0</v>
      </c>
      <c r="K227" s="442">
        <v>0</v>
      </c>
      <c r="L227" s="442">
        <v>0</v>
      </c>
      <c r="M227" s="442">
        <v>0</v>
      </c>
      <c r="N227" s="442">
        <v>0</v>
      </c>
      <c r="O227" s="442">
        <v>0</v>
      </c>
      <c r="P227" s="441">
        <v>4329200</v>
      </c>
    </row>
    <row r="228" spans="1:16" ht="26.4">
      <c r="A228" s="473"/>
      <c r="B228" s="473"/>
      <c r="C228" s="473"/>
      <c r="D228" s="440" t="s">
        <v>225</v>
      </c>
      <c r="E228" s="441">
        <v>4329200</v>
      </c>
      <c r="F228" s="442">
        <v>4329200</v>
      </c>
      <c r="G228" s="442">
        <v>3212000</v>
      </c>
      <c r="H228" s="442">
        <v>53600</v>
      </c>
      <c r="I228" s="442">
        <v>0</v>
      </c>
      <c r="J228" s="441">
        <v>0</v>
      </c>
      <c r="K228" s="442">
        <v>0</v>
      </c>
      <c r="L228" s="442">
        <v>0</v>
      </c>
      <c r="M228" s="442">
        <v>0</v>
      </c>
      <c r="N228" s="442">
        <v>0</v>
      </c>
      <c r="O228" s="442">
        <v>0</v>
      </c>
      <c r="P228" s="441">
        <v>4329200</v>
      </c>
    </row>
    <row r="229" spans="1:16">
      <c r="A229" s="473"/>
      <c r="B229" s="473"/>
      <c r="C229" s="473"/>
      <c r="D229" s="440" t="s">
        <v>226</v>
      </c>
      <c r="E229" s="441">
        <v>3185399.82</v>
      </c>
      <c r="F229" s="442">
        <v>3185399.82</v>
      </c>
      <c r="G229" s="442">
        <v>2427336.19</v>
      </c>
      <c r="H229" s="442">
        <v>33835.879999999997</v>
      </c>
      <c r="I229" s="442">
        <v>0</v>
      </c>
      <c r="J229" s="441">
        <v>0</v>
      </c>
      <c r="K229" s="442">
        <v>0</v>
      </c>
      <c r="L229" s="442">
        <v>0</v>
      </c>
      <c r="M229" s="442">
        <v>0</v>
      </c>
      <c r="N229" s="442">
        <v>0</v>
      </c>
      <c r="O229" s="442">
        <v>0</v>
      </c>
      <c r="P229" s="441">
        <v>3185399.82</v>
      </c>
    </row>
    <row r="230" spans="1:16">
      <c r="A230" s="473" t="s">
        <v>412</v>
      </c>
      <c r="B230" s="473" t="s">
        <v>413</v>
      </c>
      <c r="C230" s="473" t="s">
        <v>410</v>
      </c>
      <c r="D230" s="438" t="s">
        <v>414</v>
      </c>
      <c r="E230" s="439" t="s">
        <v>223</v>
      </c>
      <c r="F230" s="439" t="s">
        <v>223</v>
      </c>
      <c r="G230" s="439" t="s">
        <v>223</v>
      </c>
      <c r="H230" s="439" t="s">
        <v>223</v>
      </c>
      <c r="I230" s="439" t="s">
        <v>223</v>
      </c>
      <c r="J230" s="439" t="s">
        <v>223</v>
      </c>
      <c r="K230" s="439" t="s">
        <v>223</v>
      </c>
      <c r="L230" s="439" t="s">
        <v>223</v>
      </c>
      <c r="M230" s="439" t="s">
        <v>223</v>
      </c>
      <c r="N230" s="439" t="s">
        <v>223</v>
      </c>
      <c r="O230" s="439" t="s">
        <v>223</v>
      </c>
      <c r="P230" s="439" t="s">
        <v>223</v>
      </c>
    </row>
    <row r="231" spans="1:16">
      <c r="A231" s="473"/>
      <c r="B231" s="473"/>
      <c r="C231" s="473"/>
      <c r="D231" s="440" t="s">
        <v>224</v>
      </c>
      <c r="E231" s="441">
        <v>460000</v>
      </c>
      <c r="F231" s="442">
        <v>460000</v>
      </c>
      <c r="G231" s="442">
        <v>0</v>
      </c>
      <c r="H231" s="442">
        <v>0</v>
      </c>
      <c r="I231" s="442">
        <v>0</v>
      </c>
      <c r="J231" s="441">
        <v>0</v>
      </c>
      <c r="K231" s="442">
        <v>0</v>
      </c>
      <c r="L231" s="442">
        <v>0</v>
      </c>
      <c r="M231" s="442">
        <v>0</v>
      </c>
      <c r="N231" s="442">
        <v>0</v>
      </c>
      <c r="O231" s="442">
        <v>0</v>
      </c>
      <c r="P231" s="441">
        <v>460000</v>
      </c>
    </row>
    <row r="232" spans="1:16" ht="26.4">
      <c r="A232" s="473"/>
      <c r="B232" s="473"/>
      <c r="C232" s="473"/>
      <c r="D232" s="440" t="s">
        <v>225</v>
      </c>
      <c r="E232" s="441">
        <v>600000</v>
      </c>
      <c r="F232" s="442">
        <v>600000</v>
      </c>
      <c r="G232" s="442">
        <v>0</v>
      </c>
      <c r="H232" s="442">
        <v>0</v>
      </c>
      <c r="I232" s="442">
        <v>0</v>
      </c>
      <c r="J232" s="441">
        <v>0</v>
      </c>
      <c r="K232" s="442">
        <v>0</v>
      </c>
      <c r="L232" s="442">
        <v>0</v>
      </c>
      <c r="M232" s="442">
        <v>0</v>
      </c>
      <c r="N232" s="442">
        <v>0</v>
      </c>
      <c r="O232" s="442">
        <v>0</v>
      </c>
      <c r="P232" s="441">
        <v>600000</v>
      </c>
    </row>
    <row r="233" spans="1:16">
      <c r="A233" s="473"/>
      <c r="B233" s="473"/>
      <c r="C233" s="473"/>
      <c r="D233" s="440" t="s">
        <v>226</v>
      </c>
      <c r="E233" s="441">
        <v>446091.2</v>
      </c>
      <c r="F233" s="442">
        <v>446091.2</v>
      </c>
      <c r="G233" s="442">
        <v>0</v>
      </c>
      <c r="H233" s="442">
        <v>0</v>
      </c>
      <c r="I233" s="442">
        <v>0</v>
      </c>
      <c r="J233" s="441">
        <v>0</v>
      </c>
      <c r="K233" s="442">
        <v>0</v>
      </c>
      <c r="L233" s="442">
        <v>0</v>
      </c>
      <c r="M233" s="442">
        <v>0</v>
      </c>
      <c r="N233" s="442">
        <v>0</v>
      </c>
      <c r="O233" s="442">
        <v>0</v>
      </c>
      <c r="P233" s="441">
        <v>446091.2</v>
      </c>
    </row>
    <row r="234" spans="1:16" ht="26.4">
      <c r="A234" s="473" t="s">
        <v>415</v>
      </c>
      <c r="B234" s="473" t="s">
        <v>416</v>
      </c>
      <c r="C234" s="473" t="s">
        <v>410</v>
      </c>
      <c r="D234" s="438" t="s">
        <v>417</v>
      </c>
      <c r="E234" s="439" t="s">
        <v>223</v>
      </c>
      <c r="F234" s="439" t="s">
        <v>223</v>
      </c>
      <c r="G234" s="439" t="s">
        <v>223</v>
      </c>
      <c r="H234" s="439" t="s">
        <v>223</v>
      </c>
      <c r="I234" s="439" t="s">
        <v>223</v>
      </c>
      <c r="J234" s="439" t="s">
        <v>223</v>
      </c>
      <c r="K234" s="439" t="s">
        <v>223</v>
      </c>
      <c r="L234" s="439" t="s">
        <v>223</v>
      </c>
      <c r="M234" s="439" t="s">
        <v>223</v>
      </c>
      <c r="N234" s="439" t="s">
        <v>223</v>
      </c>
      <c r="O234" s="439" t="s">
        <v>223</v>
      </c>
      <c r="P234" s="439" t="s">
        <v>223</v>
      </c>
    </row>
    <row r="235" spans="1:16">
      <c r="A235" s="473"/>
      <c r="B235" s="473"/>
      <c r="C235" s="473"/>
      <c r="D235" s="440" t="s">
        <v>224</v>
      </c>
      <c r="E235" s="441">
        <v>445100</v>
      </c>
      <c r="F235" s="442">
        <v>445100</v>
      </c>
      <c r="G235" s="442">
        <v>248800</v>
      </c>
      <c r="H235" s="442">
        <v>41300</v>
      </c>
      <c r="I235" s="442">
        <v>0</v>
      </c>
      <c r="J235" s="441">
        <v>1559000</v>
      </c>
      <c r="K235" s="442">
        <v>1559000</v>
      </c>
      <c r="L235" s="442">
        <v>0</v>
      </c>
      <c r="M235" s="442">
        <v>0</v>
      </c>
      <c r="N235" s="442">
        <v>0</v>
      </c>
      <c r="O235" s="442">
        <v>1559000</v>
      </c>
      <c r="P235" s="441">
        <v>2004100</v>
      </c>
    </row>
    <row r="236" spans="1:16" ht="26.4">
      <c r="A236" s="473"/>
      <c r="B236" s="473"/>
      <c r="C236" s="473"/>
      <c r="D236" s="440" t="s">
        <v>225</v>
      </c>
      <c r="E236" s="441">
        <v>445100</v>
      </c>
      <c r="F236" s="442">
        <v>445100</v>
      </c>
      <c r="G236" s="442">
        <v>248800</v>
      </c>
      <c r="H236" s="442">
        <v>41300</v>
      </c>
      <c r="I236" s="442">
        <v>0</v>
      </c>
      <c r="J236" s="441">
        <v>1559000</v>
      </c>
      <c r="K236" s="442">
        <v>1559000</v>
      </c>
      <c r="L236" s="442">
        <v>0</v>
      </c>
      <c r="M236" s="442">
        <v>0</v>
      </c>
      <c r="N236" s="442">
        <v>0</v>
      </c>
      <c r="O236" s="442">
        <v>1559000</v>
      </c>
      <c r="P236" s="441">
        <v>2004100</v>
      </c>
    </row>
    <row r="237" spans="1:16">
      <c r="A237" s="473"/>
      <c r="B237" s="473"/>
      <c r="C237" s="473"/>
      <c r="D237" s="440" t="s">
        <v>226</v>
      </c>
      <c r="E237" s="441">
        <v>297722.48</v>
      </c>
      <c r="F237" s="442">
        <v>297722.48</v>
      </c>
      <c r="G237" s="442">
        <v>200342.38</v>
      </c>
      <c r="H237" s="442">
        <v>24080.11</v>
      </c>
      <c r="I237" s="442">
        <v>0</v>
      </c>
      <c r="J237" s="441">
        <v>69000</v>
      </c>
      <c r="K237" s="442">
        <v>0</v>
      </c>
      <c r="L237" s="442">
        <v>0</v>
      </c>
      <c r="M237" s="442">
        <v>0</v>
      </c>
      <c r="N237" s="442">
        <v>0</v>
      </c>
      <c r="O237" s="442">
        <v>69000</v>
      </c>
      <c r="P237" s="441">
        <v>366722.48</v>
      </c>
    </row>
    <row r="238" spans="1:16" ht="26.4">
      <c r="A238" s="473" t="s">
        <v>418</v>
      </c>
      <c r="B238" s="473" t="s">
        <v>419</v>
      </c>
      <c r="C238" s="473" t="s">
        <v>410</v>
      </c>
      <c r="D238" s="438" t="s">
        <v>420</v>
      </c>
      <c r="E238" s="439" t="s">
        <v>223</v>
      </c>
      <c r="F238" s="439" t="s">
        <v>223</v>
      </c>
      <c r="G238" s="439" t="s">
        <v>223</v>
      </c>
      <c r="H238" s="439" t="s">
        <v>223</v>
      </c>
      <c r="I238" s="439" t="s">
        <v>223</v>
      </c>
      <c r="J238" s="439" t="s">
        <v>223</v>
      </c>
      <c r="K238" s="439" t="s">
        <v>223</v>
      </c>
      <c r="L238" s="439" t="s">
        <v>223</v>
      </c>
      <c r="M238" s="439" t="s">
        <v>223</v>
      </c>
      <c r="N238" s="439" t="s">
        <v>223</v>
      </c>
      <c r="O238" s="439" t="s">
        <v>223</v>
      </c>
      <c r="P238" s="439" t="s">
        <v>223</v>
      </c>
    </row>
    <row r="239" spans="1:16">
      <c r="A239" s="473"/>
      <c r="B239" s="473"/>
      <c r="C239" s="473"/>
      <c r="D239" s="440" t="s">
        <v>224</v>
      </c>
      <c r="E239" s="441">
        <v>890000</v>
      </c>
      <c r="F239" s="442">
        <v>890000</v>
      </c>
      <c r="G239" s="442">
        <v>754200</v>
      </c>
      <c r="H239" s="442">
        <v>0</v>
      </c>
      <c r="I239" s="442">
        <v>0</v>
      </c>
      <c r="J239" s="441">
        <v>0</v>
      </c>
      <c r="K239" s="442">
        <v>0</v>
      </c>
      <c r="L239" s="442">
        <v>0</v>
      </c>
      <c r="M239" s="442">
        <v>0</v>
      </c>
      <c r="N239" s="442">
        <v>0</v>
      </c>
      <c r="O239" s="442">
        <v>0</v>
      </c>
      <c r="P239" s="441">
        <v>890000</v>
      </c>
    </row>
    <row r="240" spans="1:16" ht="26.4">
      <c r="A240" s="473"/>
      <c r="B240" s="473"/>
      <c r="C240" s="473"/>
      <c r="D240" s="440" t="s">
        <v>225</v>
      </c>
      <c r="E240" s="441">
        <v>1457400</v>
      </c>
      <c r="F240" s="442">
        <v>1457400</v>
      </c>
      <c r="G240" s="442">
        <v>1219200</v>
      </c>
      <c r="H240" s="442">
        <v>0</v>
      </c>
      <c r="I240" s="442">
        <v>0</v>
      </c>
      <c r="J240" s="441">
        <v>0</v>
      </c>
      <c r="K240" s="442">
        <v>0</v>
      </c>
      <c r="L240" s="442">
        <v>0</v>
      </c>
      <c r="M240" s="442">
        <v>0</v>
      </c>
      <c r="N240" s="442">
        <v>0</v>
      </c>
      <c r="O240" s="442">
        <v>0</v>
      </c>
      <c r="P240" s="441">
        <v>1457400</v>
      </c>
    </row>
    <row r="241" spans="1:16">
      <c r="A241" s="473"/>
      <c r="B241" s="473"/>
      <c r="C241" s="473"/>
      <c r="D241" s="440" t="s">
        <v>226</v>
      </c>
      <c r="E241" s="441">
        <v>1024889.41</v>
      </c>
      <c r="F241" s="442">
        <v>1024889.41</v>
      </c>
      <c r="G241" s="442">
        <v>859489.41</v>
      </c>
      <c r="H241" s="442">
        <v>0</v>
      </c>
      <c r="I241" s="442">
        <v>0</v>
      </c>
      <c r="J241" s="441">
        <v>0</v>
      </c>
      <c r="K241" s="442">
        <v>0</v>
      </c>
      <c r="L241" s="442">
        <v>0</v>
      </c>
      <c r="M241" s="442">
        <v>0</v>
      </c>
      <c r="N241" s="442">
        <v>0</v>
      </c>
      <c r="O241" s="442">
        <v>0</v>
      </c>
      <c r="P241" s="441">
        <v>1024889.41</v>
      </c>
    </row>
    <row r="242" spans="1:16" ht="66">
      <c r="A242" s="473" t="s">
        <v>421</v>
      </c>
      <c r="B242" s="473" t="s">
        <v>422</v>
      </c>
      <c r="C242" s="473" t="s">
        <v>410</v>
      </c>
      <c r="D242" s="438" t="s">
        <v>423</v>
      </c>
      <c r="E242" s="439" t="s">
        <v>223</v>
      </c>
      <c r="F242" s="439" t="s">
        <v>223</v>
      </c>
      <c r="G242" s="439" t="s">
        <v>223</v>
      </c>
      <c r="H242" s="439" t="s">
        <v>223</v>
      </c>
      <c r="I242" s="439" t="s">
        <v>223</v>
      </c>
      <c r="J242" s="439" t="s">
        <v>223</v>
      </c>
      <c r="K242" s="439" t="s">
        <v>223</v>
      </c>
      <c r="L242" s="439" t="s">
        <v>223</v>
      </c>
      <c r="M242" s="439" t="s">
        <v>223</v>
      </c>
      <c r="N242" s="439" t="s">
        <v>223</v>
      </c>
      <c r="O242" s="439" t="s">
        <v>223</v>
      </c>
      <c r="P242" s="439" t="s">
        <v>223</v>
      </c>
    </row>
    <row r="243" spans="1:16">
      <c r="A243" s="473"/>
      <c r="B243" s="473"/>
      <c r="C243" s="473"/>
      <c r="D243" s="440" t="s">
        <v>224</v>
      </c>
      <c r="E243" s="441">
        <v>0</v>
      </c>
      <c r="F243" s="442">
        <v>0</v>
      </c>
      <c r="G243" s="442">
        <v>0</v>
      </c>
      <c r="H243" s="442">
        <v>0</v>
      </c>
      <c r="I243" s="442">
        <v>0</v>
      </c>
      <c r="J243" s="441">
        <v>0</v>
      </c>
      <c r="K243" s="442">
        <v>0</v>
      </c>
      <c r="L243" s="442">
        <v>0</v>
      </c>
      <c r="M243" s="442">
        <v>0</v>
      </c>
      <c r="N243" s="442">
        <v>0</v>
      </c>
      <c r="O243" s="442">
        <v>0</v>
      </c>
      <c r="P243" s="441">
        <v>0</v>
      </c>
    </row>
    <row r="244" spans="1:16" ht="26.4">
      <c r="A244" s="473"/>
      <c r="B244" s="473"/>
      <c r="C244" s="473"/>
      <c r="D244" s="440" t="s">
        <v>225</v>
      </c>
      <c r="E244" s="441">
        <v>339422</v>
      </c>
      <c r="F244" s="442">
        <v>339422</v>
      </c>
      <c r="G244" s="442">
        <v>0</v>
      </c>
      <c r="H244" s="442">
        <v>0</v>
      </c>
      <c r="I244" s="442">
        <v>0</v>
      </c>
      <c r="J244" s="441">
        <v>602578</v>
      </c>
      <c r="K244" s="442">
        <v>602578</v>
      </c>
      <c r="L244" s="442">
        <v>0</v>
      </c>
      <c r="M244" s="442">
        <v>0</v>
      </c>
      <c r="N244" s="442">
        <v>0</v>
      </c>
      <c r="O244" s="442">
        <v>602578</v>
      </c>
      <c r="P244" s="441">
        <v>942000</v>
      </c>
    </row>
    <row r="245" spans="1:16">
      <c r="A245" s="473"/>
      <c r="B245" s="473"/>
      <c r="C245" s="473"/>
      <c r="D245" s="440" t="s">
        <v>226</v>
      </c>
      <c r="E245" s="441">
        <v>275978</v>
      </c>
      <c r="F245" s="442">
        <v>275978</v>
      </c>
      <c r="G245" s="442">
        <v>0</v>
      </c>
      <c r="H245" s="442">
        <v>0</v>
      </c>
      <c r="I245" s="442">
        <v>0</v>
      </c>
      <c r="J245" s="441">
        <v>0</v>
      </c>
      <c r="K245" s="442">
        <v>0</v>
      </c>
      <c r="L245" s="442">
        <v>0</v>
      </c>
      <c r="M245" s="442">
        <v>0</v>
      </c>
      <c r="N245" s="442">
        <v>0</v>
      </c>
      <c r="O245" s="442">
        <v>0</v>
      </c>
      <c r="P245" s="441">
        <v>275978</v>
      </c>
    </row>
    <row r="246" spans="1:16" ht="52.8">
      <c r="A246" s="473" t="s">
        <v>424</v>
      </c>
      <c r="B246" s="473" t="s">
        <v>425</v>
      </c>
      <c r="C246" s="473" t="s">
        <v>410</v>
      </c>
      <c r="D246" s="438" t="s">
        <v>426</v>
      </c>
      <c r="E246" s="439" t="s">
        <v>223</v>
      </c>
      <c r="F246" s="439" t="s">
        <v>223</v>
      </c>
      <c r="G246" s="439" t="s">
        <v>223</v>
      </c>
      <c r="H246" s="439" t="s">
        <v>223</v>
      </c>
      <c r="I246" s="439" t="s">
        <v>223</v>
      </c>
      <c r="J246" s="439" t="s">
        <v>223</v>
      </c>
      <c r="K246" s="439" t="s">
        <v>223</v>
      </c>
      <c r="L246" s="439" t="s">
        <v>223</v>
      </c>
      <c r="M246" s="439" t="s">
        <v>223</v>
      </c>
      <c r="N246" s="439" t="s">
        <v>223</v>
      </c>
      <c r="O246" s="439" t="s">
        <v>223</v>
      </c>
      <c r="P246" s="439" t="s">
        <v>223</v>
      </c>
    </row>
    <row r="247" spans="1:16">
      <c r="A247" s="473"/>
      <c r="B247" s="473"/>
      <c r="C247" s="473"/>
      <c r="D247" s="440" t="s">
        <v>224</v>
      </c>
      <c r="E247" s="441">
        <v>0</v>
      </c>
      <c r="F247" s="442">
        <v>0</v>
      </c>
      <c r="G247" s="442">
        <v>0</v>
      </c>
      <c r="H247" s="442">
        <v>0</v>
      </c>
      <c r="I247" s="442">
        <v>0</v>
      </c>
      <c r="J247" s="441">
        <v>0</v>
      </c>
      <c r="K247" s="442">
        <v>0</v>
      </c>
      <c r="L247" s="442">
        <v>0</v>
      </c>
      <c r="M247" s="442">
        <v>0</v>
      </c>
      <c r="N247" s="442">
        <v>0</v>
      </c>
      <c r="O247" s="442">
        <v>0</v>
      </c>
      <c r="P247" s="441">
        <v>0</v>
      </c>
    </row>
    <row r="248" spans="1:16" ht="26.4">
      <c r="A248" s="473"/>
      <c r="B248" s="473"/>
      <c r="C248" s="473"/>
      <c r="D248" s="440" t="s">
        <v>225</v>
      </c>
      <c r="E248" s="441">
        <v>0</v>
      </c>
      <c r="F248" s="442">
        <v>0</v>
      </c>
      <c r="G248" s="442">
        <v>0</v>
      </c>
      <c r="H248" s="442">
        <v>0</v>
      </c>
      <c r="I248" s="442">
        <v>0</v>
      </c>
      <c r="J248" s="441">
        <v>2197800</v>
      </c>
      <c r="K248" s="442">
        <v>2197800</v>
      </c>
      <c r="L248" s="442">
        <v>0</v>
      </c>
      <c r="M248" s="442">
        <v>0</v>
      </c>
      <c r="N248" s="442">
        <v>0</v>
      </c>
      <c r="O248" s="442">
        <v>2197800</v>
      </c>
      <c r="P248" s="441">
        <v>2197800</v>
      </c>
    </row>
    <row r="249" spans="1:16">
      <c r="A249" s="473"/>
      <c r="B249" s="473"/>
      <c r="C249" s="473"/>
      <c r="D249" s="440" t="s">
        <v>226</v>
      </c>
      <c r="E249" s="441">
        <v>0</v>
      </c>
      <c r="F249" s="442">
        <v>0</v>
      </c>
      <c r="G249" s="442">
        <v>0</v>
      </c>
      <c r="H249" s="442">
        <v>0</v>
      </c>
      <c r="I249" s="442">
        <v>0</v>
      </c>
      <c r="J249" s="441">
        <v>0</v>
      </c>
      <c r="K249" s="442">
        <v>0</v>
      </c>
      <c r="L249" s="442">
        <v>0</v>
      </c>
      <c r="M249" s="442">
        <v>0</v>
      </c>
      <c r="N249" s="442">
        <v>0</v>
      </c>
      <c r="O249" s="442">
        <v>0</v>
      </c>
      <c r="P249" s="441">
        <v>0</v>
      </c>
    </row>
    <row r="250" spans="1:16" ht="52.8">
      <c r="A250" s="473" t="s">
        <v>427</v>
      </c>
      <c r="B250" s="473" t="s">
        <v>428</v>
      </c>
      <c r="C250" s="473" t="s">
        <v>410</v>
      </c>
      <c r="D250" s="438" t="s">
        <v>429</v>
      </c>
      <c r="E250" s="439" t="s">
        <v>223</v>
      </c>
      <c r="F250" s="439" t="s">
        <v>223</v>
      </c>
      <c r="G250" s="439" t="s">
        <v>223</v>
      </c>
      <c r="H250" s="439" t="s">
        <v>223</v>
      </c>
      <c r="I250" s="439" t="s">
        <v>223</v>
      </c>
      <c r="J250" s="439" t="s">
        <v>223</v>
      </c>
      <c r="K250" s="439" t="s">
        <v>223</v>
      </c>
      <c r="L250" s="439" t="s">
        <v>223</v>
      </c>
      <c r="M250" s="439" t="s">
        <v>223</v>
      </c>
      <c r="N250" s="439" t="s">
        <v>223</v>
      </c>
      <c r="O250" s="439" t="s">
        <v>223</v>
      </c>
      <c r="P250" s="439" t="s">
        <v>223</v>
      </c>
    </row>
    <row r="251" spans="1:16">
      <c r="A251" s="473"/>
      <c r="B251" s="473"/>
      <c r="C251" s="473"/>
      <c r="D251" s="440" t="s">
        <v>224</v>
      </c>
      <c r="E251" s="441">
        <v>0</v>
      </c>
      <c r="F251" s="442">
        <v>0</v>
      </c>
      <c r="G251" s="442">
        <v>0</v>
      </c>
      <c r="H251" s="442">
        <v>0</v>
      </c>
      <c r="I251" s="442">
        <v>0</v>
      </c>
      <c r="J251" s="441">
        <v>0</v>
      </c>
      <c r="K251" s="442">
        <v>0</v>
      </c>
      <c r="L251" s="442">
        <v>0</v>
      </c>
      <c r="M251" s="442">
        <v>0</v>
      </c>
      <c r="N251" s="442">
        <v>0</v>
      </c>
      <c r="O251" s="442">
        <v>0</v>
      </c>
      <c r="P251" s="441">
        <v>0</v>
      </c>
    </row>
    <row r="252" spans="1:16" ht="26.4">
      <c r="A252" s="473"/>
      <c r="B252" s="473"/>
      <c r="C252" s="473"/>
      <c r="D252" s="440" t="s">
        <v>225</v>
      </c>
      <c r="E252" s="441">
        <v>304100</v>
      </c>
      <c r="F252" s="442">
        <v>304100</v>
      </c>
      <c r="G252" s="442">
        <v>249200</v>
      </c>
      <c r="H252" s="442">
        <v>0</v>
      </c>
      <c r="I252" s="442">
        <v>0</v>
      </c>
      <c r="J252" s="441">
        <v>36500</v>
      </c>
      <c r="K252" s="442">
        <v>0</v>
      </c>
      <c r="L252" s="442">
        <v>36500</v>
      </c>
      <c r="M252" s="442">
        <v>29900</v>
      </c>
      <c r="N252" s="442">
        <v>0</v>
      </c>
      <c r="O252" s="442">
        <v>0</v>
      </c>
      <c r="P252" s="441">
        <v>340600</v>
      </c>
    </row>
    <row r="253" spans="1:16">
      <c r="A253" s="473"/>
      <c r="B253" s="473"/>
      <c r="C253" s="473"/>
      <c r="D253" s="440" t="s">
        <v>226</v>
      </c>
      <c r="E253" s="441">
        <v>198222.73</v>
      </c>
      <c r="F253" s="442">
        <v>198222.73</v>
      </c>
      <c r="G253" s="442">
        <v>162476.17000000001</v>
      </c>
      <c r="H253" s="442">
        <v>0</v>
      </c>
      <c r="I253" s="442">
        <v>0</v>
      </c>
      <c r="J253" s="441">
        <v>0</v>
      </c>
      <c r="K253" s="442">
        <v>0</v>
      </c>
      <c r="L253" s="442">
        <v>0</v>
      </c>
      <c r="M253" s="442">
        <v>0</v>
      </c>
      <c r="N253" s="442">
        <v>0</v>
      </c>
      <c r="O253" s="442">
        <v>0</v>
      </c>
      <c r="P253" s="441">
        <v>198222.73</v>
      </c>
    </row>
    <row r="254" spans="1:16" ht="92.4">
      <c r="A254" s="473" t="s">
        <v>836</v>
      </c>
      <c r="B254" s="473" t="s">
        <v>837</v>
      </c>
      <c r="C254" s="473" t="s">
        <v>410</v>
      </c>
      <c r="D254" s="438" t="s">
        <v>838</v>
      </c>
      <c r="E254" s="439" t="s">
        <v>223</v>
      </c>
      <c r="F254" s="439" t="s">
        <v>223</v>
      </c>
      <c r="G254" s="439" t="s">
        <v>223</v>
      </c>
      <c r="H254" s="439" t="s">
        <v>223</v>
      </c>
      <c r="I254" s="439" t="s">
        <v>223</v>
      </c>
      <c r="J254" s="439" t="s">
        <v>223</v>
      </c>
      <c r="K254" s="439" t="s">
        <v>223</v>
      </c>
      <c r="L254" s="439" t="s">
        <v>223</v>
      </c>
      <c r="M254" s="439" t="s">
        <v>223</v>
      </c>
      <c r="N254" s="439" t="s">
        <v>223</v>
      </c>
      <c r="O254" s="439" t="s">
        <v>223</v>
      </c>
      <c r="P254" s="439" t="s">
        <v>223</v>
      </c>
    </row>
    <row r="255" spans="1:16">
      <c r="A255" s="473"/>
      <c r="B255" s="473"/>
      <c r="C255" s="473"/>
      <c r="D255" s="440" t="s">
        <v>224</v>
      </c>
      <c r="E255" s="441">
        <v>0</v>
      </c>
      <c r="F255" s="442">
        <v>0</v>
      </c>
      <c r="G255" s="442">
        <v>0</v>
      </c>
      <c r="H255" s="442">
        <v>0</v>
      </c>
      <c r="I255" s="442">
        <v>0</v>
      </c>
      <c r="J255" s="441">
        <v>0</v>
      </c>
      <c r="K255" s="442">
        <v>0</v>
      </c>
      <c r="L255" s="442">
        <v>0</v>
      </c>
      <c r="M255" s="442">
        <v>0</v>
      </c>
      <c r="N255" s="442">
        <v>0</v>
      </c>
      <c r="O255" s="442">
        <v>0</v>
      </c>
      <c r="P255" s="441">
        <v>0</v>
      </c>
    </row>
    <row r="256" spans="1:16" ht="26.4">
      <c r="A256" s="473"/>
      <c r="B256" s="473"/>
      <c r="C256" s="473"/>
      <c r="D256" s="440" t="s">
        <v>225</v>
      </c>
      <c r="E256" s="441">
        <v>0</v>
      </c>
      <c r="F256" s="442">
        <v>0</v>
      </c>
      <c r="G256" s="442">
        <v>0</v>
      </c>
      <c r="H256" s="442">
        <v>0</v>
      </c>
      <c r="I256" s="442">
        <v>0</v>
      </c>
      <c r="J256" s="441">
        <v>1000000</v>
      </c>
      <c r="K256" s="442">
        <v>1000000</v>
      </c>
      <c r="L256" s="442">
        <v>0</v>
      </c>
      <c r="M256" s="442">
        <v>0</v>
      </c>
      <c r="N256" s="442">
        <v>0</v>
      </c>
      <c r="O256" s="442">
        <v>1000000</v>
      </c>
      <c r="P256" s="441">
        <v>1000000</v>
      </c>
    </row>
    <row r="257" spans="1:16">
      <c r="A257" s="473"/>
      <c r="B257" s="473"/>
      <c r="C257" s="473"/>
      <c r="D257" s="440" t="s">
        <v>226</v>
      </c>
      <c r="E257" s="441">
        <v>0</v>
      </c>
      <c r="F257" s="442">
        <v>0</v>
      </c>
      <c r="G257" s="442">
        <v>0</v>
      </c>
      <c r="H257" s="442">
        <v>0</v>
      </c>
      <c r="I257" s="442">
        <v>0</v>
      </c>
      <c r="J257" s="441">
        <v>0</v>
      </c>
      <c r="K257" s="442">
        <v>0</v>
      </c>
      <c r="L257" s="442">
        <v>0</v>
      </c>
      <c r="M257" s="442">
        <v>0</v>
      </c>
      <c r="N257" s="442">
        <v>0</v>
      </c>
      <c r="O257" s="442">
        <v>0</v>
      </c>
      <c r="P257" s="441">
        <v>0</v>
      </c>
    </row>
    <row r="258" spans="1:16" ht="92.4">
      <c r="A258" s="473" t="s">
        <v>839</v>
      </c>
      <c r="B258" s="473" t="s">
        <v>840</v>
      </c>
      <c r="C258" s="473" t="s">
        <v>410</v>
      </c>
      <c r="D258" s="438" t="s">
        <v>841</v>
      </c>
      <c r="E258" s="439" t="s">
        <v>223</v>
      </c>
      <c r="F258" s="439" t="s">
        <v>223</v>
      </c>
      <c r="G258" s="439" t="s">
        <v>223</v>
      </c>
      <c r="H258" s="439" t="s">
        <v>223</v>
      </c>
      <c r="I258" s="439" t="s">
        <v>223</v>
      </c>
      <c r="J258" s="439" t="s">
        <v>223</v>
      </c>
      <c r="K258" s="439" t="s">
        <v>223</v>
      </c>
      <c r="L258" s="439" t="s">
        <v>223</v>
      </c>
      <c r="M258" s="439" t="s">
        <v>223</v>
      </c>
      <c r="N258" s="439" t="s">
        <v>223</v>
      </c>
      <c r="O258" s="439" t="s">
        <v>223</v>
      </c>
      <c r="P258" s="439" t="s">
        <v>223</v>
      </c>
    </row>
    <row r="259" spans="1:16">
      <c r="A259" s="473"/>
      <c r="B259" s="473"/>
      <c r="C259" s="473"/>
      <c r="D259" s="440" t="s">
        <v>224</v>
      </c>
      <c r="E259" s="441">
        <v>0</v>
      </c>
      <c r="F259" s="442">
        <v>0</v>
      </c>
      <c r="G259" s="442">
        <v>0</v>
      </c>
      <c r="H259" s="442">
        <v>0</v>
      </c>
      <c r="I259" s="442">
        <v>0</v>
      </c>
      <c r="J259" s="441">
        <v>0</v>
      </c>
      <c r="K259" s="442">
        <v>0</v>
      </c>
      <c r="L259" s="442">
        <v>0</v>
      </c>
      <c r="M259" s="442">
        <v>0</v>
      </c>
      <c r="N259" s="442">
        <v>0</v>
      </c>
      <c r="O259" s="442">
        <v>0</v>
      </c>
      <c r="P259" s="441">
        <v>0</v>
      </c>
    </row>
    <row r="260" spans="1:16" ht="26.4">
      <c r="A260" s="473"/>
      <c r="B260" s="473"/>
      <c r="C260" s="473"/>
      <c r="D260" s="440" t="s">
        <v>225</v>
      </c>
      <c r="E260" s="441">
        <v>0</v>
      </c>
      <c r="F260" s="442">
        <v>0</v>
      </c>
      <c r="G260" s="442">
        <v>0</v>
      </c>
      <c r="H260" s="442">
        <v>0</v>
      </c>
      <c r="I260" s="442">
        <v>0</v>
      </c>
      <c r="J260" s="441">
        <v>1000000</v>
      </c>
      <c r="K260" s="442">
        <v>1000000</v>
      </c>
      <c r="L260" s="442">
        <v>0</v>
      </c>
      <c r="M260" s="442">
        <v>0</v>
      </c>
      <c r="N260" s="442">
        <v>0</v>
      </c>
      <c r="O260" s="442">
        <v>1000000</v>
      </c>
      <c r="P260" s="441">
        <v>1000000</v>
      </c>
    </row>
    <row r="261" spans="1:16">
      <c r="A261" s="473"/>
      <c r="B261" s="473"/>
      <c r="C261" s="473"/>
      <c r="D261" s="440" t="s">
        <v>226</v>
      </c>
      <c r="E261" s="441">
        <v>0</v>
      </c>
      <c r="F261" s="442">
        <v>0</v>
      </c>
      <c r="G261" s="442">
        <v>0</v>
      </c>
      <c r="H261" s="442">
        <v>0</v>
      </c>
      <c r="I261" s="442">
        <v>0</v>
      </c>
      <c r="J261" s="441">
        <v>0</v>
      </c>
      <c r="K261" s="442">
        <v>0</v>
      </c>
      <c r="L261" s="442">
        <v>0</v>
      </c>
      <c r="M261" s="442">
        <v>0</v>
      </c>
      <c r="N261" s="442">
        <v>0</v>
      </c>
      <c r="O261" s="442">
        <v>0</v>
      </c>
      <c r="P261" s="441">
        <v>0</v>
      </c>
    </row>
    <row r="262" spans="1:16" ht="52.8">
      <c r="A262" s="473" t="s">
        <v>893</v>
      </c>
      <c r="B262" s="473" t="s">
        <v>882</v>
      </c>
      <c r="C262" s="473" t="s">
        <v>410</v>
      </c>
      <c r="D262" s="438" t="s">
        <v>894</v>
      </c>
      <c r="E262" s="439" t="s">
        <v>223</v>
      </c>
      <c r="F262" s="439" t="s">
        <v>223</v>
      </c>
      <c r="G262" s="439" t="s">
        <v>223</v>
      </c>
      <c r="H262" s="439" t="s">
        <v>223</v>
      </c>
      <c r="I262" s="439" t="s">
        <v>223</v>
      </c>
      <c r="J262" s="439" t="s">
        <v>223</v>
      </c>
      <c r="K262" s="439" t="s">
        <v>223</v>
      </c>
      <c r="L262" s="439" t="s">
        <v>223</v>
      </c>
      <c r="M262" s="439" t="s">
        <v>223</v>
      </c>
      <c r="N262" s="439" t="s">
        <v>223</v>
      </c>
      <c r="O262" s="439" t="s">
        <v>223</v>
      </c>
      <c r="P262" s="439" t="s">
        <v>223</v>
      </c>
    </row>
    <row r="263" spans="1:16">
      <c r="A263" s="473"/>
      <c r="B263" s="473"/>
      <c r="C263" s="473"/>
      <c r="D263" s="440" t="s">
        <v>224</v>
      </c>
      <c r="E263" s="441">
        <v>0</v>
      </c>
      <c r="F263" s="442">
        <v>0</v>
      </c>
      <c r="G263" s="442">
        <v>0</v>
      </c>
      <c r="H263" s="442">
        <v>0</v>
      </c>
      <c r="I263" s="442">
        <v>0</v>
      </c>
      <c r="J263" s="441">
        <v>0</v>
      </c>
      <c r="K263" s="442">
        <v>0</v>
      </c>
      <c r="L263" s="442">
        <v>0</v>
      </c>
      <c r="M263" s="442">
        <v>0</v>
      </c>
      <c r="N263" s="442">
        <v>0</v>
      </c>
      <c r="O263" s="442">
        <v>0</v>
      </c>
      <c r="P263" s="441">
        <v>0</v>
      </c>
    </row>
    <row r="264" spans="1:16" ht="26.4">
      <c r="A264" s="473"/>
      <c r="B264" s="473"/>
      <c r="C264" s="473"/>
      <c r="D264" s="440" t="s">
        <v>225</v>
      </c>
      <c r="E264" s="441">
        <v>0</v>
      </c>
      <c r="F264" s="442">
        <v>0</v>
      </c>
      <c r="G264" s="442">
        <v>0</v>
      </c>
      <c r="H264" s="442">
        <v>0</v>
      </c>
      <c r="I264" s="442">
        <v>0</v>
      </c>
      <c r="J264" s="441">
        <v>1174000</v>
      </c>
      <c r="K264" s="442">
        <v>0</v>
      </c>
      <c r="L264" s="442">
        <v>1174000</v>
      </c>
      <c r="M264" s="442">
        <v>0</v>
      </c>
      <c r="N264" s="442">
        <v>0</v>
      </c>
      <c r="O264" s="442">
        <v>0</v>
      </c>
      <c r="P264" s="441">
        <v>1174000</v>
      </c>
    </row>
    <row r="265" spans="1:16">
      <c r="A265" s="473"/>
      <c r="B265" s="473"/>
      <c r="C265" s="473"/>
      <c r="D265" s="440" t="s">
        <v>226</v>
      </c>
      <c r="E265" s="441">
        <v>0</v>
      </c>
      <c r="F265" s="442">
        <v>0</v>
      </c>
      <c r="G265" s="442">
        <v>0</v>
      </c>
      <c r="H265" s="442">
        <v>0</v>
      </c>
      <c r="I265" s="442">
        <v>0</v>
      </c>
      <c r="J265" s="441">
        <v>45030.3</v>
      </c>
      <c r="K265" s="442">
        <v>0</v>
      </c>
      <c r="L265" s="442">
        <v>45030.3</v>
      </c>
      <c r="M265" s="442">
        <v>0</v>
      </c>
      <c r="N265" s="442">
        <v>0</v>
      </c>
      <c r="O265" s="442">
        <v>0</v>
      </c>
      <c r="P265" s="441">
        <v>45030.3</v>
      </c>
    </row>
    <row r="266" spans="1:16">
      <c r="A266" s="473" t="s">
        <v>430</v>
      </c>
      <c r="B266" s="473" t="s">
        <v>431</v>
      </c>
      <c r="C266" s="473" t="s">
        <v>410</v>
      </c>
      <c r="D266" s="438" t="s">
        <v>432</v>
      </c>
      <c r="E266" s="439" t="s">
        <v>223</v>
      </c>
      <c r="F266" s="439" t="s">
        <v>223</v>
      </c>
      <c r="G266" s="439" t="s">
        <v>223</v>
      </c>
      <c r="H266" s="439" t="s">
        <v>223</v>
      </c>
      <c r="I266" s="439" t="s">
        <v>223</v>
      </c>
      <c r="J266" s="439" t="s">
        <v>223</v>
      </c>
      <c r="K266" s="439" t="s">
        <v>223</v>
      </c>
      <c r="L266" s="439" t="s">
        <v>223</v>
      </c>
      <c r="M266" s="439" t="s">
        <v>223</v>
      </c>
      <c r="N266" s="439" t="s">
        <v>223</v>
      </c>
      <c r="O266" s="439" t="s">
        <v>223</v>
      </c>
      <c r="P266" s="439" t="s">
        <v>223</v>
      </c>
    </row>
    <row r="267" spans="1:16">
      <c r="A267" s="473"/>
      <c r="B267" s="473"/>
      <c r="C267" s="473"/>
      <c r="D267" s="440" t="s">
        <v>224</v>
      </c>
      <c r="E267" s="441">
        <v>0</v>
      </c>
      <c r="F267" s="442">
        <v>0</v>
      </c>
      <c r="G267" s="442">
        <v>0</v>
      </c>
      <c r="H267" s="442">
        <v>0</v>
      </c>
      <c r="I267" s="442">
        <v>0</v>
      </c>
      <c r="J267" s="441">
        <v>700000</v>
      </c>
      <c r="K267" s="442">
        <v>700000</v>
      </c>
      <c r="L267" s="442">
        <v>0</v>
      </c>
      <c r="M267" s="442">
        <v>0</v>
      </c>
      <c r="N267" s="442">
        <v>0</v>
      </c>
      <c r="O267" s="442">
        <v>700000</v>
      </c>
      <c r="P267" s="441">
        <v>700000</v>
      </c>
    </row>
    <row r="268" spans="1:16" ht="26.4">
      <c r="A268" s="473"/>
      <c r="B268" s="473"/>
      <c r="C268" s="473"/>
      <c r="D268" s="440" t="s">
        <v>225</v>
      </c>
      <c r="E268" s="441">
        <v>0</v>
      </c>
      <c r="F268" s="442">
        <v>0</v>
      </c>
      <c r="G268" s="442">
        <v>0</v>
      </c>
      <c r="H268" s="442">
        <v>0</v>
      </c>
      <c r="I268" s="442">
        <v>0</v>
      </c>
      <c r="J268" s="441">
        <v>1651203</v>
      </c>
      <c r="K268" s="442">
        <v>1651203</v>
      </c>
      <c r="L268" s="442">
        <v>0</v>
      </c>
      <c r="M268" s="442">
        <v>0</v>
      </c>
      <c r="N268" s="442">
        <v>0</v>
      </c>
      <c r="O268" s="442">
        <v>1651203</v>
      </c>
      <c r="P268" s="441">
        <v>1651203</v>
      </c>
    </row>
    <row r="269" spans="1:16">
      <c r="A269" s="473"/>
      <c r="B269" s="473"/>
      <c r="C269" s="473"/>
      <c r="D269" s="440" t="s">
        <v>226</v>
      </c>
      <c r="E269" s="441">
        <v>0</v>
      </c>
      <c r="F269" s="442">
        <v>0</v>
      </c>
      <c r="G269" s="442">
        <v>0</v>
      </c>
      <c r="H269" s="442">
        <v>0</v>
      </c>
      <c r="I269" s="442">
        <v>0</v>
      </c>
      <c r="J269" s="441">
        <v>467182.34</v>
      </c>
      <c r="K269" s="442">
        <v>0</v>
      </c>
      <c r="L269" s="442">
        <v>0</v>
      </c>
      <c r="M269" s="442">
        <v>0</v>
      </c>
      <c r="N269" s="442">
        <v>0</v>
      </c>
      <c r="O269" s="442">
        <v>467182.34</v>
      </c>
      <c r="P269" s="441">
        <v>467182.34</v>
      </c>
    </row>
    <row r="270" spans="1:16" ht="39.6">
      <c r="A270" s="473" t="s">
        <v>433</v>
      </c>
      <c r="B270" s="473" t="s">
        <v>434</v>
      </c>
      <c r="C270" s="473" t="s">
        <v>410</v>
      </c>
      <c r="D270" s="438" t="s">
        <v>435</v>
      </c>
      <c r="E270" s="439" t="s">
        <v>223</v>
      </c>
      <c r="F270" s="439" t="s">
        <v>223</v>
      </c>
      <c r="G270" s="439" t="s">
        <v>223</v>
      </c>
      <c r="H270" s="439" t="s">
        <v>223</v>
      </c>
      <c r="I270" s="439" t="s">
        <v>223</v>
      </c>
      <c r="J270" s="439" t="s">
        <v>223</v>
      </c>
      <c r="K270" s="439" t="s">
        <v>223</v>
      </c>
      <c r="L270" s="439" t="s">
        <v>223</v>
      </c>
      <c r="M270" s="439" t="s">
        <v>223</v>
      </c>
      <c r="N270" s="439" t="s">
        <v>223</v>
      </c>
      <c r="O270" s="439" t="s">
        <v>223</v>
      </c>
      <c r="P270" s="439" t="s">
        <v>223</v>
      </c>
    </row>
    <row r="271" spans="1:16">
      <c r="A271" s="473"/>
      <c r="B271" s="473"/>
      <c r="C271" s="473"/>
      <c r="D271" s="440" t="s">
        <v>224</v>
      </c>
      <c r="E271" s="441">
        <v>0</v>
      </c>
      <c r="F271" s="442">
        <v>0</v>
      </c>
      <c r="G271" s="442">
        <v>0</v>
      </c>
      <c r="H271" s="442">
        <v>0</v>
      </c>
      <c r="I271" s="442">
        <v>0</v>
      </c>
      <c r="J271" s="441">
        <v>0</v>
      </c>
      <c r="K271" s="442">
        <v>0</v>
      </c>
      <c r="L271" s="442">
        <v>0</v>
      </c>
      <c r="M271" s="442">
        <v>0</v>
      </c>
      <c r="N271" s="442">
        <v>0</v>
      </c>
      <c r="O271" s="442">
        <v>0</v>
      </c>
      <c r="P271" s="441">
        <v>0</v>
      </c>
    </row>
    <row r="272" spans="1:16" ht="26.4">
      <c r="A272" s="473"/>
      <c r="B272" s="473"/>
      <c r="C272" s="473"/>
      <c r="D272" s="440" t="s">
        <v>225</v>
      </c>
      <c r="E272" s="441">
        <v>0</v>
      </c>
      <c r="F272" s="442">
        <v>0</v>
      </c>
      <c r="G272" s="442">
        <v>0</v>
      </c>
      <c r="H272" s="442">
        <v>0</v>
      </c>
      <c r="I272" s="442">
        <v>0</v>
      </c>
      <c r="J272" s="441">
        <v>3408400</v>
      </c>
      <c r="K272" s="442">
        <v>0</v>
      </c>
      <c r="L272" s="442">
        <v>3408400</v>
      </c>
      <c r="M272" s="442">
        <v>0</v>
      </c>
      <c r="N272" s="442">
        <v>0</v>
      </c>
      <c r="O272" s="442">
        <v>0</v>
      </c>
      <c r="P272" s="441">
        <v>3408400</v>
      </c>
    </row>
    <row r="273" spans="1:16">
      <c r="A273" s="473"/>
      <c r="B273" s="473"/>
      <c r="C273" s="473"/>
      <c r="D273" s="440" t="s">
        <v>226</v>
      </c>
      <c r="E273" s="441">
        <v>0</v>
      </c>
      <c r="F273" s="442">
        <v>0</v>
      </c>
      <c r="G273" s="442">
        <v>0</v>
      </c>
      <c r="H273" s="442">
        <v>0</v>
      </c>
      <c r="I273" s="442">
        <v>0</v>
      </c>
      <c r="J273" s="441">
        <v>3408309.86</v>
      </c>
      <c r="K273" s="442">
        <v>0</v>
      </c>
      <c r="L273" s="442">
        <v>3408309.86</v>
      </c>
      <c r="M273" s="442">
        <v>0</v>
      </c>
      <c r="N273" s="442">
        <v>0</v>
      </c>
      <c r="O273" s="442">
        <v>0</v>
      </c>
      <c r="P273" s="441">
        <v>3408309.86</v>
      </c>
    </row>
    <row r="274" spans="1:16" ht="39.6">
      <c r="A274" s="473" t="s">
        <v>436</v>
      </c>
      <c r="B274" s="473" t="s">
        <v>437</v>
      </c>
      <c r="C274" s="473" t="s">
        <v>410</v>
      </c>
      <c r="D274" s="438" t="s">
        <v>438</v>
      </c>
      <c r="E274" s="439" t="s">
        <v>223</v>
      </c>
      <c r="F274" s="439" t="s">
        <v>223</v>
      </c>
      <c r="G274" s="439" t="s">
        <v>223</v>
      </c>
      <c r="H274" s="439" t="s">
        <v>223</v>
      </c>
      <c r="I274" s="439" t="s">
        <v>223</v>
      </c>
      <c r="J274" s="439" t="s">
        <v>223</v>
      </c>
      <c r="K274" s="439" t="s">
        <v>223</v>
      </c>
      <c r="L274" s="439" t="s">
        <v>223</v>
      </c>
      <c r="M274" s="439" t="s">
        <v>223</v>
      </c>
      <c r="N274" s="439" t="s">
        <v>223</v>
      </c>
      <c r="O274" s="439" t="s">
        <v>223</v>
      </c>
      <c r="P274" s="439" t="s">
        <v>223</v>
      </c>
    </row>
    <row r="275" spans="1:16">
      <c r="A275" s="473"/>
      <c r="B275" s="473"/>
      <c r="C275" s="473"/>
      <c r="D275" s="440" t="s">
        <v>224</v>
      </c>
      <c r="E275" s="441">
        <v>0</v>
      </c>
      <c r="F275" s="442">
        <v>0</v>
      </c>
      <c r="G275" s="442">
        <v>0</v>
      </c>
      <c r="H275" s="442">
        <v>0</v>
      </c>
      <c r="I275" s="442">
        <v>0</v>
      </c>
      <c r="J275" s="441">
        <v>0</v>
      </c>
      <c r="K275" s="442">
        <v>0</v>
      </c>
      <c r="L275" s="442">
        <v>0</v>
      </c>
      <c r="M275" s="442">
        <v>0</v>
      </c>
      <c r="N275" s="442">
        <v>0</v>
      </c>
      <c r="O275" s="442">
        <v>0</v>
      </c>
      <c r="P275" s="441">
        <v>0</v>
      </c>
    </row>
    <row r="276" spans="1:16" ht="26.4">
      <c r="A276" s="473"/>
      <c r="B276" s="473"/>
      <c r="C276" s="473"/>
      <c r="D276" s="440" t="s">
        <v>225</v>
      </c>
      <c r="E276" s="441">
        <v>15956200</v>
      </c>
      <c r="F276" s="442">
        <v>15956200</v>
      </c>
      <c r="G276" s="442">
        <v>13078841</v>
      </c>
      <c r="H276" s="442">
        <v>0</v>
      </c>
      <c r="I276" s="442">
        <v>0</v>
      </c>
      <c r="J276" s="441">
        <v>0</v>
      </c>
      <c r="K276" s="442">
        <v>0</v>
      </c>
      <c r="L276" s="442">
        <v>0</v>
      </c>
      <c r="M276" s="442">
        <v>0</v>
      </c>
      <c r="N276" s="442">
        <v>0</v>
      </c>
      <c r="O276" s="442">
        <v>0</v>
      </c>
      <c r="P276" s="441">
        <v>15956200</v>
      </c>
    </row>
    <row r="277" spans="1:16">
      <c r="A277" s="473"/>
      <c r="B277" s="473"/>
      <c r="C277" s="473"/>
      <c r="D277" s="440" t="s">
        <v>226</v>
      </c>
      <c r="E277" s="441">
        <v>8029023.75</v>
      </c>
      <c r="F277" s="442">
        <v>8029023.75</v>
      </c>
      <c r="G277" s="442">
        <v>6644251.0599999996</v>
      </c>
      <c r="H277" s="442">
        <v>0</v>
      </c>
      <c r="I277" s="442">
        <v>0</v>
      </c>
      <c r="J277" s="441">
        <v>0</v>
      </c>
      <c r="K277" s="442">
        <v>0</v>
      </c>
      <c r="L277" s="442">
        <v>0</v>
      </c>
      <c r="M277" s="442">
        <v>0</v>
      </c>
      <c r="N277" s="442">
        <v>0</v>
      </c>
      <c r="O277" s="442">
        <v>0</v>
      </c>
      <c r="P277" s="441">
        <v>8029023.75</v>
      </c>
    </row>
    <row r="278" spans="1:16" ht="52.8">
      <c r="A278" s="473" t="s">
        <v>439</v>
      </c>
      <c r="B278" s="473" t="s">
        <v>440</v>
      </c>
      <c r="C278" s="473" t="s">
        <v>410</v>
      </c>
      <c r="D278" s="438" t="s">
        <v>895</v>
      </c>
      <c r="E278" s="439" t="s">
        <v>223</v>
      </c>
      <c r="F278" s="439" t="s">
        <v>223</v>
      </c>
      <c r="G278" s="439" t="s">
        <v>223</v>
      </c>
      <c r="H278" s="439" t="s">
        <v>223</v>
      </c>
      <c r="I278" s="439" t="s">
        <v>223</v>
      </c>
      <c r="J278" s="439" t="s">
        <v>223</v>
      </c>
      <c r="K278" s="439" t="s">
        <v>223</v>
      </c>
      <c r="L278" s="439" t="s">
        <v>223</v>
      </c>
      <c r="M278" s="439" t="s">
        <v>223</v>
      </c>
      <c r="N278" s="439" t="s">
        <v>223</v>
      </c>
      <c r="O278" s="439" t="s">
        <v>223</v>
      </c>
      <c r="P278" s="439" t="s">
        <v>223</v>
      </c>
    </row>
    <row r="279" spans="1:16">
      <c r="A279" s="473"/>
      <c r="B279" s="473"/>
      <c r="C279" s="473"/>
      <c r="D279" s="440" t="s">
        <v>224</v>
      </c>
      <c r="E279" s="441">
        <v>0</v>
      </c>
      <c r="F279" s="442">
        <v>0</v>
      </c>
      <c r="G279" s="442">
        <v>0</v>
      </c>
      <c r="H279" s="442">
        <v>0</v>
      </c>
      <c r="I279" s="442">
        <v>0</v>
      </c>
      <c r="J279" s="441">
        <v>0</v>
      </c>
      <c r="K279" s="442">
        <v>0</v>
      </c>
      <c r="L279" s="442">
        <v>0</v>
      </c>
      <c r="M279" s="442">
        <v>0</v>
      </c>
      <c r="N279" s="442">
        <v>0</v>
      </c>
      <c r="O279" s="442">
        <v>0</v>
      </c>
      <c r="P279" s="441">
        <v>0</v>
      </c>
    </row>
    <row r="280" spans="1:16" ht="26.4">
      <c r="A280" s="473"/>
      <c r="B280" s="473"/>
      <c r="C280" s="473"/>
      <c r="D280" s="440" t="s">
        <v>225</v>
      </c>
      <c r="E280" s="441">
        <v>0</v>
      </c>
      <c r="F280" s="442">
        <v>0</v>
      </c>
      <c r="G280" s="442">
        <v>0</v>
      </c>
      <c r="H280" s="442">
        <v>0</v>
      </c>
      <c r="I280" s="442">
        <v>0</v>
      </c>
      <c r="J280" s="441">
        <v>136400.1</v>
      </c>
      <c r="K280" s="442">
        <v>0</v>
      </c>
      <c r="L280" s="442">
        <v>136400.1</v>
      </c>
      <c r="M280" s="442">
        <v>0</v>
      </c>
      <c r="N280" s="442">
        <v>0</v>
      </c>
      <c r="O280" s="442">
        <v>0</v>
      </c>
      <c r="P280" s="441">
        <v>136400.1</v>
      </c>
    </row>
    <row r="281" spans="1:16">
      <c r="A281" s="473"/>
      <c r="B281" s="473"/>
      <c r="C281" s="473"/>
      <c r="D281" s="440" t="s">
        <v>226</v>
      </c>
      <c r="E281" s="441">
        <v>0</v>
      </c>
      <c r="F281" s="442">
        <v>0</v>
      </c>
      <c r="G281" s="442">
        <v>0</v>
      </c>
      <c r="H281" s="442">
        <v>0</v>
      </c>
      <c r="I281" s="442">
        <v>0</v>
      </c>
      <c r="J281" s="441">
        <v>80906.2</v>
      </c>
      <c r="K281" s="442">
        <v>0</v>
      </c>
      <c r="L281" s="442">
        <v>80906.2</v>
      </c>
      <c r="M281" s="442">
        <v>0</v>
      </c>
      <c r="N281" s="442">
        <v>0</v>
      </c>
      <c r="O281" s="442">
        <v>0</v>
      </c>
      <c r="P281" s="441">
        <v>80906.2</v>
      </c>
    </row>
    <row r="282" spans="1:16" ht="26.4">
      <c r="A282" s="473" t="s">
        <v>441</v>
      </c>
      <c r="B282" s="473" t="s">
        <v>281</v>
      </c>
      <c r="C282" s="473" t="s">
        <v>249</v>
      </c>
      <c r="D282" s="438" t="s">
        <v>282</v>
      </c>
      <c r="E282" s="439" t="s">
        <v>223</v>
      </c>
      <c r="F282" s="439" t="s">
        <v>223</v>
      </c>
      <c r="G282" s="439" t="s">
        <v>223</v>
      </c>
      <c r="H282" s="439" t="s">
        <v>223</v>
      </c>
      <c r="I282" s="439" t="s">
        <v>223</v>
      </c>
      <c r="J282" s="439" t="s">
        <v>223</v>
      </c>
      <c r="K282" s="439" t="s">
        <v>223</v>
      </c>
      <c r="L282" s="439" t="s">
        <v>223</v>
      </c>
      <c r="M282" s="439" t="s">
        <v>223</v>
      </c>
      <c r="N282" s="439" t="s">
        <v>223</v>
      </c>
      <c r="O282" s="439" t="s">
        <v>223</v>
      </c>
      <c r="P282" s="439" t="s">
        <v>223</v>
      </c>
    </row>
    <row r="283" spans="1:16">
      <c r="A283" s="473"/>
      <c r="B283" s="473"/>
      <c r="C283" s="473"/>
      <c r="D283" s="440" t="s">
        <v>224</v>
      </c>
      <c r="E283" s="441">
        <v>308500</v>
      </c>
      <c r="F283" s="442">
        <v>308500</v>
      </c>
      <c r="G283" s="442">
        <v>0</v>
      </c>
      <c r="H283" s="442">
        <v>0</v>
      </c>
      <c r="I283" s="442">
        <v>0</v>
      </c>
      <c r="J283" s="441">
        <v>0</v>
      </c>
      <c r="K283" s="442">
        <v>0</v>
      </c>
      <c r="L283" s="442">
        <v>0</v>
      </c>
      <c r="M283" s="442">
        <v>0</v>
      </c>
      <c r="N283" s="442">
        <v>0</v>
      </c>
      <c r="O283" s="442">
        <v>0</v>
      </c>
      <c r="P283" s="441">
        <v>308500</v>
      </c>
    </row>
    <row r="284" spans="1:16" ht="26.4">
      <c r="A284" s="473"/>
      <c r="B284" s="473"/>
      <c r="C284" s="473"/>
      <c r="D284" s="440" t="s">
        <v>225</v>
      </c>
      <c r="E284" s="441">
        <v>308500</v>
      </c>
      <c r="F284" s="442">
        <v>308500</v>
      </c>
      <c r="G284" s="442">
        <v>0</v>
      </c>
      <c r="H284" s="442">
        <v>0</v>
      </c>
      <c r="I284" s="442">
        <v>0</v>
      </c>
      <c r="J284" s="441">
        <v>0</v>
      </c>
      <c r="K284" s="442">
        <v>0</v>
      </c>
      <c r="L284" s="442">
        <v>0</v>
      </c>
      <c r="M284" s="442">
        <v>0</v>
      </c>
      <c r="N284" s="442">
        <v>0</v>
      </c>
      <c r="O284" s="442">
        <v>0</v>
      </c>
      <c r="P284" s="441">
        <v>308500</v>
      </c>
    </row>
    <row r="285" spans="1:16">
      <c r="A285" s="473"/>
      <c r="B285" s="473"/>
      <c r="C285" s="473"/>
      <c r="D285" s="440" t="s">
        <v>226</v>
      </c>
      <c r="E285" s="441">
        <v>251203.68</v>
      </c>
      <c r="F285" s="442">
        <v>251203.68</v>
      </c>
      <c r="G285" s="442">
        <v>0</v>
      </c>
      <c r="H285" s="442">
        <v>0</v>
      </c>
      <c r="I285" s="442">
        <v>0</v>
      </c>
      <c r="J285" s="441">
        <v>0</v>
      </c>
      <c r="K285" s="442">
        <v>0</v>
      </c>
      <c r="L285" s="442">
        <v>0</v>
      </c>
      <c r="M285" s="442">
        <v>0</v>
      </c>
      <c r="N285" s="442">
        <v>0</v>
      </c>
      <c r="O285" s="442">
        <v>0</v>
      </c>
      <c r="P285" s="441">
        <v>251203.68</v>
      </c>
    </row>
    <row r="286" spans="1:16" ht="26.4">
      <c r="A286" s="473" t="s">
        <v>442</v>
      </c>
      <c r="B286" s="473" t="s">
        <v>443</v>
      </c>
      <c r="C286" s="473" t="s">
        <v>304</v>
      </c>
      <c r="D286" s="438" t="s">
        <v>444</v>
      </c>
      <c r="E286" s="439" t="s">
        <v>223</v>
      </c>
      <c r="F286" s="439" t="s">
        <v>223</v>
      </c>
      <c r="G286" s="439" t="s">
        <v>223</v>
      </c>
      <c r="H286" s="439" t="s">
        <v>223</v>
      </c>
      <c r="I286" s="439" t="s">
        <v>223</v>
      </c>
      <c r="J286" s="439" t="s">
        <v>223</v>
      </c>
      <c r="K286" s="439" t="s">
        <v>223</v>
      </c>
      <c r="L286" s="439" t="s">
        <v>223</v>
      </c>
      <c r="M286" s="439" t="s">
        <v>223</v>
      </c>
      <c r="N286" s="439" t="s">
        <v>223</v>
      </c>
      <c r="O286" s="439" t="s">
        <v>223</v>
      </c>
      <c r="P286" s="439" t="s">
        <v>223</v>
      </c>
    </row>
    <row r="287" spans="1:16">
      <c r="A287" s="473"/>
      <c r="B287" s="473"/>
      <c r="C287" s="473"/>
      <c r="D287" s="440" t="s">
        <v>224</v>
      </c>
      <c r="E287" s="441">
        <v>2674500</v>
      </c>
      <c r="F287" s="442">
        <v>2674500</v>
      </c>
      <c r="G287" s="442">
        <v>1700000</v>
      </c>
      <c r="H287" s="442">
        <v>109400</v>
      </c>
      <c r="I287" s="442">
        <v>0</v>
      </c>
      <c r="J287" s="441">
        <v>0</v>
      </c>
      <c r="K287" s="442">
        <v>0</v>
      </c>
      <c r="L287" s="442">
        <v>0</v>
      </c>
      <c r="M287" s="442">
        <v>0</v>
      </c>
      <c r="N287" s="442">
        <v>0</v>
      </c>
      <c r="O287" s="442">
        <v>0</v>
      </c>
      <c r="P287" s="441">
        <v>2674500</v>
      </c>
    </row>
    <row r="288" spans="1:16" ht="26.4">
      <c r="A288" s="473"/>
      <c r="B288" s="473"/>
      <c r="C288" s="473"/>
      <c r="D288" s="440" t="s">
        <v>225</v>
      </c>
      <c r="E288" s="441">
        <v>2769700</v>
      </c>
      <c r="F288" s="442">
        <v>2769700</v>
      </c>
      <c r="G288" s="442">
        <v>1700000</v>
      </c>
      <c r="H288" s="442">
        <v>109400</v>
      </c>
      <c r="I288" s="442">
        <v>0</v>
      </c>
      <c r="J288" s="441">
        <v>0</v>
      </c>
      <c r="K288" s="442">
        <v>0</v>
      </c>
      <c r="L288" s="442">
        <v>0</v>
      </c>
      <c r="M288" s="442">
        <v>0</v>
      </c>
      <c r="N288" s="442">
        <v>0</v>
      </c>
      <c r="O288" s="442">
        <v>0</v>
      </c>
      <c r="P288" s="441">
        <v>2769700</v>
      </c>
    </row>
    <row r="289" spans="1:16">
      <c r="A289" s="473"/>
      <c r="B289" s="473"/>
      <c r="C289" s="473"/>
      <c r="D289" s="440" t="s">
        <v>226</v>
      </c>
      <c r="E289" s="441">
        <v>1866190.48</v>
      </c>
      <c r="F289" s="442">
        <v>1866190.48</v>
      </c>
      <c r="G289" s="442">
        <v>1192053.2</v>
      </c>
      <c r="H289" s="442">
        <v>68360.960000000006</v>
      </c>
      <c r="I289" s="442">
        <v>0</v>
      </c>
      <c r="J289" s="441">
        <v>0</v>
      </c>
      <c r="K289" s="442">
        <v>0</v>
      </c>
      <c r="L289" s="442">
        <v>0</v>
      </c>
      <c r="M289" s="442">
        <v>0</v>
      </c>
      <c r="N289" s="442">
        <v>0</v>
      </c>
      <c r="O289" s="442">
        <v>0</v>
      </c>
      <c r="P289" s="441">
        <v>1866190.48</v>
      </c>
    </row>
    <row r="290" spans="1:16">
      <c r="A290" s="473" t="s">
        <v>445</v>
      </c>
      <c r="B290" s="473" t="s">
        <v>373</v>
      </c>
      <c r="C290" s="473" t="s">
        <v>370</v>
      </c>
      <c r="D290" s="438" t="s">
        <v>374</v>
      </c>
      <c r="E290" s="439" t="s">
        <v>223</v>
      </c>
      <c r="F290" s="439" t="s">
        <v>223</v>
      </c>
      <c r="G290" s="439" t="s">
        <v>223</v>
      </c>
      <c r="H290" s="439" t="s">
        <v>223</v>
      </c>
      <c r="I290" s="439" t="s">
        <v>223</v>
      </c>
      <c r="J290" s="439" t="s">
        <v>223</v>
      </c>
      <c r="K290" s="439" t="s">
        <v>223</v>
      </c>
      <c r="L290" s="439" t="s">
        <v>223</v>
      </c>
      <c r="M290" s="439" t="s">
        <v>223</v>
      </c>
      <c r="N290" s="439" t="s">
        <v>223</v>
      </c>
      <c r="O290" s="439" t="s">
        <v>223</v>
      </c>
      <c r="P290" s="439" t="s">
        <v>223</v>
      </c>
    </row>
    <row r="291" spans="1:16">
      <c r="A291" s="473"/>
      <c r="B291" s="473"/>
      <c r="C291" s="473"/>
      <c r="D291" s="440" t="s">
        <v>224</v>
      </c>
      <c r="E291" s="441">
        <v>1327000</v>
      </c>
      <c r="F291" s="442">
        <v>1327000</v>
      </c>
      <c r="G291" s="442">
        <v>0</v>
      </c>
      <c r="H291" s="442">
        <v>1220000</v>
      </c>
      <c r="I291" s="442">
        <v>0</v>
      </c>
      <c r="J291" s="441">
        <v>0</v>
      </c>
      <c r="K291" s="442">
        <v>0</v>
      </c>
      <c r="L291" s="442">
        <v>0</v>
      </c>
      <c r="M291" s="442">
        <v>0</v>
      </c>
      <c r="N291" s="442">
        <v>0</v>
      </c>
      <c r="O291" s="442">
        <v>0</v>
      </c>
      <c r="P291" s="441">
        <v>1327000</v>
      </c>
    </row>
    <row r="292" spans="1:16" ht="26.4">
      <c r="A292" s="473"/>
      <c r="B292" s="473"/>
      <c r="C292" s="473"/>
      <c r="D292" s="440" t="s">
        <v>225</v>
      </c>
      <c r="E292" s="441">
        <v>1327000</v>
      </c>
      <c r="F292" s="442">
        <v>1327000</v>
      </c>
      <c r="G292" s="442">
        <v>0</v>
      </c>
      <c r="H292" s="442">
        <v>1220000</v>
      </c>
      <c r="I292" s="442">
        <v>0</v>
      </c>
      <c r="J292" s="441">
        <v>0</v>
      </c>
      <c r="K292" s="442">
        <v>0</v>
      </c>
      <c r="L292" s="442">
        <v>0</v>
      </c>
      <c r="M292" s="442">
        <v>0</v>
      </c>
      <c r="N292" s="442">
        <v>0</v>
      </c>
      <c r="O292" s="442">
        <v>0</v>
      </c>
      <c r="P292" s="441">
        <v>1327000</v>
      </c>
    </row>
    <row r="293" spans="1:16">
      <c r="A293" s="473"/>
      <c r="B293" s="473"/>
      <c r="C293" s="473"/>
      <c r="D293" s="440" t="s">
        <v>226</v>
      </c>
      <c r="E293" s="441">
        <v>606489.27</v>
      </c>
      <c r="F293" s="442">
        <v>606489.27</v>
      </c>
      <c r="G293" s="442">
        <v>0</v>
      </c>
      <c r="H293" s="442">
        <v>602137.27</v>
      </c>
      <c r="I293" s="442">
        <v>0</v>
      </c>
      <c r="J293" s="441">
        <v>0</v>
      </c>
      <c r="K293" s="442">
        <v>0</v>
      </c>
      <c r="L293" s="442">
        <v>0</v>
      </c>
      <c r="M293" s="442">
        <v>0</v>
      </c>
      <c r="N293" s="442">
        <v>0</v>
      </c>
      <c r="O293" s="442">
        <v>0</v>
      </c>
      <c r="P293" s="441">
        <v>606489.27</v>
      </c>
    </row>
    <row r="294" spans="1:16" ht="26.4">
      <c r="A294" s="473" t="s">
        <v>446</v>
      </c>
      <c r="B294" s="473" t="s">
        <v>390</v>
      </c>
      <c r="C294" s="473" t="s">
        <v>221</v>
      </c>
      <c r="D294" s="438" t="s">
        <v>391</v>
      </c>
      <c r="E294" s="439" t="s">
        <v>223</v>
      </c>
      <c r="F294" s="439" t="s">
        <v>223</v>
      </c>
      <c r="G294" s="439" t="s">
        <v>223</v>
      </c>
      <c r="H294" s="439" t="s">
        <v>223</v>
      </c>
      <c r="I294" s="439" t="s">
        <v>223</v>
      </c>
      <c r="J294" s="439" t="s">
        <v>223</v>
      </c>
      <c r="K294" s="439" t="s">
        <v>223</v>
      </c>
      <c r="L294" s="439" t="s">
        <v>223</v>
      </c>
      <c r="M294" s="439" t="s">
        <v>223</v>
      </c>
      <c r="N294" s="439" t="s">
        <v>223</v>
      </c>
      <c r="O294" s="439" t="s">
        <v>223</v>
      </c>
      <c r="P294" s="439" t="s">
        <v>223</v>
      </c>
    </row>
    <row r="295" spans="1:16">
      <c r="A295" s="473"/>
      <c r="B295" s="473"/>
      <c r="C295" s="473"/>
      <c r="D295" s="440" t="s">
        <v>224</v>
      </c>
      <c r="E295" s="441">
        <v>2395600</v>
      </c>
      <c r="F295" s="442">
        <v>2395600</v>
      </c>
      <c r="G295" s="442">
        <v>1892900</v>
      </c>
      <c r="H295" s="442">
        <v>24100</v>
      </c>
      <c r="I295" s="442">
        <v>0</v>
      </c>
      <c r="J295" s="441">
        <v>0</v>
      </c>
      <c r="K295" s="442">
        <v>0</v>
      </c>
      <c r="L295" s="442">
        <v>0</v>
      </c>
      <c r="M295" s="442">
        <v>0</v>
      </c>
      <c r="N295" s="442">
        <v>0</v>
      </c>
      <c r="O295" s="442">
        <v>0</v>
      </c>
      <c r="P295" s="441">
        <v>2395600</v>
      </c>
    </row>
    <row r="296" spans="1:16" ht="26.4">
      <c r="A296" s="473"/>
      <c r="B296" s="473"/>
      <c r="C296" s="473"/>
      <c r="D296" s="440" t="s">
        <v>225</v>
      </c>
      <c r="E296" s="441">
        <v>2395600</v>
      </c>
      <c r="F296" s="442">
        <v>2395600</v>
      </c>
      <c r="G296" s="442">
        <v>1892900</v>
      </c>
      <c r="H296" s="442">
        <v>24100</v>
      </c>
      <c r="I296" s="442">
        <v>0</v>
      </c>
      <c r="J296" s="441">
        <v>0</v>
      </c>
      <c r="K296" s="442">
        <v>0</v>
      </c>
      <c r="L296" s="442">
        <v>0</v>
      </c>
      <c r="M296" s="442">
        <v>0</v>
      </c>
      <c r="N296" s="442">
        <v>0</v>
      </c>
      <c r="O296" s="442">
        <v>0</v>
      </c>
      <c r="P296" s="441">
        <v>2395600</v>
      </c>
    </row>
    <row r="297" spans="1:16">
      <c r="A297" s="473"/>
      <c r="B297" s="473"/>
      <c r="C297" s="473"/>
      <c r="D297" s="440" t="s">
        <v>226</v>
      </c>
      <c r="E297" s="441">
        <v>1756128.09</v>
      </c>
      <c r="F297" s="442">
        <v>1756128.09</v>
      </c>
      <c r="G297" s="442">
        <v>1428125.45</v>
      </c>
      <c r="H297" s="442">
        <v>19822.419999999998</v>
      </c>
      <c r="I297" s="442">
        <v>0</v>
      </c>
      <c r="J297" s="441">
        <v>0</v>
      </c>
      <c r="K297" s="442">
        <v>0</v>
      </c>
      <c r="L297" s="442">
        <v>0</v>
      </c>
      <c r="M297" s="442">
        <v>0</v>
      </c>
      <c r="N297" s="442">
        <v>0</v>
      </c>
      <c r="O297" s="442">
        <v>0</v>
      </c>
      <c r="P297" s="441">
        <v>1756128.09</v>
      </c>
    </row>
    <row r="298" spans="1:16">
      <c r="A298" s="473" t="s">
        <v>447</v>
      </c>
      <c r="B298" s="473" t="s">
        <v>448</v>
      </c>
      <c r="C298" s="473" t="s">
        <v>229</v>
      </c>
      <c r="D298" s="438" t="s">
        <v>449</v>
      </c>
      <c r="E298" s="439" t="s">
        <v>223</v>
      </c>
      <c r="F298" s="439" t="s">
        <v>223</v>
      </c>
      <c r="G298" s="439" t="s">
        <v>223</v>
      </c>
      <c r="H298" s="439" t="s">
        <v>223</v>
      </c>
      <c r="I298" s="439" t="s">
        <v>223</v>
      </c>
      <c r="J298" s="439" t="s">
        <v>223</v>
      </c>
      <c r="K298" s="439" t="s">
        <v>223</v>
      </c>
      <c r="L298" s="439" t="s">
        <v>223</v>
      </c>
      <c r="M298" s="439" t="s">
        <v>223</v>
      </c>
      <c r="N298" s="439" t="s">
        <v>223</v>
      </c>
      <c r="O298" s="439" t="s">
        <v>223</v>
      </c>
      <c r="P298" s="439" t="s">
        <v>223</v>
      </c>
    </row>
    <row r="299" spans="1:16">
      <c r="A299" s="473"/>
      <c r="B299" s="473"/>
      <c r="C299" s="473"/>
      <c r="D299" s="440" t="s">
        <v>224</v>
      </c>
      <c r="E299" s="441">
        <v>2212800</v>
      </c>
      <c r="F299" s="442">
        <v>0</v>
      </c>
      <c r="G299" s="442">
        <v>0</v>
      </c>
      <c r="H299" s="442">
        <v>0</v>
      </c>
      <c r="I299" s="442">
        <v>0</v>
      </c>
      <c r="J299" s="441">
        <v>0</v>
      </c>
      <c r="K299" s="442">
        <v>0</v>
      </c>
      <c r="L299" s="442">
        <v>0</v>
      </c>
      <c r="M299" s="442">
        <v>0</v>
      </c>
      <c r="N299" s="442">
        <v>0</v>
      </c>
      <c r="O299" s="442">
        <v>0</v>
      </c>
      <c r="P299" s="441">
        <v>2212800</v>
      </c>
    </row>
    <row r="300" spans="1:16" ht="26.4">
      <c r="A300" s="473"/>
      <c r="B300" s="473"/>
      <c r="C300" s="473"/>
      <c r="D300" s="440" t="s">
        <v>225</v>
      </c>
      <c r="E300" s="441">
        <v>1509700</v>
      </c>
      <c r="F300" s="442">
        <v>0</v>
      </c>
      <c r="G300" s="442">
        <v>0</v>
      </c>
      <c r="H300" s="442">
        <v>0</v>
      </c>
      <c r="I300" s="442">
        <v>0</v>
      </c>
      <c r="J300" s="441">
        <v>0</v>
      </c>
      <c r="K300" s="442">
        <v>0</v>
      </c>
      <c r="L300" s="442">
        <v>0</v>
      </c>
      <c r="M300" s="442">
        <v>0</v>
      </c>
      <c r="N300" s="442">
        <v>0</v>
      </c>
      <c r="O300" s="442">
        <v>0</v>
      </c>
      <c r="P300" s="441">
        <v>1509700</v>
      </c>
    </row>
    <row r="301" spans="1:16">
      <c r="A301" s="473"/>
      <c r="B301" s="473"/>
      <c r="C301" s="473"/>
      <c r="D301" s="440" t="s">
        <v>226</v>
      </c>
      <c r="E301" s="441">
        <v>0</v>
      </c>
      <c r="F301" s="442">
        <v>0</v>
      </c>
      <c r="G301" s="442">
        <v>0</v>
      </c>
      <c r="H301" s="442">
        <v>0</v>
      </c>
      <c r="I301" s="442">
        <v>0</v>
      </c>
      <c r="J301" s="441">
        <v>0</v>
      </c>
      <c r="K301" s="442">
        <v>0</v>
      </c>
      <c r="L301" s="442">
        <v>0</v>
      </c>
      <c r="M301" s="442">
        <v>0</v>
      </c>
      <c r="N301" s="442">
        <v>0</v>
      </c>
      <c r="O301" s="442">
        <v>0</v>
      </c>
      <c r="P301" s="441">
        <v>0</v>
      </c>
    </row>
    <row r="302" spans="1:16" ht="16.2" customHeight="1">
      <c r="A302" s="473" t="s">
        <v>450</v>
      </c>
      <c r="B302" s="473" t="s">
        <v>451</v>
      </c>
      <c r="C302" s="473" t="s">
        <v>228</v>
      </c>
      <c r="D302" s="438" t="s">
        <v>452</v>
      </c>
      <c r="E302" s="439" t="s">
        <v>223</v>
      </c>
      <c r="F302" s="439" t="s">
        <v>223</v>
      </c>
      <c r="G302" s="439" t="s">
        <v>223</v>
      </c>
      <c r="H302" s="439" t="s">
        <v>223</v>
      </c>
      <c r="I302" s="439" t="s">
        <v>223</v>
      </c>
      <c r="J302" s="439" t="s">
        <v>223</v>
      </c>
      <c r="K302" s="439" t="s">
        <v>223</v>
      </c>
      <c r="L302" s="439" t="s">
        <v>223</v>
      </c>
      <c r="M302" s="439" t="s">
        <v>223</v>
      </c>
      <c r="N302" s="439" t="s">
        <v>223</v>
      </c>
      <c r="O302" s="439" t="s">
        <v>223</v>
      </c>
      <c r="P302" s="439" t="s">
        <v>223</v>
      </c>
    </row>
    <row r="303" spans="1:16">
      <c r="A303" s="473"/>
      <c r="B303" s="473"/>
      <c r="C303" s="473"/>
      <c r="D303" s="440" t="s">
        <v>224</v>
      </c>
      <c r="E303" s="441">
        <v>12594900</v>
      </c>
      <c r="F303" s="442">
        <v>12594900</v>
      </c>
      <c r="G303" s="442">
        <v>0</v>
      </c>
      <c r="H303" s="442">
        <v>0</v>
      </c>
      <c r="I303" s="442">
        <v>0</v>
      </c>
      <c r="J303" s="441">
        <v>0</v>
      </c>
      <c r="K303" s="442">
        <v>0</v>
      </c>
      <c r="L303" s="442">
        <v>0</v>
      </c>
      <c r="M303" s="442">
        <v>0</v>
      </c>
      <c r="N303" s="442">
        <v>0</v>
      </c>
      <c r="O303" s="442">
        <v>0</v>
      </c>
      <c r="P303" s="441">
        <v>12594900</v>
      </c>
    </row>
    <row r="304" spans="1:16" ht="26.4">
      <c r="A304" s="473"/>
      <c r="B304" s="473"/>
      <c r="C304" s="473"/>
      <c r="D304" s="440" t="s">
        <v>225</v>
      </c>
      <c r="E304" s="441">
        <v>12594900</v>
      </c>
      <c r="F304" s="442">
        <v>12594900</v>
      </c>
      <c r="G304" s="442">
        <v>0</v>
      </c>
      <c r="H304" s="442">
        <v>0</v>
      </c>
      <c r="I304" s="442">
        <v>0</v>
      </c>
      <c r="J304" s="441">
        <v>0</v>
      </c>
      <c r="K304" s="442">
        <v>0</v>
      </c>
      <c r="L304" s="442">
        <v>0</v>
      </c>
      <c r="M304" s="442">
        <v>0</v>
      </c>
      <c r="N304" s="442">
        <v>0</v>
      </c>
      <c r="O304" s="442">
        <v>0</v>
      </c>
      <c r="P304" s="441">
        <v>12594900</v>
      </c>
    </row>
    <row r="305" spans="1:16">
      <c r="A305" s="473"/>
      <c r="B305" s="473"/>
      <c r="C305" s="473"/>
      <c r="D305" s="440" t="s">
        <v>226</v>
      </c>
      <c r="E305" s="441">
        <v>9446400</v>
      </c>
      <c r="F305" s="442">
        <v>9446400</v>
      </c>
      <c r="G305" s="442">
        <v>0</v>
      </c>
      <c r="H305" s="442">
        <v>0</v>
      </c>
      <c r="I305" s="442">
        <v>0</v>
      </c>
      <c r="J305" s="441">
        <v>0</v>
      </c>
      <c r="K305" s="442">
        <v>0</v>
      </c>
      <c r="L305" s="442">
        <v>0</v>
      </c>
      <c r="M305" s="442">
        <v>0</v>
      </c>
      <c r="N305" s="442">
        <v>0</v>
      </c>
      <c r="O305" s="442">
        <v>0</v>
      </c>
      <c r="P305" s="441">
        <v>9446400</v>
      </c>
    </row>
    <row r="306" spans="1:16" ht="62.4" customHeight="1">
      <c r="A306" s="473" t="s">
        <v>842</v>
      </c>
      <c r="B306" s="473" t="s">
        <v>843</v>
      </c>
      <c r="C306" s="473" t="s">
        <v>228</v>
      </c>
      <c r="D306" s="438" t="s">
        <v>844</v>
      </c>
      <c r="E306" s="439" t="s">
        <v>223</v>
      </c>
      <c r="F306" s="439" t="s">
        <v>223</v>
      </c>
      <c r="G306" s="439" t="s">
        <v>223</v>
      </c>
      <c r="H306" s="439" t="s">
        <v>223</v>
      </c>
      <c r="I306" s="439" t="s">
        <v>223</v>
      </c>
      <c r="J306" s="439" t="s">
        <v>223</v>
      </c>
      <c r="K306" s="439" t="s">
        <v>223</v>
      </c>
      <c r="L306" s="439" t="s">
        <v>223</v>
      </c>
      <c r="M306" s="439" t="s">
        <v>223</v>
      </c>
      <c r="N306" s="439" t="s">
        <v>223</v>
      </c>
      <c r="O306" s="439" t="s">
        <v>223</v>
      </c>
      <c r="P306" s="439" t="s">
        <v>223</v>
      </c>
    </row>
    <row r="307" spans="1:16">
      <c r="A307" s="473"/>
      <c r="B307" s="473"/>
      <c r="C307" s="473"/>
      <c r="D307" s="440" t="s">
        <v>224</v>
      </c>
      <c r="E307" s="441">
        <v>0</v>
      </c>
      <c r="F307" s="442">
        <v>0</v>
      </c>
      <c r="G307" s="442">
        <v>0</v>
      </c>
      <c r="H307" s="442">
        <v>0</v>
      </c>
      <c r="I307" s="442">
        <v>0</v>
      </c>
      <c r="J307" s="441">
        <v>0</v>
      </c>
      <c r="K307" s="442">
        <v>0</v>
      </c>
      <c r="L307" s="442">
        <v>0</v>
      </c>
      <c r="M307" s="442">
        <v>0</v>
      </c>
      <c r="N307" s="442">
        <v>0</v>
      </c>
      <c r="O307" s="442">
        <v>0</v>
      </c>
      <c r="P307" s="441">
        <v>0</v>
      </c>
    </row>
    <row r="308" spans="1:16" ht="26.4">
      <c r="A308" s="473"/>
      <c r="B308" s="473"/>
      <c r="C308" s="473"/>
      <c r="D308" s="440" t="s">
        <v>225</v>
      </c>
      <c r="E308" s="441">
        <v>13100000</v>
      </c>
      <c r="F308" s="442">
        <v>13100000</v>
      </c>
      <c r="G308" s="442">
        <v>0</v>
      </c>
      <c r="H308" s="442">
        <v>0</v>
      </c>
      <c r="I308" s="442">
        <v>0</v>
      </c>
      <c r="J308" s="441">
        <v>0</v>
      </c>
      <c r="K308" s="442">
        <v>0</v>
      </c>
      <c r="L308" s="442">
        <v>0</v>
      </c>
      <c r="M308" s="442">
        <v>0</v>
      </c>
      <c r="N308" s="442">
        <v>0</v>
      </c>
      <c r="O308" s="442">
        <v>0</v>
      </c>
      <c r="P308" s="441">
        <v>13100000</v>
      </c>
    </row>
    <row r="309" spans="1:16">
      <c r="A309" s="473"/>
      <c r="B309" s="473"/>
      <c r="C309" s="473"/>
      <c r="D309" s="440" t="s">
        <v>226</v>
      </c>
      <c r="E309" s="441">
        <v>13100000</v>
      </c>
      <c r="F309" s="442">
        <v>13100000</v>
      </c>
      <c r="G309" s="442">
        <v>0</v>
      </c>
      <c r="H309" s="442">
        <v>0</v>
      </c>
      <c r="I309" s="442">
        <v>0</v>
      </c>
      <c r="J309" s="441">
        <v>0</v>
      </c>
      <c r="K309" s="442">
        <v>0</v>
      </c>
      <c r="L309" s="442">
        <v>0</v>
      </c>
      <c r="M309" s="442">
        <v>0</v>
      </c>
      <c r="N309" s="442">
        <v>0</v>
      </c>
      <c r="O309" s="442">
        <v>0</v>
      </c>
      <c r="P309" s="441">
        <v>13100000</v>
      </c>
    </row>
    <row r="310" spans="1:16" ht="21" customHeight="1">
      <c r="A310" s="473" t="s">
        <v>453</v>
      </c>
      <c r="B310" s="473" t="s">
        <v>454</v>
      </c>
      <c r="C310" s="473" t="s">
        <v>228</v>
      </c>
      <c r="D310" s="438" t="s">
        <v>455</v>
      </c>
      <c r="E310" s="439" t="s">
        <v>223</v>
      </c>
      <c r="F310" s="439" t="s">
        <v>223</v>
      </c>
      <c r="G310" s="439" t="s">
        <v>223</v>
      </c>
      <c r="H310" s="439" t="s">
        <v>223</v>
      </c>
      <c r="I310" s="439" t="s">
        <v>223</v>
      </c>
      <c r="J310" s="439" t="s">
        <v>223</v>
      </c>
      <c r="K310" s="439" t="s">
        <v>223</v>
      </c>
      <c r="L310" s="439" t="s">
        <v>223</v>
      </c>
      <c r="M310" s="439" t="s">
        <v>223</v>
      </c>
      <c r="N310" s="439" t="s">
        <v>223</v>
      </c>
      <c r="O310" s="439" t="s">
        <v>223</v>
      </c>
      <c r="P310" s="439" t="s">
        <v>223</v>
      </c>
    </row>
    <row r="311" spans="1:16">
      <c r="A311" s="473"/>
      <c r="B311" s="473"/>
      <c r="C311" s="473"/>
      <c r="D311" s="440" t="s">
        <v>224</v>
      </c>
      <c r="E311" s="441">
        <v>0</v>
      </c>
      <c r="F311" s="442">
        <v>0</v>
      </c>
      <c r="G311" s="442">
        <v>0</v>
      </c>
      <c r="H311" s="442">
        <v>0</v>
      </c>
      <c r="I311" s="442">
        <v>0</v>
      </c>
      <c r="J311" s="441">
        <v>0</v>
      </c>
      <c r="K311" s="442">
        <v>0</v>
      </c>
      <c r="L311" s="442">
        <v>0</v>
      </c>
      <c r="M311" s="442">
        <v>0</v>
      </c>
      <c r="N311" s="442">
        <v>0</v>
      </c>
      <c r="O311" s="442">
        <v>0</v>
      </c>
      <c r="P311" s="441">
        <v>0</v>
      </c>
    </row>
    <row r="312" spans="1:16" ht="26.4">
      <c r="A312" s="473"/>
      <c r="B312" s="473"/>
      <c r="C312" s="473"/>
      <c r="D312" s="440" t="s">
        <v>225</v>
      </c>
      <c r="E312" s="441">
        <v>130000</v>
      </c>
      <c r="F312" s="442">
        <v>130000</v>
      </c>
      <c r="G312" s="442">
        <v>0</v>
      </c>
      <c r="H312" s="442">
        <v>0</v>
      </c>
      <c r="I312" s="442">
        <v>0</v>
      </c>
      <c r="J312" s="441">
        <v>1296000</v>
      </c>
      <c r="K312" s="442">
        <v>1296000</v>
      </c>
      <c r="L312" s="442">
        <v>0</v>
      </c>
      <c r="M312" s="442">
        <v>0</v>
      </c>
      <c r="N312" s="442">
        <v>0</v>
      </c>
      <c r="O312" s="442">
        <v>1296000</v>
      </c>
      <c r="P312" s="441">
        <v>1426000</v>
      </c>
    </row>
    <row r="313" spans="1:16">
      <c r="A313" s="473"/>
      <c r="B313" s="473"/>
      <c r="C313" s="473"/>
      <c r="D313" s="440" t="s">
        <v>226</v>
      </c>
      <c r="E313" s="441">
        <v>100000</v>
      </c>
      <c r="F313" s="442">
        <v>100000</v>
      </c>
      <c r="G313" s="442">
        <v>0</v>
      </c>
      <c r="H313" s="442">
        <v>0</v>
      </c>
      <c r="I313" s="442">
        <v>0</v>
      </c>
      <c r="J313" s="441">
        <v>0</v>
      </c>
      <c r="K313" s="442">
        <v>0</v>
      </c>
      <c r="L313" s="442">
        <v>0</v>
      </c>
      <c r="M313" s="442">
        <v>0</v>
      </c>
      <c r="N313" s="442">
        <v>0</v>
      </c>
      <c r="O313" s="442">
        <v>0</v>
      </c>
      <c r="P313" s="441">
        <v>100000</v>
      </c>
    </row>
    <row r="314" spans="1:16" ht="40.200000000000003" customHeight="1">
      <c r="A314" s="473" t="s">
        <v>456</v>
      </c>
      <c r="B314" s="473" t="s">
        <v>457</v>
      </c>
      <c r="C314" s="473" t="s">
        <v>228</v>
      </c>
      <c r="D314" s="438" t="s">
        <v>458</v>
      </c>
      <c r="E314" s="439" t="s">
        <v>223</v>
      </c>
      <c r="F314" s="439" t="s">
        <v>223</v>
      </c>
      <c r="G314" s="439" t="s">
        <v>223</v>
      </c>
      <c r="H314" s="439" t="s">
        <v>223</v>
      </c>
      <c r="I314" s="439" t="s">
        <v>223</v>
      </c>
      <c r="J314" s="439" t="s">
        <v>223</v>
      </c>
      <c r="K314" s="439" t="s">
        <v>223</v>
      </c>
      <c r="L314" s="439" t="s">
        <v>223</v>
      </c>
      <c r="M314" s="439" t="s">
        <v>223</v>
      </c>
      <c r="N314" s="439" t="s">
        <v>223</v>
      </c>
      <c r="O314" s="439" t="s">
        <v>223</v>
      </c>
      <c r="P314" s="439" t="s">
        <v>223</v>
      </c>
    </row>
    <row r="315" spans="1:16" ht="21.6" customHeight="1">
      <c r="A315" s="473"/>
      <c r="B315" s="473"/>
      <c r="C315" s="473"/>
      <c r="D315" s="440" t="s">
        <v>224</v>
      </c>
      <c r="E315" s="441">
        <v>0</v>
      </c>
      <c r="F315" s="442">
        <v>0</v>
      </c>
      <c r="G315" s="442">
        <v>0</v>
      </c>
      <c r="H315" s="442">
        <v>0</v>
      </c>
      <c r="I315" s="442">
        <v>0</v>
      </c>
      <c r="J315" s="441">
        <v>0</v>
      </c>
      <c r="K315" s="442">
        <v>0</v>
      </c>
      <c r="L315" s="442">
        <v>0</v>
      </c>
      <c r="M315" s="442">
        <v>0</v>
      </c>
      <c r="N315" s="442">
        <v>0</v>
      </c>
      <c r="O315" s="442">
        <v>0</v>
      </c>
      <c r="P315" s="441">
        <v>0</v>
      </c>
    </row>
    <row r="316" spans="1:16" ht="26.4">
      <c r="A316" s="473"/>
      <c r="B316" s="473"/>
      <c r="C316" s="473"/>
      <c r="D316" s="440" t="s">
        <v>225</v>
      </c>
      <c r="E316" s="441">
        <v>6987200</v>
      </c>
      <c r="F316" s="442">
        <v>6987200</v>
      </c>
      <c r="G316" s="442">
        <v>0</v>
      </c>
      <c r="H316" s="442">
        <v>0</v>
      </c>
      <c r="I316" s="442">
        <v>0</v>
      </c>
      <c r="J316" s="441">
        <v>18421800</v>
      </c>
      <c r="K316" s="442">
        <v>18421800</v>
      </c>
      <c r="L316" s="442">
        <v>0</v>
      </c>
      <c r="M316" s="442">
        <v>0</v>
      </c>
      <c r="N316" s="442">
        <v>0</v>
      </c>
      <c r="O316" s="442">
        <v>18421800</v>
      </c>
      <c r="P316" s="441">
        <v>25409000</v>
      </c>
    </row>
    <row r="317" spans="1:16">
      <c r="A317" s="473"/>
      <c r="B317" s="473"/>
      <c r="C317" s="473"/>
      <c r="D317" s="440" t="s">
        <v>226</v>
      </c>
      <c r="E317" s="441">
        <v>6986870</v>
      </c>
      <c r="F317" s="442">
        <v>6986870</v>
      </c>
      <c r="G317" s="442">
        <v>0</v>
      </c>
      <c r="H317" s="442">
        <v>0</v>
      </c>
      <c r="I317" s="442">
        <v>0</v>
      </c>
      <c r="J317" s="441">
        <v>18325683.760000002</v>
      </c>
      <c r="K317" s="442">
        <v>0</v>
      </c>
      <c r="L317" s="442">
        <v>0</v>
      </c>
      <c r="M317" s="442">
        <v>0</v>
      </c>
      <c r="N317" s="442">
        <v>0</v>
      </c>
      <c r="O317" s="442">
        <v>18325683.760000002</v>
      </c>
      <c r="P317" s="441">
        <v>25312553.760000002</v>
      </c>
    </row>
    <row r="318" spans="1:16">
      <c r="A318" s="492" t="s">
        <v>223</v>
      </c>
      <c r="B318" s="492" t="s">
        <v>223</v>
      </c>
      <c r="C318" s="492" t="s">
        <v>223</v>
      </c>
      <c r="D318" s="443" t="s">
        <v>459</v>
      </c>
      <c r="E318" s="444" t="s">
        <v>223</v>
      </c>
      <c r="F318" s="444" t="s">
        <v>223</v>
      </c>
      <c r="G318" s="444" t="s">
        <v>223</v>
      </c>
      <c r="H318" s="444" t="s">
        <v>223</v>
      </c>
      <c r="I318" s="444" t="s">
        <v>223</v>
      </c>
      <c r="J318" s="444" t="s">
        <v>223</v>
      </c>
      <c r="K318" s="444" t="s">
        <v>223</v>
      </c>
      <c r="L318" s="444" t="s">
        <v>223</v>
      </c>
      <c r="M318" s="444" t="s">
        <v>223</v>
      </c>
      <c r="N318" s="444" t="s">
        <v>223</v>
      </c>
      <c r="O318" s="444" t="s">
        <v>223</v>
      </c>
      <c r="P318" s="444" t="s">
        <v>223</v>
      </c>
    </row>
    <row r="319" spans="1:16">
      <c r="A319" s="492"/>
      <c r="B319" s="492"/>
      <c r="C319" s="492"/>
      <c r="D319" s="443" t="s">
        <v>460</v>
      </c>
      <c r="E319" s="445">
        <v>411408700</v>
      </c>
      <c r="F319" s="445">
        <v>384241200</v>
      </c>
      <c r="G319" s="445">
        <v>215126700</v>
      </c>
      <c r="H319" s="445">
        <v>34044000</v>
      </c>
      <c r="I319" s="445">
        <v>24954700</v>
      </c>
      <c r="J319" s="445">
        <v>30467900</v>
      </c>
      <c r="K319" s="445">
        <v>22268900</v>
      </c>
      <c r="L319" s="445">
        <v>8199000</v>
      </c>
      <c r="M319" s="445">
        <v>102900</v>
      </c>
      <c r="N319" s="445">
        <v>222600</v>
      </c>
      <c r="O319" s="445">
        <v>22268900</v>
      </c>
      <c r="P319" s="445">
        <v>441876600</v>
      </c>
    </row>
    <row r="320" spans="1:16" ht="26.4">
      <c r="A320" s="492"/>
      <c r="B320" s="492"/>
      <c r="C320" s="492"/>
      <c r="D320" s="443" t="s">
        <v>461</v>
      </c>
      <c r="E320" s="445">
        <v>508362994</v>
      </c>
      <c r="F320" s="445">
        <v>481898594</v>
      </c>
      <c r="G320" s="445">
        <v>267124541</v>
      </c>
      <c r="H320" s="445">
        <v>37898227</v>
      </c>
      <c r="I320" s="445">
        <v>24954700</v>
      </c>
      <c r="J320" s="445">
        <v>77275181.099999994</v>
      </c>
      <c r="K320" s="445">
        <v>64320881</v>
      </c>
      <c r="L320" s="445">
        <v>12954300.1</v>
      </c>
      <c r="M320" s="445">
        <v>132800</v>
      </c>
      <c r="N320" s="445">
        <v>222600</v>
      </c>
      <c r="O320" s="445">
        <v>64320881</v>
      </c>
      <c r="P320" s="445">
        <v>585638175.10000002</v>
      </c>
    </row>
    <row r="321" spans="1:16">
      <c r="A321" s="492"/>
      <c r="B321" s="492"/>
      <c r="C321" s="492"/>
      <c r="D321" s="443" t="s">
        <v>462</v>
      </c>
      <c r="E321" s="445">
        <v>356912426.69000006</v>
      </c>
      <c r="F321" s="445">
        <v>339095851.40000004</v>
      </c>
      <c r="G321" s="445">
        <v>194134710.48999995</v>
      </c>
      <c r="H321" s="445">
        <v>22717067.070000004</v>
      </c>
      <c r="I321" s="445">
        <v>17816575.289999999</v>
      </c>
      <c r="J321" s="445">
        <v>48991491.740000002</v>
      </c>
      <c r="K321" s="445">
        <v>0</v>
      </c>
      <c r="L321" s="445">
        <v>7120157.6299999999</v>
      </c>
      <c r="M321" s="445">
        <v>68994.31</v>
      </c>
      <c r="N321" s="445">
        <v>114321.57</v>
      </c>
      <c r="O321" s="445">
        <v>41871334.109999999</v>
      </c>
      <c r="P321" s="445">
        <v>405903918.43000007</v>
      </c>
    </row>
    <row r="323" spans="1:16" ht="15.6">
      <c r="A323" s="12" t="s">
        <v>202</v>
      </c>
      <c r="C323" s="13"/>
      <c r="D323" s="13"/>
      <c r="E323" s="13"/>
      <c r="F323" s="13"/>
      <c r="G323" s="14"/>
      <c r="H323" s="14"/>
      <c r="I323" s="14"/>
      <c r="J323" s="15" t="s">
        <v>203</v>
      </c>
    </row>
  </sheetData>
  <mergeCells count="253">
    <mergeCell ref="A5:P5"/>
    <mergeCell ref="A6:P6"/>
    <mergeCell ref="A9:A12"/>
    <mergeCell ref="B9:B12"/>
    <mergeCell ref="C9:C12"/>
    <mergeCell ref="D9:D12"/>
    <mergeCell ref="E9:I9"/>
    <mergeCell ref="E10:E12"/>
    <mergeCell ref="F10:F12"/>
    <mergeCell ref="G10:H10"/>
    <mergeCell ref="O10:O12"/>
    <mergeCell ref="P9:P12"/>
    <mergeCell ref="J9:O9"/>
    <mergeCell ref="J10:J12"/>
    <mergeCell ref="K10:K12"/>
    <mergeCell ref="L10:L12"/>
    <mergeCell ref="M10:N10"/>
    <mergeCell ref="M11:M12"/>
    <mergeCell ref="N11:N12"/>
    <mergeCell ref="A14:A17"/>
    <mergeCell ref="B14:B17"/>
    <mergeCell ref="C14:C17"/>
    <mergeCell ref="A18:A21"/>
    <mergeCell ref="B18:B21"/>
    <mergeCell ref="C18:C21"/>
    <mergeCell ref="G11:G12"/>
    <mergeCell ref="H11:H12"/>
    <mergeCell ref="I10:I12"/>
    <mergeCell ref="A30:A33"/>
    <mergeCell ref="B30:B33"/>
    <mergeCell ref="C30:C33"/>
    <mergeCell ref="A34:A37"/>
    <mergeCell ref="B34:B37"/>
    <mergeCell ref="C34:C37"/>
    <mergeCell ref="A22:A25"/>
    <mergeCell ref="B22:B25"/>
    <mergeCell ref="C22:C25"/>
    <mergeCell ref="A26:A29"/>
    <mergeCell ref="B26:B29"/>
    <mergeCell ref="C26:C29"/>
    <mergeCell ref="A38:A41"/>
    <mergeCell ref="B38:B41"/>
    <mergeCell ref="C38:C41"/>
    <mergeCell ref="A42:A45"/>
    <mergeCell ref="B42:B45"/>
    <mergeCell ref="C42:C45"/>
    <mergeCell ref="A46:A49"/>
    <mergeCell ref="B46:B49"/>
    <mergeCell ref="C46:C49"/>
    <mergeCell ref="A282:A285"/>
    <mergeCell ref="B282:B285"/>
    <mergeCell ref="C282:C285"/>
    <mergeCell ref="A286:A289"/>
    <mergeCell ref="B286:B289"/>
    <mergeCell ref="C286:C289"/>
    <mergeCell ref="A50:A53"/>
    <mergeCell ref="B50:B53"/>
    <mergeCell ref="C50:C53"/>
    <mergeCell ref="A62:A65"/>
    <mergeCell ref="B62:B65"/>
    <mergeCell ref="C62:C65"/>
    <mergeCell ref="A54:A57"/>
    <mergeCell ref="B54:B57"/>
    <mergeCell ref="C54:C57"/>
    <mergeCell ref="A58:A61"/>
    <mergeCell ref="B58:B61"/>
    <mergeCell ref="C58:C61"/>
    <mergeCell ref="A66:A69"/>
    <mergeCell ref="B66:B69"/>
    <mergeCell ref="C66:C69"/>
    <mergeCell ref="A94:A97"/>
    <mergeCell ref="B94:B97"/>
    <mergeCell ref="C94:C97"/>
    <mergeCell ref="A318:A321"/>
    <mergeCell ref="B318:B321"/>
    <mergeCell ref="C318:C321"/>
    <mergeCell ref="A310:A313"/>
    <mergeCell ref="B310:B313"/>
    <mergeCell ref="C310:C313"/>
    <mergeCell ref="A314:A317"/>
    <mergeCell ref="B314:B317"/>
    <mergeCell ref="C314:C317"/>
    <mergeCell ref="A86:A89"/>
    <mergeCell ref="B86:B89"/>
    <mergeCell ref="C86:C89"/>
    <mergeCell ref="A90:A93"/>
    <mergeCell ref="B90:B93"/>
    <mergeCell ref="C90:C93"/>
    <mergeCell ref="A82:A85"/>
    <mergeCell ref="B82:B85"/>
    <mergeCell ref="C82:C85"/>
    <mergeCell ref="A78:A81"/>
    <mergeCell ref="B78:B81"/>
    <mergeCell ref="C78:C81"/>
    <mergeCell ref="A70:A73"/>
    <mergeCell ref="B70:B73"/>
    <mergeCell ref="C70:C73"/>
    <mergeCell ref="A74:A77"/>
    <mergeCell ref="B74:B77"/>
    <mergeCell ref="C74:C77"/>
    <mergeCell ref="A98:A101"/>
    <mergeCell ref="B98:B101"/>
    <mergeCell ref="C98:C101"/>
    <mergeCell ref="A126:A129"/>
    <mergeCell ref="B126:B129"/>
    <mergeCell ref="C126:C129"/>
    <mergeCell ref="A118:A121"/>
    <mergeCell ref="B118:B121"/>
    <mergeCell ref="C118:C121"/>
    <mergeCell ref="A122:A125"/>
    <mergeCell ref="B122:B125"/>
    <mergeCell ref="C122:C125"/>
    <mergeCell ref="A114:A117"/>
    <mergeCell ref="B114:B117"/>
    <mergeCell ref="C114:C117"/>
    <mergeCell ref="A110:A113"/>
    <mergeCell ref="B110:B113"/>
    <mergeCell ref="C110:C113"/>
    <mergeCell ref="A102:A105"/>
    <mergeCell ref="B102:B105"/>
    <mergeCell ref="C102:C105"/>
    <mergeCell ref="A106:A109"/>
    <mergeCell ref="B106:B109"/>
    <mergeCell ref="C106:C109"/>
    <mergeCell ref="A130:A133"/>
    <mergeCell ref="B130:B133"/>
    <mergeCell ref="C130:C133"/>
    <mergeCell ref="A158:A161"/>
    <mergeCell ref="B158:B161"/>
    <mergeCell ref="C158:C161"/>
    <mergeCell ref="A150:A153"/>
    <mergeCell ref="B150:B153"/>
    <mergeCell ref="C150:C153"/>
    <mergeCell ref="A154:A157"/>
    <mergeCell ref="B154:B157"/>
    <mergeCell ref="C154:C157"/>
    <mergeCell ref="A146:A149"/>
    <mergeCell ref="B146:B149"/>
    <mergeCell ref="C146:C149"/>
    <mergeCell ref="A142:A145"/>
    <mergeCell ref="B142:B145"/>
    <mergeCell ref="C142:C145"/>
    <mergeCell ref="A134:A137"/>
    <mergeCell ref="B134:B137"/>
    <mergeCell ref="C134:C137"/>
    <mergeCell ref="A138:A141"/>
    <mergeCell ref="B138:B141"/>
    <mergeCell ref="C138:C141"/>
    <mergeCell ref="A162:A165"/>
    <mergeCell ref="B162:B165"/>
    <mergeCell ref="C162:C165"/>
    <mergeCell ref="A190:A193"/>
    <mergeCell ref="B190:B193"/>
    <mergeCell ref="C190:C193"/>
    <mergeCell ref="A182:A185"/>
    <mergeCell ref="B182:B185"/>
    <mergeCell ref="C182:C185"/>
    <mergeCell ref="A186:A189"/>
    <mergeCell ref="B186:B189"/>
    <mergeCell ref="C186:C189"/>
    <mergeCell ref="A178:A181"/>
    <mergeCell ref="B178:B181"/>
    <mergeCell ref="C178:C181"/>
    <mergeCell ref="A174:A177"/>
    <mergeCell ref="B174:B177"/>
    <mergeCell ref="C174:C177"/>
    <mergeCell ref="A166:A169"/>
    <mergeCell ref="B166:B169"/>
    <mergeCell ref="C166:C169"/>
    <mergeCell ref="A170:A173"/>
    <mergeCell ref="B170:B173"/>
    <mergeCell ref="C170:C173"/>
    <mergeCell ref="A194:A197"/>
    <mergeCell ref="B194:B197"/>
    <mergeCell ref="C194:C197"/>
    <mergeCell ref="A222:A225"/>
    <mergeCell ref="B222:B225"/>
    <mergeCell ref="C222:C225"/>
    <mergeCell ref="A214:A217"/>
    <mergeCell ref="B214:B217"/>
    <mergeCell ref="C214:C217"/>
    <mergeCell ref="A218:A221"/>
    <mergeCell ref="B218:B221"/>
    <mergeCell ref="C218:C221"/>
    <mergeCell ref="A210:A213"/>
    <mergeCell ref="B210:B213"/>
    <mergeCell ref="C210:C213"/>
    <mergeCell ref="A206:A209"/>
    <mergeCell ref="B206:B209"/>
    <mergeCell ref="C206:C209"/>
    <mergeCell ref="A198:A201"/>
    <mergeCell ref="B198:B201"/>
    <mergeCell ref="C198:C201"/>
    <mergeCell ref="A202:A205"/>
    <mergeCell ref="B202:B205"/>
    <mergeCell ref="C202:C205"/>
    <mergeCell ref="A226:A229"/>
    <mergeCell ref="B226:B229"/>
    <mergeCell ref="C226:C229"/>
    <mergeCell ref="A254:A257"/>
    <mergeCell ref="B254:B257"/>
    <mergeCell ref="C254:C257"/>
    <mergeCell ref="A246:A249"/>
    <mergeCell ref="B246:B249"/>
    <mergeCell ref="C246:C249"/>
    <mergeCell ref="A250:A253"/>
    <mergeCell ref="B250:B253"/>
    <mergeCell ref="C250:C253"/>
    <mergeCell ref="A242:A245"/>
    <mergeCell ref="B242:B245"/>
    <mergeCell ref="C242:C245"/>
    <mergeCell ref="A238:A241"/>
    <mergeCell ref="B238:B241"/>
    <mergeCell ref="C238:C241"/>
    <mergeCell ref="A230:A233"/>
    <mergeCell ref="B230:B233"/>
    <mergeCell ref="C230:C233"/>
    <mergeCell ref="A234:A237"/>
    <mergeCell ref="B234:B237"/>
    <mergeCell ref="C234:C237"/>
    <mergeCell ref="A306:A309"/>
    <mergeCell ref="B306:B309"/>
    <mergeCell ref="C306:C309"/>
    <mergeCell ref="A270:A273"/>
    <mergeCell ref="B270:B273"/>
    <mergeCell ref="C270:C273"/>
    <mergeCell ref="A274:A277"/>
    <mergeCell ref="B274:B277"/>
    <mergeCell ref="C274:C277"/>
    <mergeCell ref="A302:A305"/>
    <mergeCell ref="B302:B305"/>
    <mergeCell ref="C302:C305"/>
    <mergeCell ref="A294:A297"/>
    <mergeCell ref="B294:B297"/>
    <mergeCell ref="C294:C297"/>
    <mergeCell ref="A298:A301"/>
    <mergeCell ref="B298:B301"/>
    <mergeCell ref="C298:C301"/>
    <mergeCell ref="A290:A293"/>
    <mergeCell ref="B290:B293"/>
    <mergeCell ref="C290:C293"/>
    <mergeCell ref="A278:A281"/>
    <mergeCell ref="B278:B281"/>
    <mergeCell ref="C278:C281"/>
    <mergeCell ref="A262:A265"/>
    <mergeCell ref="B262:B265"/>
    <mergeCell ref="C262:C265"/>
    <mergeCell ref="A266:A269"/>
    <mergeCell ref="B266:B269"/>
    <mergeCell ref="C266:C269"/>
    <mergeCell ref="A258:A261"/>
    <mergeCell ref="B258:B261"/>
    <mergeCell ref="C258:C261"/>
  </mergeCells>
  <pageMargins left="0.19685039370078741" right="0.19685039370078741" top="0.19685039370078741" bottom="0.19685039370078741" header="0.31496062992125984" footer="0.23622047244094491"/>
  <pageSetup paperSize="9" scale="65" orientation="landscape" verticalDpi="0" r:id="rId1"/>
</worksheet>
</file>

<file path=xl/worksheets/sheet4.xml><?xml version="1.0" encoding="utf-8"?>
<worksheet xmlns="http://schemas.openxmlformats.org/spreadsheetml/2006/main" xmlns:r="http://schemas.openxmlformats.org/officeDocument/2006/relationships">
  <dimension ref="A1:M31"/>
  <sheetViews>
    <sheetView topLeftCell="A10" workbookViewId="0">
      <selection activeCell="F30" sqref="F30"/>
    </sheetView>
  </sheetViews>
  <sheetFormatPr defaultColWidth="8.88671875" defaultRowHeight="13.2"/>
  <cols>
    <col min="1" max="1" width="8.88671875" style="14"/>
    <col min="2" max="2" width="34.88671875" style="14" customWidth="1"/>
    <col min="3" max="3" width="15.109375" style="14" customWidth="1"/>
    <col min="4" max="4" width="15.5546875" style="14" customWidth="1"/>
    <col min="5" max="5" width="10.44140625" style="14" customWidth="1"/>
    <col min="6" max="6" width="15.88671875" style="14" customWidth="1"/>
    <col min="7" max="7" width="17.6640625" style="14" customWidth="1"/>
    <col min="8" max="8" width="10.21875" style="14" customWidth="1"/>
    <col min="9" max="9" width="17.21875" style="14" customWidth="1"/>
    <col min="10" max="10" width="16.77734375" style="14" customWidth="1"/>
    <col min="11" max="11" width="10.33203125" style="14" customWidth="1"/>
    <col min="12" max="12" width="16" style="14" customWidth="1"/>
    <col min="13" max="13" width="12.109375" style="14" customWidth="1"/>
    <col min="14" max="16384" width="8.88671875" style="14"/>
  </cols>
  <sheetData>
    <row r="1" spans="1:13" ht="18">
      <c r="I1" s="10" t="s">
        <v>649</v>
      </c>
    </row>
    <row r="2" spans="1:13" ht="18">
      <c r="I2" s="10" t="s">
        <v>198</v>
      </c>
    </row>
    <row r="3" spans="1:13" ht="18">
      <c r="I3" s="10" t="s">
        <v>890</v>
      </c>
    </row>
    <row r="5" spans="1:13" ht="18.899999999999999" customHeight="1">
      <c r="A5" s="500" t="s">
        <v>632</v>
      </c>
      <c r="B5" s="500"/>
      <c r="C5" s="500"/>
      <c r="D5" s="500"/>
      <c r="E5" s="500"/>
      <c r="F5" s="500"/>
      <c r="G5" s="500"/>
      <c r="H5" s="500"/>
      <c r="I5" s="500"/>
      <c r="J5" s="500"/>
      <c r="K5" s="500"/>
      <c r="L5" s="500"/>
    </row>
    <row r="6" spans="1:13" ht="18">
      <c r="A6" s="501" t="s">
        <v>888</v>
      </c>
      <c r="B6" s="502"/>
      <c r="C6" s="502"/>
      <c r="D6" s="502"/>
      <c r="E6" s="502"/>
      <c r="F6" s="502"/>
      <c r="G6" s="502"/>
      <c r="H6" s="502"/>
      <c r="I6" s="502"/>
      <c r="J6" s="502"/>
      <c r="K6" s="502"/>
      <c r="L6" s="502"/>
    </row>
    <row r="7" spans="1:13" ht="3" customHeight="1">
      <c r="A7" s="93"/>
      <c r="B7" s="94"/>
      <c r="C7" s="94"/>
      <c r="D7" s="94"/>
      <c r="E7" s="94"/>
      <c r="F7" s="94"/>
      <c r="G7" s="94"/>
      <c r="H7" s="94"/>
      <c r="I7" s="94"/>
      <c r="J7" s="94"/>
      <c r="K7" s="94"/>
      <c r="L7" s="94"/>
    </row>
    <row r="8" spans="1:13" ht="15.6">
      <c r="A8" s="468" t="s">
        <v>200</v>
      </c>
      <c r="B8" s="468"/>
      <c r="C8" s="95"/>
      <c r="D8" s="95"/>
      <c r="E8" s="95"/>
      <c r="F8" s="95"/>
      <c r="G8" s="95"/>
      <c r="H8" s="95"/>
      <c r="I8" s="95"/>
      <c r="J8" s="95"/>
      <c r="K8" s="95"/>
      <c r="L8" s="95"/>
    </row>
    <row r="9" spans="1:13" ht="15.6">
      <c r="A9" s="469" t="s">
        <v>201</v>
      </c>
      <c r="B9" s="469"/>
      <c r="C9" s="96"/>
      <c r="D9" s="96"/>
      <c r="E9" s="96"/>
      <c r="F9" s="96"/>
      <c r="G9" s="96"/>
      <c r="H9" s="96"/>
      <c r="I9" s="96"/>
      <c r="J9" s="96"/>
      <c r="K9" s="96"/>
      <c r="L9" s="97" t="s">
        <v>633</v>
      </c>
    </row>
    <row r="10" spans="1:13" ht="27.6" customHeight="1">
      <c r="A10" s="503" t="s">
        <v>634</v>
      </c>
      <c r="B10" s="503" t="s">
        <v>635</v>
      </c>
      <c r="C10" s="504" t="s">
        <v>628</v>
      </c>
      <c r="D10" s="505"/>
      <c r="E10" s="506"/>
      <c r="F10" s="510" t="s">
        <v>3</v>
      </c>
      <c r="G10" s="511"/>
      <c r="H10" s="512"/>
      <c r="I10" s="513" t="s">
        <v>4</v>
      </c>
      <c r="J10" s="513"/>
      <c r="K10" s="513"/>
      <c r="L10" s="513"/>
    </row>
    <row r="11" spans="1:13" ht="12.9" hidden="1" customHeight="1">
      <c r="A11" s="503"/>
      <c r="B11" s="503"/>
      <c r="C11" s="507"/>
      <c r="D11" s="508"/>
      <c r="E11" s="509"/>
      <c r="F11" s="98"/>
      <c r="G11" s="99"/>
      <c r="H11" s="99"/>
      <c r="I11" s="100" t="s">
        <v>636</v>
      </c>
      <c r="J11" s="101" t="s">
        <v>637</v>
      </c>
      <c r="K11" s="101" t="s">
        <v>638</v>
      </c>
      <c r="L11" s="514" t="s">
        <v>216</v>
      </c>
    </row>
    <row r="12" spans="1:13" ht="71.55" customHeight="1">
      <c r="A12" s="503"/>
      <c r="B12" s="503"/>
      <c r="C12" s="100" t="s">
        <v>650</v>
      </c>
      <c r="D12" s="101" t="s">
        <v>889</v>
      </c>
      <c r="E12" s="101" t="s">
        <v>638</v>
      </c>
      <c r="F12" s="102" t="s">
        <v>650</v>
      </c>
      <c r="G12" s="103" t="s">
        <v>889</v>
      </c>
      <c r="H12" s="103" t="s">
        <v>638</v>
      </c>
      <c r="I12" s="102" t="s">
        <v>650</v>
      </c>
      <c r="J12" s="103" t="s">
        <v>889</v>
      </c>
      <c r="K12" s="103" t="s">
        <v>638</v>
      </c>
      <c r="L12" s="515"/>
    </row>
    <row r="13" spans="1:13" ht="16.8" customHeight="1">
      <c r="A13" s="99">
        <v>1</v>
      </c>
      <c r="B13" s="99">
        <v>2</v>
      </c>
      <c r="C13" s="104">
        <v>3</v>
      </c>
      <c r="D13" s="104"/>
      <c r="E13" s="104"/>
      <c r="F13" s="99">
        <v>4</v>
      </c>
      <c r="G13" s="99"/>
      <c r="H13" s="99"/>
      <c r="I13" s="99">
        <v>5</v>
      </c>
      <c r="J13" s="99"/>
      <c r="K13" s="99"/>
      <c r="L13" s="99">
        <v>6</v>
      </c>
    </row>
    <row r="14" spans="1:13" ht="21.6" customHeight="1">
      <c r="A14" s="497" t="s">
        <v>639</v>
      </c>
      <c r="B14" s="498"/>
      <c r="C14" s="498"/>
      <c r="D14" s="498"/>
      <c r="E14" s="498"/>
      <c r="F14" s="498"/>
      <c r="G14" s="498"/>
      <c r="H14" s="498"/>
      <c r="I14" s="498"/>
      <c r="J14" s="498"/>
      <c r="K14" s="498"/>
      <c r="L14" s="499"/>
    </row>
    <row r="15" spans="1:13" ht="25.8" customHeight="1">
      <c r="A15" s="105">
        <v>200000</v>
      </c>
      <c r="B15" s="106" t="s">
        <v>640</v>
      </c>
      <c r="C15" s="107">
        <f>C16</f>
        <v>47714042.100000001</v>
      </c>
      <c r="D15" s="107">
        <f>D16</f>
        <v>47714042.100000001</v>
      </c>
      <c r="E15" s="107">
        <f>D15/C15*100</f>
        <v>100</v>
      </c>
      <c r="F15" s="108">
        <f>F16</f>
        <v>-14222236</v>
      </c>
      <c r="G15" s="108">
        <f>G16</f>
        <v>4991220.5</v>
      </c>
      <c r="H15" s="109">
        <f>G15/F15*100</f>
        <v>-35.094485142842515</v>
      </c>
      <c r="I15" s="108">
        <f>I16</f>
        <v>61936278.100000001</v>
      </c>
      <c r="J15" s="108">
        <f>J16</f>
        <v>42722821.600000001</v>
      </c>
      <c r="K15" s="109">
        <f>J15/I15*100</f>
        <v>68.978671161062238</v>
      </c>
      <c r="L15" s="108">
        <f>L16</f>
        <v>39314421.5</v>
      </c>
    </row>
    <row r="16" spans="1:13" ht="43.8" customHeight="1">
      <c r="A16" s="105">
        <v>208000</v>
      </c>
      <c r="B16" s="106" t="s">
        <v>641</v>
      </c>
      <c r="C16" s="107">
        <f>F16+I16</f>
        <v>47714042.100000001</v>
      </c>
      <c r="D16" s="107">
        <f>G16+J16</f>
        <v>47714042.100000001</v>
      </c>
      <c r="E16" s="107">
        <f t="shared" ref="E16:E20" si="0">D16/C16*100</f>
        <v>100</v>
      </c>
      <c r="F16" s="108">
        <f>F17-F18+F19</f>
        <v>-14222236</v>
      </c>
      <c r="G16" s="108">
        <f>G17-G18+G19</f>
        <v>4991220.5</v>
      </c>
      <c r="H16" s="109">
        <f t="shared" ref="H16:H19" si="1">G16/F16*100</f>
        <v>-35.094485142842515</v>
      </c>
      <c r="I16" s="108">
        <f>I17+I19</f>
        <v>61936278.100000001</v>
      </c>
      <c r="J16" s="108">
        <f>J17+J19</f>
        <v>42722821.600000001</v>
      </c>
      <c r="K16" s="109">
        <f t="shared" ref="K16:K19" si="2">J16/I16*100</f>
        <v>68.978671161062238</v>
      </c>
      <c r="L16" s="108">
        <f>L17+L19</f>
        <v>39314421.5</v>
      </c>
      <c r="M16" s="110"/>
    </row>
    <row r="17" spans="1:12" ht="25.8" customHeight="1">
      <c r="A17" s="111">
        <v>208100</v>
      </c>
      <c r="B17" s="98" t="s">
        <v>642</v>
      </c>
      <c r="C17" s="112">
        <f>F17+I17</f>
        <v>48014042.100000001</v>
      </c>
      <c r="D17" s="112">
        <f>G17+J17</f>
        <v>48014042.100000001</v>
      </c>
      <c r="E17" s="107">
        <f t="shared" si="0"/>
        <v>100</v>
      </c>
      <c r="F17" s="119">
        <v>43236842</v>
      </c>
      <c r="G17" s="113">
        <f t="shared" ref="G17:G18" si="3">F17</f>
        <v>43236842</v>
      </c>
      <c r="H17" s="109">
        <f t="shared" si="1"/>
        <v>100</v>
      </c>
      <c r="I17" s="119">
        <v>4777200.0999999996</v>
      </c>
      <c r="J17" s="113">
        <f t="shared" ref="J17:J18" si="4">I17</f>
        <v>4777200.0999999996</v>
      </c>
      <c r="K17" s="109">
        <f t="shared" si="2"/>
        <v>100</v>
      </c>
      <c r="L17" s="119">
        <v>1368800</v>
      </c>
    </row>
    <row r="18" spans="1:12" ht="25.2" customHeight="1">
      <c r="A18" s="111">
        <v>208200</v>
      </c>
      <c r="B18" s="98" t="s">
        <v>643</v>
      </c>
      <c r="C18" s="112">
        <f t="shared" ref="C18:D19" si="5">F18+I18</f>
        <v>300000</v>
      </c>
      <c r="D18" s="112">
        <f t="shared" si="5"/>
        <v>300000</v>
      </c>
      <c r="E18" s="107">
        <f t="shared" si="0"/>
        <v>100</v>
      </c>
      <c r="F18" s="119">
        <v>300000</v>
      </c>
      <c r="G18" s="113">
        <f t="shared" si="3"/>
        <v>300000</v>
      </c>
      <c r="H18" s="109">
        <f t="shared" si="1"/>
        <v>100</v>
      </c>
      <c r="I18" s="119">
        <v>0</v>
      </c>
      <c r="J18" s="113">
        <f t="shared" si="4"/>
        <v>0</v>
      </c>
      <c r="K18" s="109">
        <v>0</v>
      </c>
      <c r="L18" s="113">
        <v>0</v>
      </c>
    </row>
    <row r="19" spans="1:12" ht="69.599999999999994" customHeight="1">
      <c r="A19" s="111">
        <v>208400</v>
      </c>
      <c r="B19" s="98" t="s">
        <v>644</v>
      </c>
      <c r="C19" s="112">
        <f t="shared" si="5"/>
        <v>0</v>
      </c>
      <c r="D19" s="112">
        <f t="shared" si="5"/>
        <v>0</v>
      </c>
      <c r="E19" s="107">
        <v>0</v>
      </c>
      <c r="F19" s="119">
        <v>-57159078</v>
      </c>
      <c r="G19" s="114">
        <v>-37945621.5</v>
      </c>
      <c r="H19" s="115">
        <f t="shared" si="1"/>
        <v>66.385992965106951</v>
      </c>
      <c r="I19" s="119">
        <v>57159078</v>
      </c>
      <c r="J19" s="114">
        <v>37945621.5</v>
      </c>
      <c r="K19" s="115">
        <f t="shared" si="2"/>
        <v>66.385992965106951</v>
      </c>
      <c r="L19" s="114">
        <v>37945621.5</v>
      </c>
    </row>
    <row r="20" spans="1:12" ht="28.8" customHeight="1">
      <c r="A20" s="116" t="s">
        <v>223</v>
      </c>
      <c r="B20" s="117" t="s">
        <v>645</v>
      </c>
      <c r="C20" s="107">
        <f>C15</f>
        <v>47714042.100000001</v>
      </c>
      <c r="D20" s="107">
        <f>D15</f>
        <v>47714042.100000001</v>
      </c>
      <c r="E20" s="107">
        <f t="shared" si="0"/>
        <v>100</v>
      </c>
      <c r="F20" s="107">
        <f>F15</f>
        <v>-14222236</v>
      </c>
      <c r="G20" s="107">
        <f>G15</f>
        <v>4991220.5</v>
      </c>
      <c r="H20" s="118">
        <f>G20/F20*100</f>
        <v>-35.094485142842515</v>
      </c>
      <c r="I20" s="107">
        <f>I15</f>
        <v>61936278.100000001</v>
      </c>
      <c r="J20" s="107">
        <f>J15</f>
        <v>42722821.600000001</v>
      </c>
      <c r="K20" s="118">
        <f>J20/I20*100</f>
        <v>68.978671161062238</v>
      </c>
      <c r="L20" s="107">
        <f>L15</f>
        <v>39314421.5</v>
      </c>
    </row>
    <row r="21" spans="1:12" ht="27" customHeight="1">
      <c r="A21" s="497" t="s">
        <v>646</v>
      </c>
      <c r="B21" s="498"/>
      <c r="C21" s="498"/>
      <c r="D21" s="498"/>
      <c r="E21" s="498"/>
      <c r="F21" s="498"/>
      <c r="G21" s="498"/>
      <c r="H21" s="498"/>
      <c r="I21" s="498"/>
      <c r="J21" s="498"/>
      <c r="K21" s="498"/>
      <c r="L21" s="499"/>
    </row>
    <row r="22" spans="1:12" ht="31.2">
      <c r="A22" s="105">
        <v>600000</v>
      </c>
      <c r="B22" s="106" t="s">
        <v>647</v>
      </c>
      <c r="C22" s="107">
        <f>C23</f>
        <v>47714042.100000001</v>
      </c>
      <c r="D22" s="107">
        <f>D23</f>
        <v>47714042.100000001</v>
      </c>
      <c r="E22" s="107">
        <f>D22/C22*100</f>
        <v>100</v>
      </c>
      <c r="F22" s="108">
        <f>F23</f>
        <v>-14222236</v>
      </c>
      <c r="G22" s="108">
        <f>G23</f>
        <v>4991220.5</v>
      </c>
      <c r="H22" s="109">
        <f>G22/F22*100</f>
        <v>-35.094485142842515</v>
      </c>
      <c r="I22" s="108">
        <f>I23</f>
        <v>61936278.100000001</v>
      </c>
      <c r="J22" s="108">
        <f>J23</f>
        <v>42722821.600000001</v>
      </c>
      <c r="K22" s="109">
        <f>J22/I22*100</f>
        <v>68.978671161062238</v>
      </c>
      <c r="L22" s="108">
        <f>L23</f>
        <v>39314421.5</v>
      </c>
    </row>
    <row r="23" spans="1:12" ht="24" customHeight="1">
      <c r="A23" s="105">
        <v>602000</v>
      </c>
      <c r="B23" s="106" t="s">
        <v>648</v>
      </c>
      <c r="C23" s="107">
        <f>F23+I23</f>
        <v>47714042.100000001</v>
      </c>
      <c r="D23" s="107">
        <f>G23+J23</f>
        <v>47714042.100000001</v>
      </c>
      <c r="E23" s="107">
        <f t="shared" ref="E23:E25" si="6">D23/C23*100</f>
        <v>100</v>
      </c>
      <c r="F23" s="108">
        <f>F24-F25+F26</f>
        <v>-14222236</v>
      </c>
      <c r="G23" s="108">
        <f>G24-G25+G26</f>
        <v>4991220.5</v>
      </c>
      <c r="H23" s="109">
        <f t="shared" ref="H23:H26" si="7">G23/F23*100</f>
        <v>-35.094485142842515</v>
      </c>
      <c r="I23" s="108">
        <f>I24+I26</f>
        <v>61936278.100000001</v>
      </c>
      <c r="J23" s="108">
        <f>J24+J26</f>
        <v>42722821.600000001</v>
      </c>
      <c r="K23" s="109">
        <f t="shared" ref="K23:K24" si="8">J23/I23*100</f>
        <v>68.978671161062238</v>
      </c>
      <c r="L23" s="108">
        <f>L24+L26</f>
        <v>39314421.5</v>
      </c>
    </row>
    <row r="24" spans="1:12" ht="19.2" customHeight="1">
      <c r="A24" s="111">
        <v>602100</v>
      </c>
      <c r="B24" s="98" t="s">
        <v>642</v>
      </c>
      <c r="C24" s="112">
        <f>F24+I24</f>
        <v>48014042.100000001</v>
      </c>
      <c r="D24" s="112">
        <f>G24+J24</f>
        <v>48014042.100000001</v>
      </c>
      <c r="E24" s="107">
        <f t="shared" si="6"/>
        <v>100</v>
      </c>
      <c r="F24" s="119">
        <v>43236842</v>
      </c>
      <c r="G24" s="113">
        <f t="shared" ref="G24:G25" si="9">F24</f>
        <v>43236842</v>
      </c>
      <c r="H24" s="109">
        <f t="shared" si="7"/>
        <v>100</v>
      </c>
      <c r="I24" s="119">
        <v>4777200.0999999996</v>
      </c>
      <c r="J24" s="113">
        <f t="shared" ref="J24:J25" si="10">I24</f>
        <v>4777200.0999999996</v>
      </c>
      <c r="K24" s="109">
        <f t="shared" si="8"/>
        <v>100</v>
      </c>
      <c r="L24" s="119">
        <v>1368800</v>
      </c>
    </row>
    <row r="25" spans="1:12" ht="23.4" customHeight="1">
      <c r="A25" s="111">
        <v>602200</v>
      </c>
      <c r="B25" s="98" t="s">
        <v>643</v>
      </c>
      <c r="C25" s="112">
        <f t="shared" ref="C25:D26" si="11">F25+I25</f>
        <v>300000</v>
      </c>
      <c r="D25" s="112">
        <f t="shared" si="11"/>
        <v>300000</v>
      </c>
      <c r="E25" s="107">
        <f t="shared" si="6"/>
        <v>100</v>
      </c>
      <c r="F25" s="119">
        <v>300000</v>
      </c>
      <c r="G25" s="113">
        <f t="shared" si="9"/>
        <v>300000</v>
      </c>
      <c r="H25" s="109">
        <f t="shared" si="7"/>
        <v>100</v>
      </c>
      <c r="I25" s="119">
        <v>0</v>
      </c>
      <c r="J25" s="113">
        <f t="shared" si="10"/>
        <v>0</v>
      </c>
      <c r="K25" s="109">
        <v>0</v>
      </c>
      <c r="L25" s="113">
        <v>0</v>
      </c>
    </row>
    <row r="26" spans="1:12" ht="68.400000000000006" customHeight="1">
      <c r="A26" s="111">
        <v>602400</v>
      </c>
      <c r="B26" s="98" t="s">
        <v>644</v>
      </c>
      <c r="C26" s="112">
        <f t="shared" si="11"/>
        <v>0</v>
      </c>
      <c r="D26" s="112">
        <f t="shared" si="11"/>
        <v>0</v>
      </c>
      <c r="E26" s="107">
        <v>0</v>
      </c>
      <c r="F26" s="119">
        <v>-57159078</v>
      </c>
      <c r="G26" s="114">
        <v>-37945621.5</v>
      </c>
      <c r="H26" s="115">
        <f t="shared" si="7"/>
        <v>66.385992965106951</v>
      </c>
      <c r="I26" s="119">
        <v>57159078</v>
      </c>
      <c r="J26" s="114">
        <v>37945621.5</v>
      </c>
      <c r="K26" s="115">
        <f t="shared" ref="K26" si="12">J26/I26*100</f>
        <v>66.385992965106951</v>
      </c>
      <c r="L26" s="114">
        <v>37945621.5</v>
      </c>
    </row>
    <row r="27" spans="1:12" ht="28.2" customHeight="1">
      <c r="A27" s="116" t="s">
        <v>223</v>
      </c>
      <c r="B27" s="117" t="s">
        <v>645</v>
      </c>
      <c r="C27" s="107">
        <f>C22</f>
        <v>47714042.100000001</v>
      </c>
      <c r="D27" s="107">
        <f>D22</f>
        <v>47714042.100000001</v>
      </c>
      <c r="E27" s="107">
        <f t="shared" ref="E27" si="13">D27/C27*100</f>
        <v>100</v>
      </c>
      <c r="F27" s="107">
        <f>F22</f>
        <v>-14222236</v>
      </c>
      <c r="G27" s="107">
        <f>G22</f>
        <v>4991220.5</v>
      </c>
      <c r="H27" s="118">
        <f>G27/F27*100</f>
        <v>-35.094485142842515</v>
      </c>
      <c r="I27" s="107">
        <f>I22</f>
        <v>61936278.100000001</v>
      </c>
      <c r="J27" s="107">
        <f>J22</f>
        <v>42722821.600000001</v>
      </c>
      <c r="K27" s="118">
        <f>J27/I27*100</f>
        <v>68.978671161062238</v>
      </c>
      <c r="L27" s="107">
        <f>L22</f>
        <v>39314421.5</v>
      </c>
    </row>
    <row r="29" spans="1:12" ht="15.6">
      <c r="A29" s="12" t="s">
        <v>202</v>
      </c>
      <c r="B29" s="13"/>
      <c r="C29" s="13"/>
      <c r="D29" s="13"/>
      <c r="E29" s="13"/>
      <c r="I29" s="15" t="s">
        <v>203</v>
      </c>
      <c r="J29" s="15"/>
    </row>
    <row r="31" spans="1:12" ht="15.6">
      <c r="K31" s="15"/>
    </row>
  </sheetData>
  <mergeCells count="12">
    <mergeCell ref="A14:L14"/>
    <mergeCell ref="A21:L21"/>
    <mergeCell ref="A5:L5"/>
    <mergeCell ref="A6:L6"/>
    <mergeCell ref="A8:B8"/>
    <mergeCell ref="A9:B9"/>
    <mergeCell ref="A10:A12"/>
    <mergeCell ref="B10:B12"/>
    <mergeCell ref="C10:E11"/>
    <mergeCell ref="F10:H10"/>
    <mergeCell ref="I10:L10"/>
    <mergeCell ref="L11:L12"/>
  </mergeCells>
  <pageMargins left="0.48" right="0.2" top="0.37" bottom="0.22" header="0.31496062992125984" footer="0.25"/>
  <pageSetup paperSize="9" scale="80" orientation="landscape" verticalDpi="0" r:id="rId1"/>
</worksheet>
</file>

<file path=xl/worksheets/sheet5.xml><?xml version="1.0" encoding="utf-8"?>
<worksheet xmlns="http://schemas.openxmlformats.org/spreadsheetml/2006/main" xmlns:r="http://schemas.openxmlformats.org/officeDocument/2006/relationships">
  <dimension ref="A1:J129"/>
  <sheetViews>
    <sheetView tabSelected="1" topLeftCell="A112" workbookViewId="0">
      <selection activeCell="K117" sqref="K117"/>
    </sheetView>
  </sheetViews>
  <sheetFormatPr defaultRowHeight="13.8"/>
  <cols>
    <col min="1" max="1" width="18.33203125" customWidth="1"/>
    <col min="2" max="2" width="22.44140625" customWidth="1"/>
    <col min="3" max="3" width="53.6640625" customWidth="1"/>
    <col min="4" max="4" width="19.88671875" customWidth="1"/>
    <col min="5" max="5" width="19.77734375" customWidth="1"/>
    <col min="6" max="6" width="10.77734375" customWidth="1"/>
  </cols>
  <sheetData>
    <row r="1" spans="1:10" ht="18">
      <c r="A1" s="120"/>
      <c r="B1" s="120"/>
      <c r="C1" s="13" t="s">
        <v>679</v>
      </c>
    </row>
    <row r="2" spans="1:10" ht="18">
      <c r="A2" s="120"/>
      <c r="B2" s="120"/>
      <c r="C2" s="13" t="s">
        <v>652</v>
      </c>
    </row>
    <row r="3" spans="1:10" ht="18">
      <c r="A3" s="120"/>
      <c r="B3" s="120"/>
      <c r="C3" s="13" t="s">
        <v>897</v>
      </c>
    </row>
    <row r="4" spans="1:10" ht="7.2" customHeight="1">
      <c r="A4" s="121"/>
      <c r="B4" s="121"/>
      <c r="C4" s="120"/>
      <c r="D4" s="120"/>
    </row>
    <row r="5" spans="1:10" ht="18.600000000000001" customHeight="1">
      <c r="A5" s="546" t="s">
        <v>632</v>
      </c>
      <c r="B5" s="546"/>
      <c r="C5" s="546"/>
      <c r="D5" s="546"/>
      <c r="E5" s="546"/>
      <c r="F5" s="546"/>
      <c r="G5" s="122"/>
      <c r="H5" s="122"/>
      <c r="I5" s="122"/>
      <c r="J5" s="122"/>
    </row>
    <row r="6" spans="1:10" ht="18.75" customHeight="1">
      <c r="A6" s="547" t="s">
        <v>896</v>
      </c>
      <c r="B6" s="547"/>
      <c r="C6" s="547"/>
      <c r="D6" s="547"/>
      <c r="E6" s="547"/>
      <c r="F6" s="547"/>
    </row>
    <row r="7" spans="1:10" ht="6.6" customHeight="1">
      <c r="A7" s="13"/>
      <c r="B7" s="13"/>
      <c r="C7" s="13"/>
      <c r="D7" s="13"/>
      <c r="E7" s="13"/>
      <c r="F7" s="13"/>
    </row>
    <row r="8" spans="1:10" ht="15.6">
      <c r="A8" s="551">
        <v>1354000000</v>
      </c>
      <c r="B8" s="551"/>
      <c r="C8" s="551"/>
      <c r="D8" s="551"/>
      <c r="E8" s="551"/>
      <c r="F8" s="551"/>
    </row>
    <row r="9" spans="1:10" ht="15.6">
      <c r="A9" s="552" t="s">
        <v>201</v>
      </c>
      <c r="B9" s="552"/>
      <c r="C9" s="552"/>
      <c r="D9" s="552"/>
      <c r="E9" s="552"/>
      <c r="F9" s="552"/>
    </row>
    <row r="10" spans="1:10" ht="17.399999999999999">
      <c r="A10" s="538" t="s">
        <v>653</v>
      </c>
      <c r="B10" s="538"/>
      <c r="C10" s="538"/>
      <c r="D10" s="538"/>
    </row>
    <row r="11" spans="1:10" ht="18.600000000000001" thickBot="1">
      <c r="A11" s="120"/>
      <c r="B11" s="120"/>
      <c r="C11" s="120"/>
      <c r="F11" s="123" t="s">
        <v>633</v>
      </c>
    </row>
    <row r="12" spans="1:10" ht="72.599999999999994" customHeight="1">
      <c r="A12" s="377" t="s">
        <v>654</v>
      </c>
      <c r="B12" s="548" t="s">
        <v>655</v>
      </c>
      <c r="C12" s="549"/>
      <c r="D12" s="131" t="s">
        <v>650</v>
      </c>
      <c r="E12" s="150" t="s">
        <v>889</v>
      </c>
      <c r="F12" s="150" t="s">
        <v>638</v>
      </c>
    </row>
    <row r="13" spans="1:10" ht="18">
      <c r="A13" s="125">
        <v>1</v>
      </c>
      <c r="B13" s="526">
        <v>2</v>
      </c>
      <c r="C13" s="527"/>
      <c r="D13" s="132">
        <v>3</v>
      </c>
      <c r="E13" s="156"/>
      <c r="F13" s="156"/>
    </row>
    <row r="14" spans="1:10" ht="18" customHeight="1">
      <c r="A14" s="534" t="s">
        <v>656</v>
      </c>
      <c r="B14" s="535"/>
      <c r="C14" s="550"/>
      <c r="D14" s="151"/>
      <c r="E14" s="156"/>
      <c r="F14" s="156"/>
    </row>
    <row r="15" spans="1:10" ht="36" customHeight="1">
      <c r="A15" s="125">
        <v>41033900</v>
      </c>
      <c r="B15" s="526" t="s">
        <v>657</v>
      </c>
      <c r="C15" s="528"/>
      <c r="D15" s="152">
        <v>128277300</v>
      </c>
      <c r="E15" s="157">
        <v>96785800</v>
      </c>
      <c r="F15" s="168">
        <f>E15/D15*100</f>
        <v>75.450449923719944</v>
      </c>
    </row>
    <row r="16" spans="1:10" ht="19.2" customHeight="1">
      <c r="A16" s="126">
        <v>9900000000</v>
      </c>
      <c r="B16" s="529" t="s">
        <v>658</v>
      </c>
      <c r="C16" s="529"/>
      <c r="D16" s="153">
        <f>D15</f>
        <v>128277300</v>
      </c>
      <c r="E16" s="159">
        <f>E15</f>
        <v>96785800</v>
      </c>
      <c r="F16" s="169">
        <f>F15</f>
        <v>75.450449923719944</v>
      </c>
    </row>
    <row r="17" spans="1:6" ht="63.6" customHeight="1">
      <c r="A17" s="125">
        <v>41035400</v>
      </c>
      <c r="B17" s="526" t="s">
        <v>179</v>
      </c>
      <c r="C17" s="527"/>
      <c r="D17" s="152">
        <v>304100</v>
      </c>
      <c r="E17" s="157">
        <v>212800</v>
      </c>
      <c r="F17" s="168">
        <f>E17/D17*100</f>
        <v>69.976981256165743</v>
      </c>
    </row>
    <row r="18" spans="1:6" ht="17.399999999999999">
      <c r="A18" s="126">
        <v>9900000000</v>
      </c>
      <c r="B18" s="529" t="s">
        <v>658</v>
      </c>
      <c r="C18" s="529"/>
      <c r="D18" s="153">
        <f>D17</f>
        <v>304100</v>
      </c>
      <c r="E18" s="159">
        <f>E17</f>
        <v>212800</v>
      </c>
      <c r="F18" s="159">
        <f>F17</f>
        <v>69.976981256165743</v>
      </c>
    </row>
    <row r="19" spans="1:6" ht="80.400000000000006" customHeight="1">
      <c r="A19" s="125">
        <v>41036000</v>
      </c>
      <c r="B19" s="526" t="s">
        <v>181</v>
      </c>
      <c r="C19" s="527"/>
      <c r="D19" s="152">
        <v>2197800</v>
      </c>
      <c r="E19" s="152">
        <v>2197800</v>
      </c>
      <c r="F19" s="157">
        <v>0</v>
      </c>
    </row>
    <row r="20" spans="1:6" ht="17.399999999999999">
      <c r="A20" s="126">
        <v>9900000000</v>
      </c>
      <c r="B20" s="529" t="s">
        <v>658</v>
      </c>
      <c r="C20" s="529"/>
      <c r="D20" s="153">
        <f>D19</f>
        <v>2197800</v>
      </c>
      <c r="E20" s="159">
        <f>E19</f>
        <v>2197800</v>
      </c>
      <c r="F20" s="159">
        <f>F19</f>
        <v>0</v>
      </c>
    </row>
    <row r="21" spans="1:6" ht="63" customHeight="1">
      <c r="A21" s="125">
        <v>41036300</v>
      </c>
      <c r="B21" s="526" t="s">
        <v>183</v>
      </c>
      <c r="C21" s="527"/>
      <c r="D21" s="152">
        <v>15956200</v>
      </c>
      <c r="E21" s="152">
        <v>8816400</v>
      </c>
      <c r="F21" s="168">
        <f>E21/D21*100</f>
        <v>55.253757160226115</v>
      </c>
    </row>
    <row r="22" spans="1:6" ht="17.399999999999999">
      <c r="A22" s="126">
        <v>9900000000</v>
      </c>
      <c r="B22" s="529" t="s">
        <v>658</v>
      </c>
      <c r="C22" s="529"/>
      <c r="D22" s="153">
        <f>D21</f>
        <v>15956200</v>
      </c>
      <c r="E22" s="153">
        <f>E21</f>
        <v>8816400</v>
      </c>
      <c r="F22" s="169">
        <f>F18</f>
        <v>69.976981256165743</v>
      </c>
    </row>
    <row r="23" spans="1:6" ht="22.8" customHeight="1">
      <c r="A23" s="127">
        <v>41040400</v>
      </c>
      <c r="B23" s="520" t="s">
        <v>189</v>
      </c>
      <c r="C23" s="521"/>
      <c r="D23" s="152">
        <v>837827</v>
      </c>
      <c r="E23" s="152">
        <v>837827</v>
      </c>
      <c r="F23" s="168">
        <f>E23/D23*100</f>
        <v>100</v>
      </c>
    </row>
    <row r="24" spans="1:6" ht="27.6" customHeight="1">
      <c r="A24" s="126">
        <v>1310000000</v>
      </c>
      <c r="B24" s="516" t="s">
        <v>659</v>
      </c>
      <c r="C24" s="517"/>
      <c r="D24" s="153">
        <f>D23</f>
        <v>837827</v>
      </c>
      <c r="E24" s="159">
        <f>E23</f>
        <v>837827</v>
      </c>
      <c r="F24" s="169">
        <f>F23</f>
        <v>100</v>
      </c>
    </row>
    <row r="25" spans="1:6" ht="48" customHeight="1">
      <c r="A25" s="125">
        <v>41051000</v>
      </c>
      <c r="B25" s="526" t="s">
        <v>193</v>
      </c>
      <c r="C25" s="527"/>
      <c r="D25" s="152">
        <v>1457400</v>
      </c>
      <c r="E25" s="157">
        <v>1031850</v>
      </c>
      <c r="F25" s="168">
        <f>E25/D25*100</f>
        <v>70.800741045697819</v>
      </c>
    </row>
    <row r="26" spans="1:6" ht="17.399999999999999">
      <c r="A26" s="126">
        <v>1310000000</v>
      </c>
      <c r="B26" s="516" t="s">
        <v>659</v>
      </c>
      <c r="C26" s="517"/>
      <c r="D26" s="153">
        <f>D25</f>
        <v>1457400</v>
      </c>
      <c r="E26" s="159">
        <f>E25</f>
        <v>1031850</v>
      </c>
      <c r="F26" s="353">
        <f t="shared" ref="F26:F28" si="0">E26/D26*100</f>
        <v>70.800741045697819</v>
      </c>
    </row>
    <row r="27" spans="1:6" ht="63" customHeight="1">
      <c r="A27" s="350">
        <v>41053900</v>
      </c>
      <c r="B27" s="518" t="s">
        <v>861</v>
      </c>
      <c r="C27" s="519"/>
      <c r="D27" s="351">
        <v>44400</v>
      </c>
      <c r="E27" s="351">
        <v>44400</v>
      </c>
      <c r="F27" s="168">
        <f t="shared" si="0"/>
        <v>100</v>
      </c>
    </row>
    <row r="28" spans="1:6" ht="22.8" customHeight="1">
      <c r="A28" s="126">
        <v>1310000000</v>
      </c>
      <c r="B28" s="516" t="s">
        <v>659</v>
      </c>
      <c r="C28" s="517"/>
      <c r="D28" s="352">
        <f>D27</f>
        <v>44400</v>
      </c>
      <c r="E28" s="352">
        <f>E27</f>
        <v>44400</v>
      </c>
      <c r="F28" s="353">
        <f t="shared" si="0"/>
        <v>100</v>
      </c>
    </row>
    <row r="29" spans="1:6" ht="70.2" customHeight="1">
      <c r="A29" s="127">
        <v>41057700</v>
      </c>
      <c r="B29" s="520" t="s">
        <v>833</v>
      </c>
      <c r="C29" s="521"/>
      <c r="D29" s="152">
        <v>140544</v>
      </c>
      <c r="E29" s="152">
        <v>87840</v>
      </c>
      <c r="F29" s="168">
        <f>E29/D29*100</f>
        <v>62.5</v>
      </c>
    </row>
    <row r="30" spans="1:6" ht="17.399999999999999">
      <c r="A30" s="126">
        <v>1310000000</v>
      </c>
      <c r="B30" s="516" t="s">
        <v>659</v>
      </c>
      <c r="C30" s="517"/>
      <c r="D30" s="153">
        <f>D29</f>
        <v>140544</v>
      </c>
      <c r="E30" s="159">
        <f>E29</f>
        <v>87840</v>
      </c>
      <c r="F30" s="169">
        <f>F29</f>
        <v>62.5</v>
      </c>
    </row>
    <row r="31" spans="1:6" ht="99.6" customHeight="1">
      <c r="A31" s="127">
        <v>41057900</v>
      </c>
      <c r="B31" s="520" t="s">
        <v>835</v>
      </c>
      <c r="C31" s="521"/>
      <c r="D31" s="152">
        <v>1000000</v>
      </c>
      <c r="E31" s="152">
        <v>869577.41</v>
      </c>
      <c r="F31" s="168">
        <f>E31/D31*100</f>
        <v>86.957740999999999</v>
      </c>
    </row>
    <row r="32" spans="1:6" ht="17.399999999999999">
      <c r="A32" s="126">
        <v>1310000000</v>
      </c>
      <c r="B32" s="516" t="s">
        <v>659</v>
      </c>
      <c r="C32" s="517"/>
      <c r="D32" s="153">
        <f>D31</f>
        <v>1000000</v>
      </c>
      <c r="E32" s="159">
        <f>E31</f>
        <v>869577.41</v>
      </c>
      <c r="F32" s="169">
        <f>F31</f>
        <v>86.957740999999999</v>
      </c>
    </row>
    <row r="33" spans="1:6" ht="97.2" customHeight="1">
      <c r="A33" s="456">
        <v>41059300</v>
      </c>
      <c r="B33" s="526" t="s">
        <v>910</v>
      </c>
      <c r="C33" s="527"/>
      <c r="D33" s="457">
        <v>122859</v>
      </c>
      <c r="E33" s="364">
        <v>30715</v>
      </c>
      <c r="F33" s="459">
        <f t="shared" ref="F33:F34" si="1">F32</f>
        <v>86.957740999999999</v>
      </c>
    </row>
    <row r="34" spans="1:6" ht="17.399999999999999">
      <c r="A34" s="332">
        <v>1310000000</v>
      </c>
      <c r="B34" s="516" t="s">
        <v>659</v>
      </c>
      <c r="C34" s="517"/>
      <c r="D34" s="458">
        <f>D33</f>
        <v>122859</v>
      </c>
      <c r="E34" s="458">
        <f>E33</f>
        <v>30715</v>
      </c>
      <c r="F34" s="169">
        <f t="shared" si="1"/>
        <v>86.957740999999999</v>
      </c>
    </row>
    <row r="35" spans="1:6" ht="18">
      <c r="A35" s="524" t="s">
        <v>660</v>
      </c>
      <c r="B35" s="525"/>
      <c r="C35" s="525"/>
      <c r="D35" s="154"/>
      <c r="E35" s="157"/>
      <c r="F35" s="157"/>
    </row>
    <row r="36" spans="1:6" ht="32.4" customHeight="1">
      <c r="A36" s="125">
        <v>41033900</v>
      </c>
      <c r="B36" s="526" t="s">
        <v>657</v>
      </c>
      <c r="C36" s="528"/>
      <c r="D36" s="460">
        <v>1174000</v>
      </c>
      <c r="E36" s="460">
        <v>1174000</v>
      </c>
      <c r="F36" s="168">
        <f t="shared" ref="F36:F39" si="2">E36/D36*100</f>
        <v>100</v>
      </c>
    </row>
    <row r="37" spans="1:6" ht="18" customHeight="1">
      <c r="A37" s="126">
        <v>9900000000</v>
      </c>
      <c r="B37" s="529" t="s">
        <v>658</v>
      </c>
      <c r="C37" s="529"/>
      <c r="D37" s="461">
        <f>D36</f>
        <v>1174000</v>
      </c>
      <c r="E37" s="461">
        <f>E36</f>
        <v>1174000</v>
      </c>
      <c r="F37" s="168">
        <f t="shared" si="2"/>
        <v>100</v>
      </c>
    </row>
    <row r="38" spans="1:6" ht="49.2" customHeight="1">
      <c r="A38" s="125">
        <v>41035400</v>
      </c>
      <c r="B38" s="526" t="s">
        <v>179</v>
      </c>
      <c r="C38" s="527"/>
      <c r="D38" s="351">
        <v>36500</v>
      </c>
      <c r="E38" s="361">
        <v>9100</v>
      </c>
      <c r="F38" s="168">
        <f t="shared" si="2"/>
        <v>24.93150684931507</v>
      </c>
    </row>
    <row r="39" spans="1:6" ht="18" customHeight="1">
      <c r="A39" s="126">
        <v>9900000000</v>
      </c>
      <c r="B39" s="529" t="s">
        <v>658</v>
      </c>
      <c r="C39" s="529"/>
      <c r="D39" s="352">
        <f>D38</f>
        <v>36500</v>
      </c>
      <c r="E39" s="352">
        <f>E38</f>
        <v>9100</v>
      </c>
      <c r="F39" s="168">
        <f t="shared" si="2"/>
        <v>24.93150684931507</v>
      </c>
    </row>
    <row r="40" spans="1:6" ht="61.2" customHeight="1">
      <c r="A40" s="125">
        <v>41037400</v>
      </c>
      <c r="B40" s="526" t="s">
        <v>185</v>
      </c>
      <c r="C40" s="527"/>
      <c r="D40" s="152">
        <v>136400</v>
      </c>
      <c r="E40" s="152">
        <v>136400</v>
      </c>
      <c r="F40" s="168">
        <f>E40/D40*100</f>
        <v>100</v>
      </c>
    </row>
    <row r="41" spans="1:6" ht="17.399999999999999">
      <c r="A41" s="126">
        <v>9900000000</v>
      </c>
      <c r="B41" s="516" t="s">
        <v>658</v>
      </c>
      <c r="C41" s="517"/>
      <c r="D41" s="153">
        <f>D40</f>
        <v>136400</v>
      </c>
      <c r="E41" s="159">
        <f>E40</f>
        <v>136400</v>
      </c>
      <c r="F41" s="159">
        <f>F40</f>
        <v>100</v>
      </c>
    </row>
    <row r="42" spans="1:6" ht="17.399999999999999">
      <c r="A42" s="522" t="s">
        <v>661</v>
      </c>
      <c r="B42" s="523"/>
      <c r="C42" s="128" t="s">
        <v>662</v>
      </c>
      <c r="D42" s="155">
        <f>SUM(D43:D44)</f>
        <v>151685330</v>
      </c>
      <c r="E42" s="155">
        <f>SUM(E43:E44)</f>
        <v>112234509.41</v>
      </c>
      <c r="F42" s="159">
        <f t="shared" ref="F42:F44" si="3">F41</f>
        <v>100</v>
      </c>
    </row>
    <row r="43" spans="1:6" ht="17.399999999999999">
      <c r="A43" s="522" t="s">
        <v>661</v>
      </c>
      <c r="B43" s="523"/>
      <c r="C43" s="128" t="s">
        <v>663</v>
      </c>
      <c r="D43" s="155">
        <f>D15+D17+D19+D21+D23+D25+D27+D29+D31+D33</f>
        <v>150338430</v>
      </c>
      <c r="E43" s="155">
        <f>E15+E17+E19+E21+E23+E25+E27+E29+E31+E33</f>
        <v>110915009.41</v>
      </c>
      <c r="F43" s="159">
        <f t="shared" si="3"/>
        <v>100</v>
      </c>
    </row>
    <row r="44" spans="1:6" ht="17.399999999999999">
      <c r="A44" s="537" t="s">
        <v>661</v>
      </c>
      <c r="B44" s="537"/>
      <c r="C44" s="128" t="s">
        <v>664</v>
      </c>
      <c r="D44" s="167">
        <f>D41+D36+D38</f>
        <v>1346900</v>
      </c>
      <c r="E44" s="167">
        <f>E41+E36+E38</f>
        <v>1319500</v>
      </c>
      <c r="F44" s="159">
        <f t="shared" si="3"/>
        <v>100</v>
      </c>
    </row>
    <row r="45" spans="1:6" ht="18">
      <c r="A45" s="129"/>
      <c r="B45" s="129"/>
      <c r="C45" s="130"/>
      <c r="D45" s="160"/>
      <c r="E45" s="158"/>
      <c r="F45" s="158"/>
    </row>
    <row r="46" spans="1:6" ht="18">
      <c r="A46" s="538" t="s">
        <v>665</v>
      </c>
      <c r="B46" s="538"/>
      <c r="C46" s="538"/>
      <c r="D46" s="538"/>
      <c r="E46" s="158"/>
      <c r="F46" s="158"/>
    </row>
    <row r="47" spans="1:6" ht="18.600000000000001" thickBot="1">
      <c r="A47" s="120"/>
      <c r="B47" s="120"/>
      <c r="C47" s="120"/>
      <c r="E47" s="158"/>
      <c r="F47" s="123" t="s">
        <v>633</v>
      </c>
    </row>
    <row r="48" spans="1:6" ht="144">
      <c r="A48" s="124" t="s">
        <v>666</v>
      </c>
      <c r="B48" s="171" t="s">
        <v>667</v>
      </c>
      <c r="C48" s="171" t="s">
        <v>668</v>
      </c>
      <c r="D48" s="172" t="s">
        <v>650</v>
      </c>
      <c r="E48" s="171" t="s">
        <v>651</v>
      </c>
      <c r="F48" s="173" t="s">
        <v>638</v>
      </c>
    </row>
    <row r="49" spans="1:6" ht="18">
      <c r="A49" s="125">
        <v>1</v>
      </c>
      <c r="B49" s="132">
        <v>2</v>
      </c>
      <c r="C49" s="132">
        <v>3</v>
      </c>
      <c r="D49" s="132">
        <v>4</v>
      </c>
      <c r="E49" s="157"/>
      <c r="F49" s="174"/>
    </row>
    <row r="50" spans="1:6" ht="18" customHeight="1">
      <c r="A50" s="534" t="s">
        <v>669</v>
      </c>
      <c r="B50" s="535"/>
      <c r="C50" s="535"/>
      <c r="D50" s="535"/>
      <c r="E50" s="535"/>
      <c r="F50" s="536"/>
    </row>
    <row r="51" spans="1:6" ht="18">
      <c r="A51" s="133">
        <v>3719110</v>
      </c>
      <c r="B51" s="134" t="s">
        <v>451</v>
      </c>
      <c r="C51" s="135" t="s">
        <v>621</v>
      </c>
      <c r="D51" s="161">
        <v>12594900</v>
      </c>
      <c r="E51" s="157">
        <v>9446400</v>
      </c>
      <c r="F51" s="175">
        <f>E51/D51*100</f>
        <v>75.0017864373675</v>
      </c>
    </row>
    <row r="52" spans="1:6" ht="17.399999999999999">
      <c r="A52" s="126">
        <v>9900000000</v>
      </c>
      <c r="B52" s="516" t="s">
        <v>658</v>
      </c>
      <c r="C52" s="517"/>
      <c r="D52" s="153">
        <f>D51</f>
        <v>12594900</v>
      </c>
      <c r="E52" s="170">
        <f>E51</f>
        <v>9446400</v>
      </c>
      <c r="F52" s="176">
        <f t="shared" ref="F52:F126" si="4">E52/D52*100</f>
        <v>75.0017864373675</v>
      </c>
    </row>
    <row r="53" spans="1:6" ht="121.8">
      <c r="A53" s="539" t="s">
        <v>842</v>
      </c>
      <c r="B53" s="539" t="s">
        <v>843</v>
      </c>
      <c r="C53" s="332" t="s">
        <v>845</v>
      </c>
      <c r="D53" s="334">
        <f>SUM(D55:D63)</f>
        <v>13100000</v>
      </c>
      <c r="E53" s="334">
        <f>SUM(E55:E63)</f>
        <v>13100000</v>
      </c>
      <c r="F53" s="176">
        <f t="shared" si="4"/>
        <v>100</v>
      </c>
    </row>
    <row r="54" spans="1:6" ht="18">
      <c r="A54" s="539"/>
      <c r="B54" s="539"/>
      <c r="C54" s="333" t="s">
        <v>846</v>
      </c>
      <c r="D54" s="333"/>
      <c r="E54" s="170"/>
      <c r="F54" s="176"/>
    </row>
    <row r="55" spans="1:6" ht="18">
      <c r="A55" s="539"/>
      <c r="B55" s="539"/>
      <c r="C55" s="335" t="s">
        <v>847</v>
      </c>
      <c r="D55" s="336">
        <v>400000</v>
      </c>
      <c r="E55" s="336">
        <v>400000</v>
      </c>
      <c r="F55" s="176">
        <f t="shared" si="4"/>
        <v>100</v>
      </c>
    </row>
    <row r="56" spans="1:6" ht="18">
      <c r="A56" s="539"/>
      <c r="B56" s="539"/>
      <c r="C56" s="335" t="s">
        <v>848</v>
      </c>
      <c r="D56" s="336">
        <v>750000</v>
      </c>
      <c r="E56" s="336">
        <v>750000</v>
      </c>
      <c r="F56" s="176">
        <f t="shared" si="4"/>
        <v>100</v>
      </c>
    </row>
    <row r="57" spans="1:6" ht="18">
      <c r="A57" s="539"/>
      <c r="B57" s="539"/>
      <c r="C57" s="335" t="s">
        <v>849</v>
      </c>
      <c r="D57" s="336">
        <v>2000000</v>
      </c>
      <c r="E57" s="336">
        <v>2000000</v>
      </c>
      <c r="F57" s="176">
        <f t="shared" si="4"/>
        <v>100</v>
      </c>
    </row>
    <row r="58" spans="1:6" ht="18">
      <c r="A58" s="539"/>
      <c r="B58" s="539"/>
      <c r="C58" s="335" t="s">
        <v>850</v>
      </c>
      <c r="D58" s="336">
        <v>350000</v>
      </c>
      <c r="E58" s="336">
        <v>350000</v>
      </c>
      <c r="F58" s="176">
        <f t="shared" si="4"/>
        <v>100</v>
      </c>
    </row>
    <row r="59" spans="1:6" ht="18">
      <c r="A59" s="539"/>
      <c r="B59" s="539"/>
      <c r="C59" s="335" t="s">
        <v>851</v>
      </c>
      <c r="D59" s="336">
        <v>4000000</v>
      </c>
      <c r="E59" s="336">
        <v>4000000</v>
      </c>
      <c r="F59" s="176">
        <f t="shared" si="4"/>
        <v>100</v>
      </c>
    </row>
    <row r="60" spans="1:6" ht="18">
      <c r="A60" s="539"/>
      <c r="B60" s="539"/>
      <c r="C60" s="335" t="s">
        <v>852</v>
      </c>
      <c r="D60" s="336">
        <v>200000</v>
      </c>
      <c r="E60" s="336">
        <v>200000</v>
      </c>
      <c r="F60" s="176">
        <f t="shared" si="4"/>
        <v>100</v>
      </c>
    </row>
    <row r="61" spans="1:6" ht="18">
      <c r="A61" s="539"/>
      <c r="B61" s="539"/>
      <c r="C61" s="335" t="s">
        <v>853</v>
      </c>
      <c r="D61" s="336">
        <v>600000</v>
      </c>
      <c r="E61" s="336">
        <v>600000</v>
      </c>
      <c r="F61" s="176">
        <f t="shared" si="4"/>
        <v>100</v>
      </c>
    </row>
    <row r="62" spans="1:6" ht="18">
      <c r="A62" s="539"/>
      <c r="B62" s="539"/>
      <c r="C62" s="335" t="s">
        <v>854</v>
      </c>
      <c r="D62" s="336">
        <v>1500000</v>
      </c>
      <c r="E62" s="336">
        <v>1500000</v>
      </c>
      <c r="F62" s="176">
        <f t="shared" si="4"/>
        <v>100</v>
      </c>
    </row>
    <row r="63" spans="1:6" ht="18">
      <c r="A63" s="539"/>
      <c r="B63" s="539"/>
      <c r="C63" s="335" t="s">
        <v>855</v>
      </c>
      <c r="D63" s="336">
        <v>3300000</v>
      </c>
      <c r="E63" s="336">
        <v>3300000</v>
      </c>
      <c r="F63" s="176">
        <f t="shared" si="4"/>
        <v>100</v>
      </c>
    </row>
    <row r="64" spans="1:6" ht="18" customHeight="1">
      <c r="A64" s="332">
        <v>1310000000</v>
      </c>
      <c r="B64" s="516" t="s">
        <v>659</v>
      </c>
      <c r="C64" s="517"/>
      <c r="D64" s="337">
        <f>D53</f>
        <v>13100000</v>
      </c>
      <c r="E64" s="337">
        <f>E53</f>
        <v>13100000</v>
      </c>
      <c r="F64" s="176">
        <f t="shared" si="4"/>
        <v>100</v>
      </c>
    </row>
    <row r="65" spans="1:6" ht="29.4" customHeight="1">
      <c r="A65" s="540">
        <v>3719770</v>
      </c>
      <c r="B65" s="541">
        <v>9770</v>
      </c>
      <c r="C65" s="362" t="s">
        <v>862</v>
      </c>
      <c r="D65" s="159">
        <f>D67+D68</f>
        <v>130000</v>
      </c>
      <c r="E65" s="170">
        <v>100000</v>
      </c>
      <c r="F65" s="175">
        <f t="shared" si="4"/>
        <v>76.923076923076934</v>
      </c>
    </row>
    <row r="66" spans="1:6" ht="17.399999999999999" customHeight="1">
      <c r="A66" s="540"/>
      <c r="B66" s="541"/>
      <c r="C66" s="363" t="s">
        <v>671</v>
      </c>
      <c r="D66" s="364"/>
      <c r="E66" s="361"/>
      <c r="F66" s="175"/>
    </row>
    <row r="67" spans="1:6" ht="96" customHeight="1">
      <c r="A67" s="540"/>
      <c r="B67" s="541"/>
      <c r="C67" s="365" t="s">
        <v>863</v>
      </c>
      <c r="D67" s="364">
        <v>100000</v>
      </c>
      <c r="E67" s="364">
        <v>100000</v>
      </c>
      <c r="F67" s="175">
        <f t="shared" si="4"/>
        <v>100</v>
      </c>
    </row>
    <row r="68" spans="1:6" ht="66.599999999999994" customHeight="1">
      <c r="A68" s="540"/>
      <c r="B68" s="541"/>
      <c r="C68" s="365" t="s">
        <v>864</v>
      </c>
      <c r="D68" s="364">
        <v>30000</v>
      </c>
      <c r="E68" s="153"/>
      <c r="F68" s="176">
        <f t="shared" si="4"/>
        <v>0</v>
      </c>
    </row>
    <row r="69" spans="1:6" ht="52.2">
      <c r="A69" s="542" t="s">
        <v>456</v>
      </c>
      <c r="B69" s="544" t="s">
        <v>457</v>
      </c>
      <c r="C69" s="463" t="s">
        <v>670</v>
      </c>
      <c r="D69" s="153">
        <f>D71+D87+D89+D88</f>
        <v>6987200</v>
      </c>
      <c r="E69" s="153">
        <f>E71+E87+E89+E88</f>
        <v>6986870</v>
      </c>
      <c r="F69" s="176">
        <f t="shared" si="4"/>
        <v>99.99527707808565</v>
      </c>
    </row>
    <row r="70" spans="1:6" ht="18">
      <c r="A70" s="543"/>
      <c r="B70" s="545"/>
      <c r="C70" s="136" t="s">
        <v>671</v>
      </c>
      <c r="D70" s="152"/>
      <c r="E70" s="157"/>
      <c r="F70" s="175"/>
    </row>
    <row r="71" spans="1:6" ht="107.4" customHeight="1">
      <c r="A71" s="543"/>
      <c r="B71" s="545"/>
      <c r="C71" s="137" t="s">
        <v>672</v>
      </c>
      <c r="D71" s="153">
        <f>SUM(D73:D86)</f>
        <v>5560000</v>
      </c>
      <c r="E71" s="153">
        <f>SUM(E73:E86)</f>
        <v>5560000</v>
      </c>
      <c r="F71" s="175">
        <f t="shared" si="4"/>
        <v>100</v>
      </c>
    </row>
    <row r="72" spans="1:6" ht="18">
      <c r="A72" s="543"/>
      <c r="B72" s="545"/>
      <c r="C72" s="138" t="s">
        <v>671</v>
      </c>
      <c r="D72" s="153"/>
      <c r="E72" s="157"/>
      <c r="F72" s="175"/>
    </row>
    <row r="73" spans="1:6" ht="18">
      <c r="A73" s="543"/>
      <c r="B73" s="545"/>
      <c r="C73" s="139" t="s">
        <v>912</v>
      </c>
      <c r="D73" s="152">
        <v>350000</v>
      </c>
      <c r="E73" s="157">
        <f>D73</f>
        <v>350000</v>
      </c>
      <c r="F73" s="175">
        <f t="shared" si="4"/>
        <v>100</v>
      </c>
    </row>
    <row r="74" spans="1:6" ht="18">
      <c r="A74" s="543"/>
      <c r="B74" s="545"/>
      <c r="C74" s="139" t="s">
        <v>912</v>
      </c>
      <c r="D74" s="152">
        <v>700000</v>
      </c>
      <c r="E74" s="157">
        <f t="shared" ref="E74:E88" si="5">D74</f>
        <v>700000</v>
      </c>
      <c r="F74" s="175">
        <f t="shared" si="4"/>
        <v>100</v>
      </c>
    </row>
    <row r="75" spans="1:6" ht="18">
      <c r="A75" s="543"/>
      <c r="B75" s="545"/>
      <c r="C75" s="139" t="s">
        <v>912</v>
      </c>
      <c r="D75" s="152">
        <v>250000</v>
      </c>
      <c r="E75" s="157">
        <f t="shared" si="5"/>
        <v>250000</v>
      </c>
      <c r="F75" s="175">
        <f t="shared" si="4"/>
        <v>100</v>
      </c>
    </row>
    <row r="76" spans="1:6" ht="18">
      <c r="A76" s="543"/>
      <c r="B76" s="545"/>
      <c r="C76" s="139" t="s">
        <v>912</v>
      </c>
      <c r="D76" s="152">
        <v>250000</v>
      </c>
      <c r="E76" s="157">
        <f t="shared" si="5"/>
        <v>250000</v>
      </c>
      <c r="F76" s="175">
        <f t="shared" si="4"/>
        <v>100</v>
      </c>
    </row>
    <row r="77" spans="1:6" ht="18">
      <c r="A77" s="543"/>
      <c r="B77" s="545"/>
      <c r="C77" s="139" t="s">
        <v>912</v>
      </c>
      <c r="D77" s="364">
        <v>500000</v>
      </c>
      <c r="E77" s="157">
        <f t="shared" si="5"/>
        <v>500000</v>
      </c>
      <c r="F77" s="168">
        <f t="shared" si="4"/>
        <v>100</v>
      </c>
    </row>
    <row r="78" spans="1:6" ht="18">
      <c r="A78" s="543"/>
      <c r="B78" s="545"/>
      <c r="C78" s="139" t="s">
        <v>912</v>
      </c>
      <c r="D78" s="364">
        <v>500000</v>
      </c>
      <c r="E78" s="364">
        <v>500000</v>
      </c>
      <c r="F78" s="168">
        <f t="shared" si="4"/>
        <v>100</v>
      </c>
    </row>
    <row r="79" spans="1:6" ht="18">
      <c r="A79" s="543"/>
      <c r="B79" s="545"/>
      <c r="C79" s="139" t="s">
        <v>912</v>
      </c>
      <c r="D79" s="364">
        <v>500000</v>
      </c>
      <c r="E79" s="364">
        <v>500000</v>
      </c>
      <c r="F79" s="168">
        <f t="shared" si="4"/>
        <v>100</v>
      </c>
    </row>
    <row r="80" spans="1:6" ht="18">
      <c r="A80" s="543"/>
      <c r="B80" s="545"/>
      <c r="C80" s="139" t="s">
        <v>912</v>
      </c>
      <c r="D80" s="364">
        <v>200000</v>
      </c>
      <c r="E80" s="364">
        <v>200000</v>
      </c>
      <c r="F80" s="168">
        <f t="shared" si="4"/>
        <v>100</v>
      </c>
    </row>
    <row r="81" spans="1:6" ht="18">
      <c r="A81" s="543"/>
      <c r="B81" s="545"/>
      <c r="C81" s="139" t="s">
        <v>912</v>
      </c>
      <c r="D81" s="364">
        <v>500000</v>
      </c>
      <c r="E81" s="157">
        <f t="shared" si="5"/>
        <v>500000</v>
      </c>
      <c r="F81" s="168">
        <f t="shared" si="4"/>
        <v>100</v>
      </c>
    </row>
    <row r="82" spans="1:6" ht="18">
      <c r="A82" s="543"/>
      <c r="B82" s="545"/>
      <c r="C82" s="139" t="s">
        <v>912</v>
      </c>
      <c r="D82" s="364">
        <v>500000</v>
      </c>
      <c r="E82" s="364">
        <v>500000</v>
      </c>
      <c r="F82" s="168">
        <f t="shared" si="4"/>
        <v>100</v>
      </c>
    </row>
    <row r="83" spans="1:6" ht="18">
      <c r="A83" s="543"/>
      <c r="B83" s="545"/>
      <c r="C83" s="139" t="s">
        <v>912</v>
      </c>
      <c r="D83" s="364">
        <v>210000</v>
      </c>
      <c r="E83" s="364">
        <v>210000</v>
      </c>
      <c r="F83" s="168">
        <f t="shared" si="4"/>
        <v>100</v>
      </c>
    </row>
    <row r="84" spans="1:6" ht="18">
      <c r="A84" s="543"/>
      <c r="B84" s="545"/>
      <c r="C84" s="139" t="s">
        <v>912</v>
      </c>
      <c r="D84" s="364">
        <v>500000</v>
      </c>
      <c r="E84" s="364">
        <v>500000</v>
      </c>
      <c r="F84" s="168">
        <f t="shared" si="4"/>
        <v>100</v>
      </c>
    </row>
    <row r="85" spans="1:6" ht="18">
      <c r="A85" s="543"/>
      <c r="B85" s="545"/>
      <c r="C85" s="139" t="s">
        <v>912</v>
      </c>
      <c r="D85" s="364">
        <v>300000</v>
      </c>
      <c r="E85" s="364">
        <v>300000</v>
      </c>
      <c r="F85" s="168">
        <f t="shared" si="4"/>
        <v>100</v>
      </c>
    </row>
    <row r="86" spans="1:6" ht="18">
      <c r="A86" s="543"/>
      <c r="B86" s="545"/>
      <c r="C86" s="139" t="s">
        <v>912</v>
      </c>
      <c r="D86" s="364">
        <v>300000</v>
      </c>
      <c r="E86" s="364">
        <v>300000</v>
      </c>
      <c r="F86" s="168">
        <f t="shared" si="4"/>
        <v>100</v>
      </c>
    </row>
    <row r="87" spans="1:6" ht="108">
      <c r="A87" s="543"/>
      <c r="B87" s="545"/>
      <c r="C87" s="137" t="s">
        <v>673</v>
      </c>
      <c r="D87" s="364">
        <v>800000</v>
      </c>
      <c r="E87" s="157">
        <f t="shared" si="5"/>
        <v>800000</v>
      </c>
      <c r="F87" s="168">
        <f t="shared" si="4"/>
        <v>100</v>
      </c>
    </row>
    <row r="88" spans="1:6" ht="83.4" customHeight="1">
      <c r="A88" s="543"/>
      <c r="B88" s="545"/>
      <c r="C88" s="140" t="s">
        <v>674</v>
      </c>
      <c r="D88" s="162">
        <v>500000</v>
      </c>
      <c r="E88" s="157">
        <f t="shared" si="5"/>
        <v>500000</v>
      </c>
      <c r="F88" s="175">
        <f t="shared" si="4"/>
        <v>100</v>
      </c>
    </row>
    <row r="89" spans="1:6" ht="118.2" customHeight="1">
      <c r="A89" s="543"/>
      <c r="B89" s="545"/>
      <c r="C89" s="137" t="s">
        <v>675</v>
      </c>
      <c r="D89" s="152">
        <v>127200</v>
      </c>
      <c r="E89" s="157">
        <v>126870</v>
      </c>
      <c r="F89" s="175">
        <f t="shared" si="4"/>
        <v>99.740566037735846</v>
      </c>
    </row>
    <row r="90" spans="1:6" ht="17.399999999999999">
      <c r="A90" s="126">
        <v>9900000000</v>
      </c>
      <c r="B90" s="516" t="s">
        <v>658</v>
      </c>
      <c r="C90" s="517"/>
      <c r="D90" s="153">
        <f>D69</f>
        <v>6987200</v>
      </c>
      <c r="E90" s="170">
        <f>D90</f>
        <v>6987200</v>
      </c>
      <c r="F90" s="176">
        <f t="shared" si="4"/>
        <v>100</v>
      </c>
    </row>
    <row r="91" spans="1:6" ht="18" customHeight="1">
      <c r="A91" s="534" t="s">
        <v>676</v>
      </c>
      <c r="B91" s="535"/>
      <c r="C91" s="535"/>
      <c r="D91" s="535"/>
      <c r="E91" s="535"/>
      <c r="F91" s="536"/>
    </row>
    <row r="92" spans="1:6" ht="51.6" customHeight="1">
      <c r="A92" s="454">
        <v>3719770</v>
      </c>
      <c r="B92" s="455">
        <v>9770</v>
      </c>
      <c r="C92" s="362" t="s">
        <v>911</v>
      </c>
      <c r="D92" s="462">
        <v>1296000</v>
      </c>
      <c r="E92" s="333"/>
      <c r="F92" s="333"/>
    </row>
    <row r="93" spans="1:6" ht="18" customHeight="1">
      <c r="A93" s="332">
        <v>1310000000</v>
      </c>
      <c r="B93" s="516" t="s">
        <v>659</v>
      </c>
      <c r="C93" s="517"/>
      <c r="D93" s="163">
        <f>D92</f>
        <v>1296000</v>
      </c>
      <c r="E93" s="333"/>
      <c r="F93" s="333"/>
    </row>
    <row r="94" spans="1:6" ht="89.4" customHeight="1">
      <c r="A94" s="530">
        <v>3719800</v>
      </c>
      <c r="B94" s="532">
        <v>9800</v>
      </c>
      <c r="C94" s="141" t="s">
        <v>670</v>
      </c>
      <c r="D94" s="163">
        <f>D96+D123</f>
        <v>18421800</v>
      </c>
      <c r="E94" s="153">
        <f>E96+E123</f>
        <v>18325683.759999998</v>
      </c>
      <c r="F94" s="175">
        <f t="shared" si="4"/>
        <v>99.478247293966916</v>
      </c>
    </row>
    <row r="95" spans="1:6" ht="18">
      <c r="A95" s="531"/>
      <c r="B95" s="533"/>
      <c r="C95" s="136" t="s">
        <v>671</v>
      </c>
      <c r="D95" s="164"/>
      <c r="E95" s="157"/>
      <c r="F95" s="175"/>
    </row>
    <row r="96" spans="1:6" ht="102.6" customHeight="1">
      <c r="A96" s="531"/>
      <c r="B96" s="533"/>
      <c r="C96" s="137" t="s">
        <v>672</v>
      </c>
      <c r="D96" s="165">
        <f>SUM(D98:D122)</f>
        <v>17396800</v>
      </c>
      <c r="E96" s="465">
        <f>SUM(E98:E122)</f>
        <v>17300973.759999998</v>
      </c>
      <c r="F96" s="175">
        <f t="shared" si="4"/>
        <v>99.449173181274702</v>
      </c>
    </row>
    <row r="97" spans="1:6" ht="18">
      <c r="A97" s="531"/>
      <c r="B97" s="533"/>
      <c r="C97" s="138" t="s">
        <v>671</v>
      </c>
      <c r="D97" s="164"/>
      <c r="E97" s="157"/>
      <c r="F97" s="175"/>
    </row>
    <row r="98" spans="1:6" ht="18">
      <c r="A98" s="531"/>
      <c r="B98" s="533"/>
      <c r="C98" s="139" t="s">
        <v>912</v>
      </c>
      <c r="D98" s="152">
        <v>1500000</v>
      </c>
      <c r="E98" s="157">
        <f>D98</f>
        <v>1500000</v>
      </c>
      <c r="F98" s="175">
        <f t="shared" si="4"/>
        <v>100</v>
      </c>
    </row>
    <row r="99" spans="1:6" ht="18">
      <c r="A99" s="531"/>
      <c r="B99" s="533"/>
      <c r="C99" s="139" t="s">
        <v>912</v>
      </c>
      <c r="D99" s="152">
        <v>1500000</v>
      </c>
      <c r="E99" s="157">
        <f t="shared" ref="E99:E112" si="6">D99</f>
        <v>1500000</v>
      </c>
      <c r="F99" s="175">
        <f t="shared" si="4"/>
        <v>100</v>
      </c>
    </row>
    <row r="100" spans="1:6" ht="18">
      <c r="A100" s="531"/>
      <c r="B100" s="533"/>
      <c r="C100" s="139" t="s">
        <v>912</v>
      </c>
      <c r="D100" s="152">
        <v>500000</v>
      </c>
      <c r="E100" s="157">
        <f t="shared" si="6"/>
        <v>500000</v>
      </c>
      <c r="F100" s="175">
        <f t="shared" si="4"/>
        <v>100</v>
      </c>
    </row>
    <row r="101" spans="1:6" ht="18">
      <c r="A101" s="531"/>
      <c r="B101" s="533"/>
      <c r="C101" s="139" t="s">
        <v>912</v>
      </c>
      <c r="D101" s="152">
        <v>1000000</v>
      </c>
      <c r="E101" s="157">
        <f t="shared" si="6"/>
        <v>1000000</v>
      </c>
      <c r="F101" s="175">
        <f t="shared" si="4"/>
        <v>100</v>
      </c>
    </row>
    <row r="102" spans="1:6" ht="18">
      <c r="A102" s="531"/>
      <c r="B102" s="533"/>
      <c r="C102" s="139" t="s">
        <v>912</v>
      </c>
      <c r="D102" s="152">
        <v>1000000</v>
      </c>
      <c r="E102" s="157">
        <f t="shared" si="6"/>
        <v>1000000</v>
      </c>
      <c r="F102" s="175">
        <f t="shared" si="4"/>
        <v>100</v>
      </c>
    </row>
    <row r="103" spans="1:6" ht="18">
      <c r="A103" s="531"/>
      <c r="B103" s="533"/>
      <c r="C103" s="139" t="s">
        <v>912</v>
      </c>
      <c r="D103" s="152">
        <v>235000</v>
      </c>
      <c r="E103" s="157">
        <f t="shared" si="6"/>
        <v>235000</v>
      </c>
      <c r="F103" s="175">
        <f t="shared" si="4"/>
        <v>100</v>
      </c>
    </row>
    <row r="104" spans="1:6" ht="18">
      <c r="A104" s="531"/>
      <c r="B104" s="533"/>
      <c r="C104" s="139" t="s">
        <v>912</v>
      </c>
      <c r="D104" s="152">
        <v>1000000</v>
      </c>
      <c r="E104" s="157">
        <v>904173.76</v>
      </c>
      <c r="F104" s="175">
        <f t="shared" si="4"/>
        <v>90.417376000000004</v>
      </c>
    </row>
    <row r="105" spans="1:6" ht="18">
      <c r="A105" s="531"/>
      <c r="B105" s="533"/>
      <c r="C105" s="139" t="s">
        <v>912</v>
      </c>
      <c r="D105" s="152">
        <v>600000</v>
      </c>
      <c r="E105" s="157">
        <f t="shared" si="6"/>
        <v>600000</v>
      </c>
      <c r="F105" s="175">
        <f t="shared" si="4"/>
        <v>100</v>
      </c>
    </row>
    <row r="106" spans="1:6" ht="18">
      <c r="A106" s="531"/>
      <c r="B106" s="533"/>
      <c r="C106" s="139" t="s">
        <v>912</v>
      </c>
      <c r="D106" s="152">
        <v>250000</v>
      </c>
      <c r="E106" s="157">
        <f t="shared" si="6"/>
        <v>250000</v>
      </c>
      <c r="F106" s="175">
        <f t="shared" si="4"/>
        <v>100</v>
      </c>
    </row>
    <row r="107" spans="1:6" ht="18">
      <c r="A107" s="531"/>
      <c r="B107" s="533"/>
      <c r="C107" s="139" t="s">
        <v>912</v>
      </c>
      <c r="D107" s="152">
        <v>500000</v>
      </c>
      <c r="E107" s="152">
        <v>500000</v>
      </c>
      <c r="F107" s="175">
        <f t="shared" si="4"/>
        <v>100</v>
      </c>
    </row>
    <row r="108" spans="1:6" ht="18">
      <c r="A108" s="531"/>
      <c r="B108" s="533"/>
      <c r="C108" s="139" t="s">
        <v>912</v>
      </c>
      <c r="D108" s="152">
        <v>410600</v>
      </c>
      <c r="E108" s="157">
        <f t="shared" si="6"/>
        <v>410600</v>
      </c>
      <c r="F108" s="175">
        <f t="shared" si="4"/>
        <v>100</v>
      </c>
    </row>
    <row r="109" spans="1:6" ht="18">
      <c r="A109" s="531"/>
      <c r="B109" s="533"/>
      <c r="C109" s="139" t="s">
        <v>912</v>
      </c>
      <c r="D109" s="152">
        <v>500000</v>
      </c>
      <c r="E109" s="157">
        <f t="shared" si="6"/>
        <v>500000</v>
      </c>
      <c r="F109" s="175">
        <f t="shared" si="4"/>
        <v>100</v>
      </c>
    </row>
    <row r="110" spans="1:6" ht="18">
      <c r="A110" s="531"/>
      <c r="B110" s="533"/>
      <c r="C110" s="139" t="s">
        <v>912</v>
      </c>
      <c r="D110" s="152">
        <v>1000000</v>
      </c>
      <c r="E110" s="157">
        <f t="shared" si="6"/>
        <v>1000000</v>
      </c>
      <c r="F110" s="175">
        <f t="shared" si="4"/>
        <v>100</v>
      </c>
    </row>
    <row r="111" spans="1:6" ht="18">
      <c r="A111" s="531"/>
      <c r="B111" s="533"/>
      <c r="C111" s="139" t="s">
        <v>912</v>
      </c>
      <c r="D111" s="152">
        <v>500000</v>
      </c>
      <c r="E111" s="157">
        <f t="shared" si="6"/>
        <v>500000</v>
      </c>
      <c r="F111" s="175">
        <f t="shared" si="4"/>
        <v>100</v>
      </c>
    </row>
    <row r="112" spans="1:6" ht="18">
      <c r="A112" s="531"/>
      <c r="B112" s="533"/>
      <c r="C112" s="139" t="s">
        <v>912</v>
      </c>
      <c r="D112" s="364">
        <v>500000</v>
      </c>
      <c r="E112" s="157">
        <f t="shared" si="6"/>
        <v>500000</v>
      </c>
      <c r="F112" s="464">
        <f t="shared" si="4"/>
        <v>100</v>
      </c>
    </row>
    <row r="113" spans="1:6" ht="18">
      <c r="A113" s="531"/>
      <c r="B113" s="533"/>
      <c r="C113" s="139" t="s">
        <v>912</v>
      </c>
      <c r="D113" s="364">
        <v>1462500</v>
      </c>
      <c r="E113" s="364">
        <v>1462500</v>
      </c>
      <c r="F113" s="464">
        <f t="shared" si="4"/>
        <v>100</v>
      </c>
    </row>
    <row r="114" spans="1:6" ht="18">
      <c r="A114" s="531"/>
      <c r="B114" s="533"/>
      <c r="C114" s="139" t="s">
        <v>912</v>
      </c>
      <c r="D114" s="364">
        <v>500000</v>
      </c>
      <c r="E114" s="364">
        <v>500000</v>
      </c>
      <c r="F114" s="464">
        <f t="shared" si="4"/>
        <v>100</v>
      </c>
    </row>
    <row r="115" spans="1:6" ht="18">
      <c r="A115" s="531"/>
      <c r="B115" s="533"/>
      <c r="C115" s="139" t="s">
        <v>912</v>
      </c>
      <c r="D115" s="364">
        <v>500000</v>
      </c>
      <c r="E115" s="364">
        <v>500000</v>
      </c>
      <c r="F115" s="464">
        <f t="shared" si="4"/>
        <v>100</v>
      </c>
    </row>
    <row r="116" spans="1:6" ht="36">
      <c r="A116" s="531"/>
      <c r="B116" s="533"/>
      <c r="C116" s="139" t="s">
        <v>913</v>
      </c>
      <c r="D116" s="364">
        <v>300000</v>
      </c>
      <c r="E116" s="364">
        <v>300000</v>
      </c>
      <c r="F116" s="464">
        <f t="shared" si="4"/>
        <v>100</v>
      </c>
    </row>
    <row r="117" spans="1:6" ht="18">
      <c r="A117" s="531"/>
      <c r="B117" s="533"/>
      <c r="C117" s="139" t="s">
        <v>912</v>
      </c>
      <c r="D117" s="364">
        <v>1248700</v>
      </c>
      <c r="E117" s="364">
        <v>1248700</v>
      </c>
      <c r="F117" s="464">
        <f t="shared" si="4"/>
        <v>100</v>
      </c>
    </row>
    <row r="118" spans="1:6" ht="18">
      <c r="A118" s="531"/>
      <c r="B118" s="533"/>
      <c r="C118" s="139" t="s">
        <v>912</v>
      </c>
      <c r="D118" s="364">
        <v>1000000</v>
      </c>
      <c r="E118" s="364">
        <v>1000000</v>
      </c>
      <c r="F118" s="464">
        <f t="shared" si="4"/>
        <v>100</v>
      </c>
    </row>
    <row r="119" spans="1:6" ht="18">
      <c r="A119" s="531"/>
      <c r="B119" s="533"/>
      <c r="C119" s="139" t="s">
        <v>912</v>
      </c>
      <c r="D119" s="364">
        <v>500000</v>
      </c>
      <c r="E119" s="364">
        <v>500000</v>
      </c>
      <c r="F119" s="464">
        <f t="shared" si="4"/>
        <v>100</v>
      </c>
    </row>
    <row r="120" spans="1:6" ht="18">
      <c r="A120" s="531"/>
      <c r="B120" s="533"/>
      <c r="C120" s="139" t="s">
        <v>912</v>
      </c>
      <c r="D120" s="364">
        <v>300000</v>
      </c>
      <c r="E120" s="364">
        <v>300000</v>
      </c>
      <c r="F120" s="464">
        <f t="shared" si="4"/>
        <v>100</v>
      </c>
    </row>
    <row r="121" spans="1:6" ht="18">
      <c r="A121" s="531"/>
      <c r="B121" s="533"/>
      <c r="C121" s="139" t="s">
        <v>912</v>
      </c>
      <c r="D121" s="364">
        <v>90000</v>
      </c>
      <c r="E121" s="364">
        <v>90000</v>
      </c>
      <c r="F121" s="464">
        <f t="shared" si="4"/>
        <v>100</v>
      </c>
    </row>
    <row r="122" spans="1:6" ht="18">
      <c r="A122" s="531"/>
      <c r="B122" s="533"/>
      <c r="C122" s="139" t="s">
        <v>912</v>
      </c>
      <c r="D122" s="364">
        <v>500000</v>
      </c>
      <c r="E122" s="364">
        <v>500000</v>
      </c>
      <c r="F122" s="464">
        <f t="shared" si="4"/>
        <v>100</v>
      </c>
    </row>
    <row r="123" spans="1:6" ht="123" customHeight="1">
      <c r="A123" s="531"/>
      <c r="B123" s="533"/>
      <c r="C123" s="137" t="s">
        <v>675</v>
      </c>
      <c r="D123" s="364">
        <v>1025000</v>
      </c>
      <c r="E123" s="364">
        <v>1024710</v>
      </c>
      <c r="F123" s="464">
        <f t="shared" si="4"/>
        <v>99.971707317073168</v>
      </c>
    </row>
    <row r="124" spans="1:6" ht="17.399999999999999">
      <c r="A124" s="142" t="s">
        <v>677</v>
      </c>
      <c r="B124" s="143"/>
      <c r="C124" s="128" t="s">
        <v>662</v>
      </c>
      <c r="D124" s="153">
        <f>D125+D126</f>
        <v>52529900</v>
      </c>
      <c r="E124" s="153">
        <f>E125+E126</f>
        <v>47958953.759999998</v>
      </c>
      <c r="F124" s="176">
        <f t="shared" si="4"/>
        <v>91.298391506551496</v>
      </c>
    </row>
    <row r="125" spans="1:6" ht="17.399999999999999">
      <c r="A125" s="142" t="s">
        <v>677</v>
      </c>
      <c r="B125" s="143"/>
      <c r="C125" s="128" t="s">
        <v>663</v>
      </c>
      <c r="D125" s="153">
        <f>D51+D69+D65+D53</f>
        <v>32812100</v>
      </c>
      <c r="E125" s="153">
        <f>E51+E69+E65+E53</f>
        <v>29633270</v>
      </c>
      <c r="F125" s="176">
        <f t="shared" si="4"/>
        <v>90.312019041755946</v>
      </c>
    </row>
    <row r="126" spans="1:6" ht="18" thickBot="1">
      <c r="A126" s="144" t="s">
        <v>677</v>
      </c>
      <c r="B126" s="145"/>
      <c r="C126" s="146" t="s">
        <v>664</v>
      </c>
      <c r="D126" s="166">
        <f>D96+D123+D92</f>
        <v>19717800</v>
      </c>
      <c r="E126" s="166">
        <f>E96+E123+E92</f>
        <v>18325683.759999998</v>
      </c>
      <c r="F126" s="177">
        <f t="shared" si="4"/>
        <v>92.939799369097969</v>
      </c>
    </row>
    <row r="128" spans="1:6">
      <c r="E128" s="320"/>
    </row>
    <row r="129" spans="1:3" ht="17.399999999999999">
      <c r="A129" s="147" t="s">
        <v>678</v>
      </c>
      <c r="B129" s="147"/>
      <c r="C129" s="148" t="s">
        <v>203</v>
      </c>
    </row>
  </sheetData>
  <mergeCells count="53">
    <mergeCell ref="A5:F5"/>
    <mergeCell ref="A6:F6"/>
    <mergeCell ref="B18:C18"/>
    <mergeCell ref="A10:D10"/>
    <mergeCell ref="B12:C12"/>
    <mergeCell ref="B13:C13"/>
    <mergeCell ref="A14:C14"/>
    <mergeCell ref="B15:C15"/>
    <mergeCell ref="B16:C16"/>
    <mergeCell ref="B17:C17"/>
    <mergeCell ref="A8:F8"/>
    <mergeCell ref="A9:F9"/>
    <mergeCell ref="B69:B89"/>
    <mergeCell ref="B19:C19"/>
    <mergeCell ref="B20:C20"/>
    <mergeCell ref="B21:C21"/>
    <mergeCell ref="B25:C25"/>
    <mergeCell ref="B26:C26"/>
    <mergeCell ref="B23:C23"/>
    <mergeCell ref="B24:C24"/>
    <mergeCell ref="B22:C22"/>
    <mergeCell ref="B39:C39"/>
    <mergeCell ref="B90:C90"/>
    <mergeCell ref="A94:A123"/>
    <mergeCell ref="B94:B123"/>
    <mergeCell ref="A91:F91"/>
    <mergeCell ref="A43:B43"/>
    <mergeCell ref="A44:B44"/>
    <mergeCell ref="A46:D46"/>
    <mergeCell ref="B52:C52"/>
    <mergeCell ref="A50:F50"/>
    <mergeCell ref="A53:A63"/>
    <mergeCell ref="B53:B63"/>
    <mergeCell ref="B64:C64"/>
    <mergeCell ref="A65:A68"/>
    <mergeCell ref="B65:B68"/>
    <mergeCell ref="A69:A89"/>
    <mergeCell ref="B93:C93"/>
    <mergeCell ref="B27:C27"/>
    <mergeCell ref="B28:C28"/>
    <mergeCell ref="B31:C31"/>
    <mergeCell ref="B32:C32"/>
    <mergeCell ref="A42:B42"/>
    <mergeCell ref="B29:C29"/>
    <mergeCell ref="B30:C30"/>
    <mergeCell ref="A35:C35"/>
    <mergeCell ref="B40:C40"/>
    <mergeCell ref="B41:C41"/>
    <mergeCell ref="B33:C33"/>
    <mergeCell ref="B34:C34"/>
    <mergeCell ref="B36:C36"/>
    <mergeCell ref="B37:C37"/>
    <mergeCell ref="B38:C38"/>
  </mergeCells>
  <pageMargins left="0.70866141732283472" right="0.19685039370078741" top="0.2" bottom="0.21" header="0.31496062992125984" footer="0.2"/>
  <pageSetup paperSize="9" scale="70" orientation="portrait" verticalDpi="0" r:id="rId1"/>
</worksheet>
</file>

<file path=xl/worksheets/sheet6.xml><?xml version="1.0" encoding="utf-8"?>
<worksheet xmlns="http://schemas.openxmlformats.org/spreadsheetml/2006/main" xmlns:r="http://schemas.openxmlformats.org/officeDocument/2006/relationships">
  <dimension ref="A1:O93"/>
  <sheetViews>
    <sheetView view="pageBreakPreview" topLeftCell="A3" zoomScale="70" zoomScaleNormal="80" zoomScaleSheetLayoutView="70" workbookViewId="0">
      <pane xSplit="3" ySplit="9" topLeftCell="D12" activePane="bottomRight" state="frozen"/>
      <selection activeCell="A3" sqref="A3"/>
      <selection pane="topRight" activeCell="D3" sqref="D3"/>
      <selection pane="bottomLeft" activeCell="A12" sqref="A12"/>
      <selection pane="bottomRight" activeCell="L49" sqref="L49"/>
    </sheetView>
  </sheetViews>
  <sheetFormatPr defaultColWidth="9.109375" defaultRowHeight="13.8"/>
  <cols>
    <col min="1" max="1" width="12.44140625" customWidth="1"/>
    <col min="2" max="2" width="25.44140625" customWidth="1"/>
    <col min="3" max="3" width="52.88671875" customWidth="1"/>
    <col min="4" max="4" width="17.5546875" customWidth="1"/>
    <col min="5" max="7" width="16.44140625" customWidth="1"/>
    <col min="8" max="9" width="16.5546875" customWidth="1"/>
    <col min="10" max="10" width="17.44140625" customWidth="1"/>
    <col min="11" max="11" width="16" customWidth="1"/>
    <col min="12" max="13" width="17.5546875" customWidth="1"/>
    <col min="14" max="14" width="14" customWidth="1"/>
    <col min="15" max="15" width="12.44140625" customWidth="1"/>
  </cols>
  <sheetData>
    <row r="1" spans="1:13" ht="18">
      <c r="I1" s="10" t="s">
        <v>811</v>
      </c>
    </row>
    <row r="2" spans="1:13" ht="18">
      <c r="I2" s="10" t="s">
        <v>198</v>
      </c>
    </row>
    <row r="3" spans="1:13" ht="18">
      <c r="A3" s="573"/>
      <c r="B3" s="573"/>
      <c r="I3" s="10" t="s">
        <v>887</v>
      </c>
    </row>
    <row r="4" spans="1:13" ht="15.6">
      <c r="A4" s="479"/>
      <c r="B4" s="479"/>
    </row>
    <row r="5" spans="1:13" ht="20.399999999999999">
      <c r="A5" s="574" t="s">
        <v>898</v>
      </c>
      <c r="B5" s="574"/>
      <c r="C5" s="574"/>
      <c r="D5" s="574"/>
      <c r="E5" s="574"/>
      <c r="F5" s="574"/>
      <c r="G5" s="574"/>
      <c r="H5" s="574"/>
      <c r="I5" s="574"/>
      <c r="J5" s="574"/>
      <c r="K5" s="574"/>
      <c r="L5" s="574"/>
      <c r="M5" s="574"/>
    </row>
    <row r="6" spans="1:13" ht="20.399999999999999">
      <c r="A6" s="573" t="s">
        <v>200</v>
      </c>
      <c r="B6" s="573"/>
      <c r="C6" s="573"/>
      <c r="D6" s="279"/>
      <c r="E6" s="279"/>
      <c r="F6" s="279"/>
      <c r="G6" s="279"/>
      <c r="H6" s="279"/>
      <c r="I6" s="279"/>
      <c r="J6" s="279"/>
      <c r="K6" s="279"/>
      <c r="L6" s="279"/>
      <c r="M6" s="279"/>
    </row>
    <row r="7" spans="1:13" ht="15.6">
      <c r="A7" s="559" t="s">
        <v>201</v>
      </c>
      <c r="B7" s="559"/>
      <c r="C7" s="559"/>
    </row>
    <row r="8" spans="1:13" ht="21" thickBot="1">
      <c r="A8" s="280"/>
      <c r="B8" s="280"/>
      <c r="C8" s="280"/>
      <c r="D8" s="280"/>
      <c r="E8" s="280"/>
      <c r="F8" s="280"/>
      <c r="G8" s="280"/>
      <c r="H8" s="280"/>
      <c r="I8" s="280"/>
      <c r="J8" s="280"/>
      <c r="K8" s="280"/>
      <c r="L8" s="178"/>
      <c r="M8" s="179" t="s">
        <v>0</v>
      </c>
    </row>
    <row r="9" spans="1:13" ht="16.2" customHeight="1">
      <c r="A9" s="556" t="s">
        <v>680</v>
      </c>
      <c r="B9" s="553" t="s">
        <v>681</v>
      </c>
      <c r="C9" s="569" t="s">
        <v>682</v>
      </c>
      <c r="D9" s="569" t="s">
        <v>683</v>
      </c>
      <c r="E9" s="570" t="s">
        <v>628</v>
      </c>
      <c r="F9" s="570"/>
      <c r="G9" s="560" t="s">
        <v>638</v>
      </c>
      <c r="H9" s="569" t="s">
        <v>3</v>
      </c>
      <c r="I9" s="569"/>
      <c r="J9" s="567" t="s">
        <v>4</v>
      </c>
      <c r="K9" s="567"/>
      <c r="L9" s="567"/>
      <c r="M9" s="568"/>
    </row>
    <row r="10" spans="1:13" ht="30.6" customHeight="1">
      <c r="A10" s="557"/>
      <c r="B10" s="554"/>
      <c r="C10" s="563"/>
      <c r="D10" s="563"/>
      <c r="E10" s="571"/>
      <c r="F10" s="571"/>
      <c r="G10" s="561"/>
      <c r="H10" s="563"/>
      <c r="I10" s="563"/>
      <c r="J10" s="565" t="s">
        <v>628</v>
      </c>
      <c r="K10" s="566"/>
      <c r="L10" s="563" t="s">
        <v>216</v>
      </c>
      <c r="M10" s="564"/>
    </row>
    <row r="11" spans="1:13" ht="81" customHeight="1" thickBot="1">
      <c r="A11" s="558"/>
      <c r="B11" s="555"/>
      <c r="C11" s="572"/>
      <c r="D11" s="572"/>
      <c r="E11" s="180" t="s">
        <v>684</v>
      </c>
      <c r="F11" s="180" t="s">
        <v>685</v>
      </c>
      <c r="G11" s="562"/>
      <c r="H11" s="181" t="s">
        <v>684</v>
      </c>
      <c r="I11" s="181" t="s">
        <v>685</v>
      </c>
      <c r="J11" s="181" t="s">
        <v>684</v>
      </c>
      <c r="K11" s="181" t="s">
        <v>685</v>
      </c>
      <c r="L11" s="181" t="s">
        <v>684</v>
      </c>
      <c r="M11" s="182" t="s">
        <v>685</v>
      </c>
    </row>
    <row r="12" spans="1:13" ht="21.6" customHeight="1">
      <c r="A12" s="183" t="s">
        <v>686</v>
      </c>
      <c r="B12" s="184" t="s">
        <v>687</v>
      </c>
      <c r="C12" s="185"/>
      <c r="D12" s="186"/>
      <c r="E12" s="187">
        <f t="shared" ref="E12:F82" si="0">H12+J12</f>
        <v>93715762</v>
      </c>
      <c r="F12" s="187">
        <f t="shared" si="0"/>
        <v>64357818.060000002</v>
      </c>
      <c r="G12" s="293">
        <f>F12/E12*100</f>
        <v>68.67341916293654</v>
      </c>
      <c r="H12" s="188">
        <f t="shared" ref="H12:M12" si="1">SUM(H13:H73)-H25-H30</f>
        <v>71234662</v>
      </c>
      <c r="I12" s="188">
        <f t="shared" si="1"/>
        <v>46686744.090000004</v>
      </c>
      <c r="J12" s="188">
        <f t="shared" si="1"/>
        <v>22481100</v>
      </c>
      <c r="K12" s="188">
        <f t="shared" si="1"/>
        <v>17671073.969999999</v>
      </c>
      <c r="L12" s="188">
        <f t="shared" si="1"/>
        <v>21643100</v>
      </c>
      <c r="M12" s="188">
        <f t="shared" si="1"/>
        <v>17211884.640000001</v>
      </c>
    </row>
    <row r="13" spans="1:13" ht="62.4">
      <c r="A13" s="610" t="s">
        <v>227</v>
      </c>
      <c r="B13" s="612" t="s">
        <v>476</v>
      </c>
      <c r="C13" s="190" t="s">
        <v>688</v>
      </c>
      <c r="D13" s="191" t="s">
        <v>689</v>
      </c>
      <c r="E13" s="192">
        <f t="shared" si="0"/>
        <v>250000</v>
      </c>
      <c r="F13" s="187">
        <f t="shared" si="0"/>
        <v>99881</v>
      </c>
      <c r="G13" s="293">
        <f t="shared" ref="G13:G78" si="2">F13/E13*100</f>
        <v>39.952399999999997</v>
      </c>
      <c r="H13" s="193">
        <v>250000</v>
      </c>
      <c r="I13" s="193">
        <v>99881</v>
      </c>
      <c r="J13" s="193">
        <v>0</v>
      </c>
      <c r="K13" s="193"/>
      <c r="L13" s="281">
        <v>0</v>
      </c>
      <c r="M13" s="289"/>
    </row>
    <row r="14" spans="1:13" ht="46.8">
      <c r="A14" s="611"/>
      <c r="B14" s="613"/>
      <c r="C14" s="453" t="s">
        <v>906</v>
      </c>
      <c r="D14" s="191" t="s">
        <v>907</v>
      </c>
      <c r="E14" s="192">
        <f t="shared" si="0"/>
        <v>99000</v>
      </c>
      <c r="F14" s="187">
        <f t="shared" si="0"/>
        <v>0</v>
      </c>
      <c r="G14" s="293">
        <f t="shared" si="2"/>
        <v>0</v>
      </c>
      <c r="H14" s="193">
        <v>99000</v>
      </c>
      <c r="I14" s="193"/>
      <c r="J14" s="193"/>
      <c r="K14" s="193"/>
      <c r="L14" s="281"/>
      <c r="M14" s="289"/>
    </row>
    <row r="15" spans="1:13" ht="41.4" customHeight="1">
      <c r="A15" s="194" t="s">
        <v>243</v>
      </c>
      <c r="B15" s="195" t="s">
        <v>690</v>
      </c>
      <c r="C15" s="196" t="s">
        <v>691</v>
      </c>
      <c r="D15" s="191" t="s">
        <v>692</v>
      </c>
      <c r="E15" s="192">
        <f t="shared" si="0"/>
        <v>12175300</v>
      </c>
      <c r="F15" s="187">
        <f t="shared" si="0"/>
        <v>7162556.04</v>
      </c>
      <c r="G15" s="293">
        <f t="shared" si="2"/>
        <v>58.828579501121126</v>
      </c>
      <c r="H15" s="197">
        <v>5575800</v>
      </c>
      <c r="I15" s="197">
        <v>3504486.04</v>
      </c>
      <c r="J15" s="193">
        <v>6599500</v>
      </c>
      <c r="K15" s="193">
        <v>3658070</v>
      </c>
      <c r="L15" s="193">
        <v>6599500</v>
      </c>
      <c r="M15" s="193">
        <v>3658070</v>
      </c>
    </row>
    <row r="16" spans="1:13" ht="84" customHeight="1">
      <c r="A16" s="194" t="s">
        <v>251</v>
      </c>
      <c r="B16" s="198" t="s">
        <v>521</v>
      </c>
      <c r="C16" s="199" t="s">
        <v>693</v>
      </c>
      <c r="D16" s="191" t="s">
        <v>694</v>
      </c>
      <c r="E16" s="192">
        <f t="shared" si="0"/>
        <v>1416400</v>
      </c>
      <c r="F16" s="187">
        <f t="shared" si="0"/>
        <v>604713.9</v>
      </c>
      <c r="G16" s="293">
        <f t="shared" si="2"/>
        <v>42.69372352442813</v>
      </c>
      <c r="H16" s="193">
        <v>1416400</v>
      </c>
      <c r="I16" s="193">
        <v>604713.9</v>
      </c>
      <c r="J16" s="193">
        <v>0</v>
      </c>
      <c r="K16" s="193"/>
      <c r="L16" s="282">
        <v>0</v>
      </c>
      <c r="M16" s="289"/>
    </row>
    <row r="17" spans="1:15" ht="78">
      <c r="A17" s="194" t="s">
        <v>254</v>
      </c>
      <c r="B17" s="198" t="s">
        <v>522</v>
      </c>
      <c r="C17" s="199" t="s">
        <v>695</v>
      </c>
      <c r="D17" s="191" t="s">
        <v>696</v>
      </c>
      <c r="E17" s="192">
        <f t="shared" si="0"/>
        <v>50000</v>
      </c>
      <c r="F17" s="187">
        <f t="shared" si="0"/>
        <v>39763.06</v>
      </c>
      <c r="G17" s="293">
        <f t="shared" si="2"/>
        <v>79.526120000000006</v>
      </c>
      <c r="H17" s="193">
        <v>50000</v>
      </c>
      <c r="I17" s="193">
        <v>39763.06</v>
      </c>
      <c r="J17" s="193">
        <v>0</v>
      </c>
      <c r="K17" s="193"/>
      <c r="L17" s="282">
        <v>0</v>
      </c>
      <c r="M17" s="289"/>
    </row>
    <row r="18" spans="1:15" ht="46.8">
      <c r="A18" s="194" t="s">
        <v>247</v>
      </c>
      <c r="B18" s="198" t="s">
        <v>697</v>
      </c>
      <c r="C18" s="196" t="s">
        <v>698</v>
      </c>
      <c r="D18" s="200" t="s">
        <v>699</v>
      </c>
      <c r="E18" s="192">
        <f t="shared" si="0"/>
        <v>3500</v>
      </c>
      <c r="F18" s="187">
        <f t="shared" si="0"/>
        <v>2235</v>
      </c>
      <c r="G18" s="293">
        <f t="shared" si="2"/>
        <v>63.857142857142854</v>
      </c>
      <c r="H18" s="193">
        <v>3500</v>
      </c>
      <c r="I18" s="193">
        <v>2235</v>
      </c>
      <c r="J18" s="193">
        <v>0</v>
      </c>
      <c r="K18" s="193"/>
      <c r="L18" s="282">
        <v>0</v>
      </c>
      <c r="M18" s="289"/>
    </row>
    <row r="19" spans="1:15" ht="109.2">
      <c r="A19" s="201" t="s">
        <v>261</v>
      </c>
      <c r="B19" s="202" t="s">
        <v>528</v>
      </c>
      <c r="C19" s="196" t="s">
        <v>700</v>
      </c>
      <c r="D19" s="200" t="s">
        <v>701</v>
      </c>
      <c r="E19" s="192">
        <f t="shared" si="0"/>
        <v>200000</v>
      </c>
      <c r="F19" s="187">
        <f t="shared" si="0"/>
        <v>159151</v>
      </c>
      <c r="G19" s="293">
        <f t="shared" si="2"/>
        <v>79.575500000000005</v>
      </c>
      <c r="H19" s="193">
        <v>200000</v>
      </c>
      <c r="I19" s="193">
        <v>159151</v>
      </c>
      <c r="J19" s="193">
        <v>0</v>
      </c>
      <c r="K19" s="193"/>
      <c r="L19" s="282">
        <v>0</v>
      </c>
      <c r="M19" s="289"/>
    </row>
    <row r="20" spans="1:15" ht="153" customHeight="1">
      <c r="A20" s="201" t="s">
        <v>265</v>
      </c>
      <c r="B20" s="203" t="s">
        <v>702</v>
      </c>
      <c r="C20" s="196" t="s">
        <v>703</v>
      </c>
      <c r="D20" s="204" t="s">
        <v>704</v>
      </c>
      <c r="E20" s="192">
        <f t="shared" si="0"/>
        <v>15000</v>
      </c>
      <c r="F20" s="187">
        <f t="shared" si="0"/>
        <v>12000</v>
      </c>
      <c r="G20" s="293">
        <f t="shared" si="2"/>
        <v>80</v>
      </c>
      <c r="H20" s="193">
        <v>15000</v>
      </c>
      <c r="I20" s="193">
        <v>12000</v>
      </c>
      <c r="J20" s="193"/>
      <c r="K20" s="193"/>
      <c r="L20" s="282">
        <v>0</v>
      </c>
      <c r="M20" s="289"/>
    </row>
    <row r="21" spans="1:15" ht="187.2">
      <c r="A21" s="194" t="s">
        <v>268</v>
      </c>
      <c r="B21" s="198" t="s">
        <v>532</v>
      </c>
      <c r="C21" s="205" t="s">
        <v>698</v>
      </c>
      <c r="D21" s="206" t="s">
        <v>699</v>
      </c>
      <c r="E21" s="192">
        <f t="shared" si="0"/>
        <v>1550000</v>
      </c>
      <c r="F21" s="187">
        <f t="shared" si="0"/>
        <v>650230.06999999995</v>
      </c>
      <c r="G21" s="293">
        <f t="shared" si="2"/>
        <v>41.950327096774195</v>
      </c>
      <c r="H21" s="193">
        <v>1550000</v>
      </c>
      <c r="I21" s="193">
        <v>650230.06999999995</v>
      </c>
      <c r="J21" s="193">
        <v>0</v>
      </c>
      <c r="K21" s="193"/>
      <c r="L21" s="282">
        <v>0</v>
      </c>
      <c r="M21" s="289"/>
    </row>
    <row r="22" spans="1:15" ht="171.6">
      <c r="A22" s="194" t="s">
        <v>272</v>
      </c>
      <c r="B22" s="198" t="s">
        <v>533</v>
      </c>
      <c r="C22" s="207" t="s">
        <v>698</v>
      </c>
      <c r="D22" s="208" t="s">
        <v>699</v>
      </c>
      <c r="E22" s="192">
        <f t="shared" si="0"/>
        <v>550000</v>
      </c>
      <c r="F22" s="187">
        <f t="shared" si="0"/>
        <v>413116.28</v>
      </c>
      <c r="G22" s="293">
        <f t="shared" si="2"/>
        <v>75.112050909090911</v>
      </c>
      <c r="H22" s="193">
        <v>550000</v>
      </c>
      <c r="I22" s="193">
        <v>413116.28</v>
      </c>
      <c r="J22" s="193">
        <v>0</v>
      </c>
      <c r="K22" s="193"/>
      <c r="L22" s="282">
        <v>0</v>
      </c>
      <c r="M22" s="289"/>
    </row>
    <row r="23" spans="1:15" s="212" customFormat="1" ht="46.8">
      <c r="A23" s="209" t="s">
        <v>276</v>
      </c>
      <c r="B23" s="210" t="s">
        <v>534</v>
      </c>
      <c r="C23" s="211" t="s">
        <v>705</v>
      </c>
      <c r="D23" s="191" t="s">
        <v>706</v>
      </c>
      <c r="E23" s="192">
        <f t="shared" si="0"/>
        <v>280000</v>
      </c>
      <c r="F23" s="187">
        <f t="shared" si="0"/>
        <v>176952.43</v>
      </c>
      <c r="G23" s="293">
        <f t="shared" si="2"/>
        <v>63.197296428571427</v>
      </c>
      <c r="H23" s="193">
        <v>280000</v>
      </c>
      <c r="I23" s="193">
        <v>176952.43</v>
      </c>
      <c r="J23" s="193">
        <v>0</v>
      </c>
      <c r="K23" s="193"/>
      <c r="L23" s="282">
        <v>0</v>
      </c>
      <c r="M23" s="289"/>
    </row>
    <row r="24" spans="1:15" ht="109.2">
      <c r="A24" s="213" t="s">
        <v>280</v>
      </c>
      <c r="B24" s="214" t="s">
        <v>707</v>
      </c>
      <c r="C24" s="215" t="s">
        <v>708</v>
      </c>
      <c r="D24" s="191" t="s">
        <v>709</v>
      </c>
      <c r="E24" s="192">
        <f t="shared" si="0"/>
        <v>1936962</v>
      </c>
      <c r="F24" s="187">
        <f t="shared" si="0"/>
        <v>547378.41</v>
      </c>
      <c r="G24" s="293">
        <f t="shared" si="2"/>
        <v>28.259635966012759</v>
      </c>
      <c r="H24" s="216">
        <v>1936962</v>
      </c>
      <c r="I24" s="216">
        <v>547378.41</v>
      </c>
      <c r="J24" s="217">
        <v>0</v>
      </c>
      <c r="K24" s="217"/>
      <c r="L24" s="283">
        <v>0</v>
      </c>
      <c r="M24" s="289"/>
    </row>
    <row r="25" spans="1:15" ht="46.8">
      <c r="A25" s="617" t="s">
        <v>283</v>
      </c>
      <c r="B25" s="622" t="s">
        <v>538</v>
      </c>
      <c r="C25" s="218" t="s">
        <v>698</v>
      </c>
      <c r="D25" s="191" t="s">
        <v>710</v>
      </c>
      <c r="E25" s="192">
        <f t="shared" si="0"/>
        <v>4801100</v>
      </c>
      <c r="F25" s="187">
        <f t="shared" si="0"/>
        <v>2310020</v>
      </c>
      <c r="G25" s="293">
        <f t="shared" si="2"/>
        <v>48.11439045218804</v>
      </c>
      <c r="H25" s="219">
        <f>SUM(H27:H29)</f>
        <v>4801100</v>
      </c>
      <c r="I25" s="219">
        <f>SUM(I27:I29)</f>
        <v>2310020</v>
      </c>
      <c r="J25" s="219">
        <v>0</v>
      </c>
      <c r="K25" s="219"/>
      <c r="L25" s="284">
        <v>0</v>
      </c>
      <c r="M25" s="289"/>
      <c r="N25" s="320">
        <f>H25+H30+H41+H42</f>
        <v>15433100</v>
      </c>
      <c r="O25" s="320">
        <f>I25+I30+I41+I42</f>
        <v>12062050.08</v>
      </c>
    </row>
    <row r="26" spans="1:15" ht="15.6">
      <c r="A26" s="621"/>
      <c r="B26" s="623"/>
      <c r="C26" s="220" t="s">
        <v>711</v>
      </c>
      <c r="D26" s="208"/>
      <c r="E26" s="192"/>
      <c r="F26" s="187">
        <f t="shared" si="0"/>
        <v>0</v>
      </c>
      <c r="G26" s="293"/>
      <c r="H26" s="193"/>
      <c r="I26" s="193"/>
      <c r="J26" s="193"/>
      <c r="K26" s="193"/>
      <c r="L26" s="285"/>
      <c r="M26" s="289"/>
    </row>
    <row r="27" spans="1:15" ht="31.2">
      <c r="A27" s="621"/>
      <c r="B27" s="623"/>
      <c r="C27" s="221" t="s">
        <v>712</v>
      </c>
      <c r="D27" s="208"/>
      <c r="E27" s="192">
        <f t="shared" si="0"/>
        <v>4097000</v>
      </c>
      <c r="F27" s="187">
        <f t="shared" si="0"/>
        <v>1773000</v>
      </c>
      <c r="G27" s="293">
        <f t="shared" si="2"/>
        <v>43.275567488406153</v>
      </c>
      <c r="H27" s="193">
        <v>4097000</v>
      </c>
      <c r="I27" s="193">
        <v>1773000</v>
      </c>
      <c r="J27" s="193">
        <v>0</v>
      </c>
      <c r="K27" s="193"/>
      <c r="L27" s="285">
        <v>0</v>
      </c>
      <c r="M27" s="289"/>
    </row>
    <row r="28" spans="1:15" ht="31.2">
      <c r="A28" s="621"/>
      <c r="B28" s="623"/>
      <c r="C28" s="215" t="s">
        <v>713</v>
      </c>
      <c r="D28" s="208"/>
      <c r="E28" s="192">
        <f t="shared" si="0"/>
        <v>104000</v>
      </c>
      <c r="F28" s="187">
        <f t="shared" si="0"/>
        <v>100000</v>
      </c>
      <c r="G28" s="293">
        <f t="shared" si="2"/>
        <v>96.15384615384616</v>
      </c>
      <c r="H28" s="193">
        <v>104000</v>
      </c>
      <c r="I28" s="193">
        <v>100000</v>
      </c>
      <c r="J28" s="193">
        <v>0</v>
      </c>
      <c r="K28" s="193"/>
      <c r="L28" s="282">
        <v>0</v>
      </c>
      <c r="M28" s="289"/>
    </row>
    <row r="29" spans="1:15" ht="31.2">
      <c r="A29" s="618"/>
      <c r="B29" s="624"/>
      <c r="C29" s="222" t="s">
        <v>714</v>
      </c>
      <c r="D29" s="208"/>
      <c r="E29" s="192">
        <f t="shared" si="0"/>
        <v>600100</v>
      </c>
      <c r="F29" s="187">
        <f t="shared" si="0"/>
        <v>437020</v>
      </c>
      <c r="G29" s="293">
        <f t="shared" si="2"/>
        <v>72.824529245125817</v>
      </c>
      <c r="H29" s="193">
        <v>600100</v>
      </c>
      <c r="I29" s="193">
        <v>437020</v>
      </c>
      <c r="J29" s="193">
        <v>0</v>
      </c>
      <c r="K29" s="193"/>
      <c r="L29" s="282">
        <v>0</v>
      </c>
      <c r="M29" s="289"/>
    </row>
    <row r="30" spans="1:15" ht="78">
      <c r="A30" s="617" t="s">
        <v>283</v>
      </c>
      <c r="B30" s="622" t="s">
        <v>538</v>
      </c>
      <c r="C30" s="223" t="s">
        <v>715</v>
      </c>
      <c r="D30" s="191" t="s">
        <v>716</v>
      </c>
      <c r="E30" s="192">
        <f t="shared" si="0"/>
        <v>8337000</v>
      </c>
      <c r="F30" s="187">
        <f t="shared" si="0"/>
        <v>7497030.0800000001</v>
      </c>
      <c r="G30" s="293">
        <f t="shared" si="2"/>
        <v>89.924794050617734</v>
      </c>
      <c r="H30" s="219">
        <f>SUM(H32:H40)</f>
        <v>8337000</v>
      </c>
      <c r="I30" s="219">
        <f>SUM(I32:I40)</f>
        <v>7497030.0800000001</v>
      </c>
      <c r="J30" s="219">
        <f t="shared" ref="J30:K30" si="3">SUM(J32:J38)</f>
        <v>0</v>
      </c>
      <c r="K30" s="219">
        <f t="shared" si="3"/>
        <v>0</v>
      </c>
      <c r="L30" s="281">
        <f>SUM(L35:L37)</f>
        <v>0</v>
      </c>
      <c r="M30" s="290"/>
    </row>
    <row r="31" spans="1:15" ht="15.6">
      <c r="A31" s="621"/>
      <c r="B31" s="623"/>
      <c r="C31" s="224" t="s">
        <v>711</v>
      </c>
      <c r="D31" s="208"/>
      <c r="E31" s="192"/>
      <c r="F31" s="187">
        <f t="shared" si="0"/>
        <v>0</v>
      </c>
      <c r="G31" s="293"/>
      <c r="H31" s="193"/>
      <c r="I31" s="193"/>
      <c r="J31" s="193"/>
      <c r="K31" s="193"/>
      <c r="L31" s="282"/>
      <c r="M31" s="289"/>
    </row>
    <row r="32" spans="1:15" ht="22.8" customHeight="1">
      <c r="A32" s="618"/>
      <c r="B32" s="624"/>
      <c r="C32" s="215" t="s">
        <v>717</v>
      </c>
      <c r="D32" s="208"/>
      <c r="E32" s="192">
        <f t="shared" si="0"/>
        <v>1000000</v>
      </c>
      <c r="F32" s="187">
        <f>I32+K32</f>
        <v>1000000</v>
      </c>
      <c r="G32" s="293">
        <f t="shared" si="2"/>
        <v>100</v>
      </c>
      <c r="H32" s="193">
        <v>1000000</v>
      </c>
      <c r="I32" s="193">
        <v>1000000</v>
      </c>
      <c r="J32" s="193"/>
      <c r="K32" s="193"/>
      <c r="L32" s="282"/>
      <c r="M32" s="291">
        <f>M31-M30</f>
        <v>0</v>
      </c>
    </row>
    <row r="33" spans="1:13" ht="93.6">
      <c r="A33" s="617" t="s">
        <v>283</v>
      </c>
      <c r="B33" s="622" t="s">
        <v>538</v>
      </c>
      <c r="C33" s="215" t="s">
        <v>718</v>
      </c>
      <c r="D33" s="208"/>
      <c r="E33" s="192">
        <f t="shared" si="0"/>
        <v>2188000</v>
      </c>
      <c r="F33" s="187">
        <f>I33+K33</f>
        <v>2168000</v>
      </c>
      <c r="G33" s="293">
        <f t="shared" si="2"/>
        <v>99.085923217550274</v>
      </c>
      <c r="H33" s="193">
        <v>2188000</v>
      </c>
      <c r="I33" s="193">
        <v>2168000</v>
      </c>
      <c r="J33" s="193">
        <v>0</v>
      </c>
      <c r="K33" s="193"/>
      <c r="L33" s="282">
        <v>0</v>
      </c>
      <c r="M33" s="289"/>
    </row>
    <row r="34" spans="1:13" ht="115.8" customHeight="1">
      <c r="A34" s="621"/>
      <c r="B34" s="623"/>
      <c r="C34" s="215" t="s">
        <v>719</v>
      </c>
      <c r="D34" s="208"/>
      <c r="E34" s="192">
        <f t="shared" si="0"/>
        <v>1550000</v>
      </c>
      <c r="F34" s="187">
        <f t="shared" si="0"/>
        <v>1298844</v>
      </c>
      <c r="G34" s="293">
        <f t="shared" si="2"/>
        <v>83.796387096774197</v>
      </c>
      <c r="H34" s="193">
        <v>1550000</v>
      </c>
      <c r="I34" s="193">
        <v>1298844</v>
      </c>
      <c r="J34" s="193">
        <v>0</v>
      </c>
      <c r="K34" s="193"/>
      <c r="L34" s="282">
        <v>0</v>
      </c>
      <c r="M34" s="289"/>
    </row>
    <row r="35" spans="1:13" ht="206.4" customHeight="1">
      <c r="A35" s="621"/>
      <c r="B35" s="623"/>
      <c r="C35" s="222" t="s">
        <v>720</v>
      </c>
      <c r="D35" s="208"/>
      <c r="E35" s="192">
        <f t="shared" si="0"/>
        <v>1500000</v>
      </c>
      <c r="F35" s="187">
        <f t="shared" si="0"/>
        <v>1246493.08</v>
      </c>
      <c r="G35" s="293">
        <f t="shared" si="2"/>
        <v>83.099538666666675</v>
      </c>
      <c r="H35" s="193">
        <v>1500000</v>
      </c>
      <c r="I35" s="193">
        <v>1246493.08</v>
      </c>
      <c r="J35" s="193">
        <v>0</v>
      </c>
      <c r="K35" s="193"/>
      <c r="L35" s="282">
        <v>0</v>
      </c>
      <c r="M35" s="289"/>
    </row>
    <row r="36" spans="1:13" ht="150" customHeight="1">
      <c r="A36" s="621"/>
      <c r="B36" s="623"/>
      <c r="C36" s="222" t="s">
        <v>721</v>
      </c>
      <c r="D36" s="208"/>
      <c r="E36" s="192">
        <f t="shared" si="0"/>
        <v>600000</v>
      </c>
      <c r="F36" s="187">
        <f t="shared" si="0"/>
        <v>540000</v>
      </c>
      <c r="G36" s="293">
        <f t="shared" si="2"/>
        <v>90</v>
      </c>
      <c r="H36" s="193">
        <v>600000</v>
      </c>
      <c r="I36" s="193">
        <v>540000</v>
      </c>
      <c r="J36" s="193">
        <v>0</v>
      </c>
      <c r="K36" s="193"/>
      <c r="L36" s="282">
        <v>0</v>
      </c>
      <c r="M36" s="289"/>
    </row>
    <row r="37" spans="1:13" ht="84.6" customHeight="1">
      <c r="A37" s="618"/>
      <c r="B37" s="623"/>
      <c r="C37" s="222" t="s">
        <v>722</v>
      </c>
      <c r="D37" s="225"/>
      <c r="E37" s="192">
        <f t="shared" si="0"/>
        <v>99000</v>
      </c>
      <c r="F37" s="187">
        <f t="shared" si="0"/>
        <v>91200</v>
      </c>
      <c r="G37" s="293">
        <f t="shared" si="2"/>
        <v>92.121212121212125</v>
      </c>
      <c r="H37" s="217">
        <v>99000</v>
      </c>
      <c r="I37" s="217">
        <v>91200</v>
      </c>
      <c r="J37" s="217">
        <v>0</v>
      </c>
      <c r="K37" s="217"/>
      <c r="L37" s="283">
        <v>0</v>
      </c>
      <c r="M37" s="289"/>
    </row>
    <row r="38" spans="1:13" ht="109.2">
      <c r="A38" s="591" t="s">
        <v>283</v>
      </c>
      <c r="B38" s="226" t="s">
        <v>538</v>
      </c>
      <c r="C38" s="222" t="s">
        <v>723</v>
      </c>
      <c r="D38" s="225"/>
      <c r="E38" s="192">
        <f t="shared" si="0"/>
        <v>1000000</v>
      </c>
      <c r="F38" s="187">
        <f t="shared" si="0"/>
        <v>880000</v>
      </c>
      <c r="G38" s="293">
        <f t="shared" si="2"/>
        <v>88</v>
      </c>
      <c r="H38" s="217">
        <v>1000000</v>
      </c>
      <c r="I38" s="217">
        <v>880000</v>
      </c>
      <c r="J38" s="217">
        <v>0</v>
      </c>
      <c r="K38" s="217"/>
      <c r="L38" s="283">
        <v>0</v>
      </c>
      <c r="M38" s="289"/>
    </row>
    <row r="39" spans="1:13" ht="93.6">
      <c r="A39" s="592"/>
      <c r="B39" s="226"/>
      <c r="C39" s="222" t="s">
        <v>865</v>
      </c>
      <c r="D39" s="225"/>
      <c r="E39" s="192">
        <f t="shared" si="0"/>
        <v>300000</v>
      </c>
      <c r="F39" s="187">
        <f t="shared" si="0"/>
        <v>267000</v>
      </c>
      <c r="G39" s="293">
        <f t="shared" si="2"/>
        <v>89</v>
      </c>
      <c r="H39" s="217">
        <v>300000</v>
      </c>
      <c r="I39" s="217">
        <v>267000</v>
      </c>
      <c r="J39" s="217"/>
      <c r="K39" s="217"/>
      <c r="L39" s="283"/>
      <c r="M39" s="289"/>
    </row>
    <row r="40" spans="1:13" ht="156">
      <c r="A40" s="593"/>
      <c r="B40" s="226"/>
      <c r="C40" s="222" t="s">
        <v>724</v>
      </c>
      <c r="D40" s="225"/>
      <c r="E40" s="192">
        <f t="shared" si="0"/>
        <v>100000</v>
      </c>
      <c r="F40" s="187">
        <f t="shared" si="0"/>
        <v>5493</v>
      </c>
      <c r="G40" s="293">
        <f t="shared" si="2"/>
        <v>5.4930000000000003</v>
      </c>
      <c r="H40" s="217">
        <v>100000</v>
      </c>
      <c r="I40" s="217">
        <v>5493</v>
      </c>
      <c r="J40" s="217"/>
      <c r="K40" s="217"/>
      <c r="L40" s="283">
        <v>0</v>
      </c>
      <c r="M40" s="289"/>
    </row>
    <row r="41" spans="1:13" ht="62.4">
      <c r="A41" s="213" t="s">
        <v>283</v>
      </c>
      <c r="B41" s="227" t="s">
        <v>538</v>
      </c>
      <c r="C41" s="228" t="s">
        <v>725</v>
      </c>
      <c r="D41" s="191" t="s">
        <v>726</v>
      </c>
      <c r="E41" s="192">
        <f t="shared" si="0"/>
        <v>300000</v>
      </c>
      <c r="F41" s="187">
        <f t="shared" si="0"/>
        <v>260000</v>
      </c>
      <c r="G41" s="293">
        <f t="shared" si="2"/>
        <v>86.666666666666671</v>
      </c>
      <c r="H41" s="193">
        <v>300000</v>
      </c>
      <c r="I41" s="193">
        <v>260000</v>
      </c>
      <c r="J41" s="193">
        <v>0</v>
      </c>
      <c r="K41" s="193"/>
      <c r="L41" s="282">
        <v>0</v>
      </c>
      <c r="M41" s="289"/>
    </row>
    <row r="42" spans="1:13" ht="62.4">
      <c r="A42" s="229" t="s">
        <v>283</v>
      </c>
      <c r="B42" s="230" t="s">
        <v>538</v>
      </c>
      <c r="C42" s="222" t="s">
        <v>727</v>
      </c>
      <c r="D42" s="191" t="s">
        <v>728</v>
      </c>
      <c r="E42" s="192">
        <f t="shared" si="0"/>
        <v>1995000</v>
      </c>
      <c r="F42" s="187">
        <f t="shared" si="0"/>
        <v>1995000</v>
      </c>
      <c r="G42" s="293">
        <f t="shared" si="2"/>
        <v>100</v>
      </c>
      <c r="H42" s="193">
        <v>1995000</v>
      </c>
      <c r="I42" s="193">
        <v>1995000</v>
      </c>
      <c r="J42" s="193">
        <v>0</v>
      </c>
      <c r="K42" s="193"/>
      <c r="L42" s="282">
        <v>0</v>
      </c>
      <c r="M42" s="289"/>
    </row>
    <row r="43" spans="1:13" ht="39.6" customHeight="1">
      <c r="A43" s="194" t="s">
        <v>298</v>
      </c>
      <c r="B43" s="198" t="s">
        <v>546</v>
      </c>
      <c r="C43" s="196" t="s">
        <v>729</v>
      </c>
      <c r="D43" s="191" t="s">
        <v>730</v>
      </c>
      <c r="E43" s="192">
        <f t="shared" si="0"/>
        <v>455000</v>
      </c>
      <c r="F43" s="187">
        <f t="shared" si="0"/>
        <v>206022.2</v>
      </c>
      <c r="G43" s="293">
        <f t="shared" si="2"/>
        <v>45.279604395604402</v>
      </c>
      <c r="H43" s="193">
        <v>455000</v>
      </c>
      <c r="I43" s="193">
        <v>206022.2</v>
      </c>
      <c r="J43" s="193">
        <v>0</v>
      </c>
      <c r="K43" s="193"/>
      <c r="L43" s="282">
        <v>0</v>
      </c>
      <c r="M43" s="289"/>
    </row>
    <row r="44" spans="1:13" ht="62.4">
      <c r="A44" s="231" t="s">
        <v>302</v>
      </c>
      <c r="B44" s="232" t="s">
        <v>551</v>
      </c>
      <c r="C44" s="594" t="s">
        <v>731</v>
      </c>
      <c r="D44" s="585" t="s">
        <v>732</v>
      </c>
      <c r="E44" s="192">
        <f t="shared" si="0"/>
        <v>310000</v>
      </c>
      <c r="F44" s="187">
        <f t="shared" si="0"/>
        <v>208800</v>
      </c>
      <c r="G44" s="293">
        <f t="shared" si="2"/>
        <v>67.354838709677423</v>
      </c>
      <c r="H44" s="193">
        <v>310000</v>
      </c>
      <c r="I44" s="193">
        <v>208800</v>
      </c>
      <c r="J44" s="193">
        <v>0</v>
      </c>
      <c r="K44" s="193"/>
      <c r="L44" s="282">
        <v>0</v>
      </c>
      <c r="M44" s="289"/>
    </row>
    <row r="45" spans="1:13" ht="46.8">
      <c r="A45" s="194" t="s">
        <v>306</v>
      </c>
      <c r="B45" s="233" t="s">
        <v>557</v>
      </c>
      <c r="C45" s="595"/>
      <c r="D45" s="597"/>
      <c r="E45" s="192">
        <f t="shared" si="0"/>
        <v>333800</v>
      </c>
      <c r="F45" s="187">
        <f t="shared" si="0"/>
        <v>240272.84</v>
      </c>
      <c r="G45" s="293">
        <f t="shared" si="2"/>
        <v>71.981078490113831</v>
      </c>
      <c r="H45" s="193">
        <v>333800</v>
      </c>
      <c r="I45" s="193">
        <v>240272.84</v>
      </c>
      <c r="J45" s="193">
        <v>0</v>
      </c>
      <c r="K45" s="193"/>
      <c r="L45" s="282">
        <v>0</v>
      </c>
      <c r="M45" s="289"/>
    </row>
    <row r="46" spans="1:13" ht="78">
      <c r="A46" s="234" t="s">
        <v>309</v>
      </c>
      <c r="B46" s="235" t="s">
        <v>733</v>
      </c>
      <c r="C46" s="595"/>
      <c r="D46" s="597"/>
      <c r="E46" s="192">
        <f t="shared" si="0"/>
        <v>46900</v>
      </c>
      <c r="F46" s="187">
        <f t="shared" si="0"/>
        <v>29280</v>
      </c>
      <c r="G46" s="293">
        <f t="shared" si="2"/>
        <v>62.430703624733475</v>
      </c>
      <c r="H46" s="193">
        <v>46900</v>
      </c>
      <c r="I46" s="193">
        <v>29280</v>
      </c>
      <c r="J46" s="193">
        <v>0</v>
      </c>
      <c r="K46" s="193"/>
      <c r="L46" s="282">
        <v>0</v>
      </c>
      <c r="M46" s="289"/>
    </row>
    <row r="47" spans="1:13" ht="124.8">
      <c r="A47" s="194" t="s">
        <v>312</v>
      </c>
      <c r="B47" s="232" t="s">
        <v>734</v>
      </c>
      <c r="C47" s="596"/>
      <c r="D47" s="586"/>
      <c r="E47" s="192">
        <f t="shared" si="0"/>
        <v>1947300</v>
      </c>
      <c r="F47" s="187">
        <f t="shared" si="0"/>
        <v>1506064.84</v>
      </c>
      <c r="G47" s="293">
        <f t="shared" si="2"/>
        <v>77.341182149643089</v>
      </c>
      <c r="H47" s="193">
        <v>1947300</v>
      </c>
      <c r="I47" s="193">
        <v>1506064.84</v>
      </c>
      <c r="J47" s="193">
        <v>0</v>
      </c>
      <c r="K47" s="193"/>
      <c r="L47" s="282">
        <v>0</v>
      </c>
      <c r="M47" s="289"/>
    </row>
    <row r="48" spans="1:13" ht="93.6">
      <c r="A48" s="194" t="s">
        <v>315</v>
      </c>
      <c r="B48" s="198" t="s">
        <v>562</v>
      </c>
      <c r="C48" s="196" t="s">
        <v>731</v>
      </c>
      <c r="D48" s="236" t="s">
        <v>732</v>
      </c>
      <c r="E48" s="192">
        <f t="shared" si="0"/>
        <v>208000</v>
      </c>
      <c r="F48" s="187">
        <f t="shared" si="0"/>
        <v>165800</v>
      </c>
      <c r="G48" s="293">
        <f t="shared" si="2"/>
        <v>79.711538461538467</v>
      </c>
      <c r="H48" s="193">
        <v>208000</v>
      </c>
      <c r="I48" s="193">
        <v>165800</v>
      </c>
      <c r="J48" s="193">
        <v>0</v>
      </c>
      <c r="K48" s="193"/>
      <c r="L48" s="282">
        <v>0</v>
      </c>
      <c r="M48" s="289"/>
    </row>
    <row r="49" spans="1:13" ht="62.4">
      <c r="A49" s="194" t="s">
        <v>318</v>
      </c>
      <c r="B49" s="198" t="s">
        <v>567</v>
      </c>
      <c r="C49" s="205" t="s">
        <v>735</v>
      </c>
      <c r="D49" s="191" t="s">
        <v>736</v>
      </c>
      <c r="E49" s="192">
        <f t="shared" si="0"/>
        <v>2123300</v>
      </c>
      <c r="F49" s="187">
        <f t="shared" si="0"/>
        <v>1425131.35</v>
      </c>
      <c r="G49" s="293">
        <f t="shared" si="2"/>
        <v>67.118699665614841</v>
      </c>
      <c r="H49" s="193">
        <v>1059000</v>
      </c>
      <c r="I49" s="193">
        <v>375567.24</v>
      </c>
      <c r="J49" s="193">
        <v>1064300</v>
      </c>
      <c r="K49" s="193">
        <v>1049564.1100000001</v>
      </c>
      <c r="L49" s="282">
        <v>964300</v>
      </c>
      <c r="M49" s="366">
        <v>963574.78</v>
      </c>
    </row>
    <row r="50" spans="1:13" ht="46.8">
      <c r="A50" s="194" t="s">
        <v>325</v>
      </c>
      <c r="B50" s="198" t="s">
        <v>569</v>
      </c>
      <c r="C50" s="196" t="s">
        <v>737</v>
      </c>
      <c r="D50" s="236" t="s">
        <v>738</v>
      </c>
      <c r="E50" s="192">
        <f t="shared" si="0"/>
        <v>22574700</v>
      </c>
      <c r="F50" s="187">
        <f t="shared" si="0"/>
        <v>16682624.59</v>
      </c>
      <c r="G50" s="293">
        <f t="shared" si="2"/>
        <v>73.89965133534443</v>
      </c>
      <c r="H50" s="193">
        <v>22574700</v>
      </c>
      <c r="I50" s="193">
        <v>16682624.59</v>
      </c>
      <c r="J50" s="193">
        <v>0</v>
      </c>
      <c r="K50" s="193"/>
      <c r="L50" s="282">
        <v>0</v>
      </c>
      <c r="M50" s="289"/>
    </row>
    <row r="51" spans="1:13" ht="140.4">
      <c r="A51" s="194" t="s">
        <v>325</v>
      </c>
      <c r="B51" s="198" t="s">
        <v>569</v>
      </c>
      <c r="C51" s="196" t="s">
        <v>739</v>
      </c>
      <c r="D51" s="191" t="s">
        <v>740</v>
      </c>
      <c r="E51" s="192">
        <f t="shared" si="0"/>
        <v>100000</v>
      </c>
      <c r="F51" s="187">
        <f t="shared" si="0"/>
        <v>0</v>
      </c>
      <c r="G51" s="293">
        <f t="shared" si="2"/>
        <v>0</v>
      </c>
      <c r="H51" s="193">
        <v>100000</v>
      </c>
      <c r="I51" s="193"/>
      <c r="J51" s="193">
        <v>0</v>
      </c>
      <c r="K51" s="193"/>
      <c r="L51" s="282">
        <v>0</v>
      </c>
      <c r="M51" s="289"/>
    </row>
    <row r="52" spans="1:13" ht="109.2">
      <c r="A52" s="237" t="s">
        <v>322</v>
      </c>
      <c r="B52" s="238" t="s">
        <v>568</v>
      </c>
      <c r="C52" s="205" t="s">
        <v>741</v>
      </c>
      <c r="D52" s="191" t="s">
        <v>742</v>
      </c>
      <c r="E52" s="192">
        <f t="shared" si="0"/>
        <v>800000</v>
      </c>
      <c r="F52" s="187">
        <f t="shared" si="0"/>
        <v>148000</v>
      </c>
      <c r="G52" s="293">
        <f t="shared" si="2"/>
        <v>18.5</v>
      </c>
      <c r="H52" s="193">
        <v>800000</v>
      </c>
      <c r="I52" s="193">
        <v>148000</v>
      </c>
      <c r="J52" s="193">
        <v>0</v>
      </c>
      <c r="K52" s="193"/>
      <c r="L52" s="282">
        <v>0</v>
      </c>
      <c r="M52" s="289"/>
    </row>
    <row r="53" spans="1:13" ht="280.8">
      <c r="A53" s="239" t="s">
        <v>328</v>
      </c>
      <c r="B53" s="240" t="s">
        <v>743</v>
      </c>
      <c r="C53" s="205" t="s">
        <v>744</v>
      </c>
      <c r="D53" s="191" t="s">
        <v>742</v>
      </c>
      <c r="E53" s="192">
        <f t="shared" si="0"/>
        <v>1700000</v>
      </c>
      <c r="F53" s="187">
        <f t="shared" si="0"/>
        <v>1374736</v>
      </c>
      <c r="G53" s="293">
        <f t="shared" si="2"/>
        <v>80.866823529411775</v>
      </c>
      <c r="H53" s="193">
        <v>1700000</v>
      </c>
      <c r="I53" s="193">
        <v>1374736</v>
      </c>
      <c r="J53" s="193">
        <v>0</v>
      </c>
      <c r="K53" s="193"/>
      <c r="L53" s="282">
        <v>0</v>
      </c>
      <c r="M53" s="289"/>
    </row>
    <row r="54" spans="1:13" ht="62.4">
      <c r="A54" s="598" t="s">
        <v>332</v>
      </c>
      <c r="B54" s="614" t="s">
        <v>745</v>
      </c>
      <c r="C54" s="222" t="s">
        <v>746</v>
      </c>
      <c r="D54" s="191" t="s">
        <v>747</v>
      </c>
      <c r="E54" s="192">
        <f t="shared" si="0"/>
        <v>50000</v>
      </c>
      <c r="F54" s="187">
        <f t="shared" si="0"/>
        <v>9200</v>
      </c>
      <c r="G54" s="293">
        <f t="shared" si="2"/>
        <v>18.399999999999999</v>
      </c>
      <c r="H54" s="193">
        <v>50000</v>
      </c>
      <c r="I54" s="193">
        <v>9200</v>
      </c>
      <c r="J54" s="193">
        <v>0</v>
      </c>
      <c r="K54" s="193"/>
      <c r="L54" s="282">
        <v>0</v>
      </c>
      <c r="M54" s="289"/>
    </row>
    <row r="55" spans="1:13" ht="46.8">
      <c r="A55" s="599"/>
      <c r="B55" s="615"/>
      <c r="C55" s="222" t="s">
        <v>748</v>
      </c>
      <c r="D55" s="191" t="s">
        <v>749</v>
      </c>
      <c r="E55" s="192">
        <f t="shared" si="0"/>
        <v>100000</v>
      </c>
      <c r="F55" s="187">
        <f t="shared" si="0"/>
        <v>0</v>
      </c>
      <c r="G55" s="293">
        <f t="shared" si="2"/>
        <v>0</v>
      </c>
      <c r="H55" s="193">
        <v>100000</v>
      </c>
      <c r="I55" s="193"/>
      <c r="J55" s="193">
        <v>0</v>
      </c>
      <c r="K55" s="193"/>
      <c r="L55" s="282">
        <v>0</v>
      </c>
      <c r="M55" s="289"/>
    </row>
    <row r="56" spans="1:13" ht="62.4">
      <c r="A56" s="600"/>
      <c r="B56" s="616"/>
      <c r="C56" s="222" t="s">
        <v>750</v>
      </c>
      <c r="D56" s="191" t="s">
        <v>751</v>
      </c>
      <c r="E56" s="192">
        <f t="shared" si="0"/>
        <v>49900</v>
      </c>
      <c r="F56" s="187">
        <f t="shared" si="0"/>
        <v>49860</v>
      </c>
      <c r="G56" s="293">
        <f t="shared" si="2"/>
        <v>99.919839679358716</v>
      </c>
      <c r="H56" s="193">
        <v>49900</v>
      </c>
      <c r="I56" s="193">
        <v>49860</v>
      </c>
      <c r="J56" s="193">
        <v>0</v>
      </c>
      <c r="K56" s="193"/>
      <c r="L56" s="282">
        <v>0</v>
      </c>
      <c r="M56" s="289"/>
    </row>
    <row r="57" spans="1:13" s="244" customFormat="1" ht="62.4">
      <c r="A57" s="241" t="s">
        <v>336</v>
      </c>
      <c r="B57" s="242" t="s">
        <v>581</v>
      </c>
      <c r="C57" s="222" t="s">
        <v>752</v>
      </c>
      <c r="D57" s="243" t="s">
        <v>753</v>
      </c>
      <c r="E57" s="192">
        <f t="shared" si="0"/>
        <v>100000</v>
      </c>
      <c r="F57" s="187">
        <f t="shared" si="0"/>
        <v>0</v>
      </c>
      <c r="G57" s="293">
        <f t="shared" si="2"/>
        <v>0</v>
      </c>
      <c r="H57" s="217">
        <v>0</v>
      </c>
      <c r="I57" s="217"/>
      <c r="J57" s="217">
        <v>100000</v>
      </c>
      <c r="K57" s="217"/>
      <c r="L57" s="283">
        <v>100000</v>
      </c>
      <c r="M57" s="292"/>
    </row>
    <row r="58" spans="1:13" s="244" customFormat="1" ht="93.6">
      <c r="A58" s="245" t="s">
        <v>340</v>
      </c>
      <c r="B58" s="246" t="s">
        <v>586</v>
      </c>
      <c r="C58" s="228" t="s">
        <v>754</v>
      </c>
      <c r="D58" s="243" t="s">
        <v>755</v>
      </c>
      <c r="E58" s="192">
        <f t="shared" si="0"/>
        <v>9082000</v>
      </c>
      <c r="F58" s="187">
        <f t="shared" si="0"/>
        <v>4433688.42</v>
      </c>
      <c r="G58" s="293">
        <f t="shared" si="2"/>
        <v>48.818414666373044</v>
      </c>
      <c r="H58" s="217">
        <v>8982000</v>
      </c>
      <c r="I58" s="217">
        <v>4433688.42</v>
      </c>
      <c r="J58" s="217">
        <v>100000</v>
      </c>
      <c r="K58" s="217"/>
      <c r="L58" s="283">
        <v>100000</v>
      </c>
      <c r="M58" s="292"/>
    </row>
    <row r="59" spans="1:13" s="244" customFormat="1" ht="46.8">
      <c r="A59" s="247" t="s">
        <v>344</v>
      </c>
      <c r="B59" s="248" t="s">
        <v>756</v>
      </c>
      <c r="C59" s="249" t="s">
        <v>757</v>
      </c>
      <c r="D59" s="243" t="s">
        <v>758</v>
      </c>
      <c r="E59" s="192">
        <f t="shared" si="0"/>
        <v>39400</v>
      </c>
      <c r="F59" s="187">
        <f t="shared" si="0"/>
        <v>39360</v>
      </c>
      <c r="G59" s="293">
        <f t="shared" si="2"/>
        <v>99.898477157360404</v>
      </c>
      <c r="H59" s="217">
        <v>39400</v>
      </c>
      <c r="I59" s="217">
        <v>39360</v>
      </c>
      <c r="J59" s="217">
        <v>0</v>
      </c>
      <c r="K59" s="217"/>
      <c r="L59" s="286">
        <v>0</v>
      </c>
      <c r="M59" s="292"/>
    </row>
    <row r="60" spans="1:13" s="244" customFormat="1" ht="124.8">
      <c r="A60" s="241" t="s">
        <v>348</v>
      </c>
      <c r="B60" s="242" t="s">
        <v>759</v>
      </c>
      <c r="C60" s="215" t="s">
        <v>760</v>
      </c>
      <c r="D60" s="243" t="s">
        <v>761</v>
      </c>
      <c r="E60" s="192">
        <f t="shared" si="0"/>
        <v>100000</v>
      </c>
      <c r="F60" s="187">
        <f t="shared" si="0"/>
        <v>56561.86</v>
      </c>
      <c r="G60" s="293">
        <f t="shared" si="2"/>
        <v>56.561859999999996</v>
      </c>
      <c r="H60" s="217">
        <v>0</v>
      </c>
      <c r="I60" s="217"/>
      <c r="J60" s="217">
        <v>100000</v>
      </c>
      <c r="K60" s="217">
        <v>56561.86</v>
      </c>
      <c r="L60" s="283">
        <v>100000</v>
      </c>
      <c r="M60" s="217">
        <v>56561.86</v>
      </c>
    </row>
    <row r="61" spans="1:13" s="244" customFormat="1" ht="62.4">
      <c r="A61" s="250" t="s">
        <v>352</v>
      </c>
      <c r="B61" s="251" t="s">
        <v>762</v>
      </c>
      <c r="C61" s="205" t="s">
        <v>763</v>
      </c>
      <c r="D61" s="191" t="s">
        <v>764</v>
      </c>
      <c r="E61" s="192">
        <f t="shared" si="0"/>
        <v>2499900</v>
      </c>
      <c r="F61" s="187">
        <f t="shared" si="0"/>
        <v>2499900</v>
      </c>
      <c r="G61" s="293">
        <f t="shared" si="2"/>
        <v>100</v>
      </c>
      <c r="H61" s="217"/>
      <c r="I61" s="217"/>
      <c r="J61" s="217">
        <v>2499900</v>
      </c>
      <c r="K61" s="217">
        <v>2499900</v>
      </c>
      <c r="L61" s="217">
        <v>2499900</v>
      </c>
      <c r="M61" s="217">
        <v>2499900</v>
      </c>
    </row>
    <row r="62" spans="1:13" ht="46.8">
      <c r="A62" s="617" t="s">
        <v>358</v>
      </c>
      <c r="B62" s="619" t="s">
        <v>765</v>
      </c>
      <c r="C62" s="205" t="s">
        <v>766</v>
      </c>
      <c r="D62" s="191" t="s">
        <v>767</v>
      </c>
      <c r="E62" s="192">
        <f t="shared" si="0"/>
        <v>200000</v>
      </c>
      <c r="F62" s="187">
        <f t="shared" si="0"/>
        <v>68582.77</v>
      </c>
      <c r="G62" s="293">
        <f t="shared" si="2"/>
        <v>34.291385000000005</v>
      </c>
      <c r="H62" s="193">
        <v>200000</v>
      </c>
      <c r="I62" s="193">
        <v>68582.77</v>
      </c>
      <c r="J62" s="193">
        <v>0</v>
      </c>
      <c r="K62" s="193"/>
      <c r="L62" s="282">
        <v>0</v>
      </c>
      <c r="M62" s="289"/>
    </row>
    <row r="63" spans="1:13" ht="62.4">
      <c r="A63" s="618"/>
      <c r="B63" s="620"/>
      <c r="C63" s="252" t="s">
        <v>768</v>
      </c>
      <c r="D63" s="243" t="s">
        <v>769</v>
      </c>
      <c r="E63" s="192">
        <f t="shared" si="0"/>
        <v>300000</v>
      </c>
      <c r="F63" s="187">
        <f t="shared" si="0"/>
        <v>0</v>
      </c>
      <c r="G63" s="293">
        <f t="shared" si="2"/>
        <v>0</v>
      </c>
      <c r="H63" s="193">
        <v>300000</v>
      </c>
      <c r="I63" s="193"/>
      <c r="J63" s="193">
        <v>0</v>
      </c>
      <c r="K63" s="193"/>
      <c r="L63" s="282">
        <v>0</v>
      </c>
      <c r="M63" s="289"/>
    </row>
    <row r="64" spans="1:13" ht="62.4">
      <c r="A64" s="253" t="s">
        <v>361</v>
      </c>
      <c r="B64" s="254" t="s">
        <v>602</v>
      </c>
      <c r="C64" s="252" t="s">
        <v>770</v>
      </c>
      <c r="D64" s="191" t="s">
        <v>771</v>
      </c>
      <c r="E64" s="192">
        <f t="shared" si="0"/>
        <v>257800</v>
      </c>
      <c r="F64" s="187">
        <f t="shared" si="0"/>
        <v>90000</v>
      </c>
      <c r="G64" s="293">
        <f t="shared" si="2"/>
        <v>34.910783553141975</v>
      </c>
      <c r="H64" s="193">
        <v>257800</v>
      </c>
      <c r="I64" s="193">
        <v>90000</v>
      </c>
      <c r="J64" s="193">
        <v>0</v>
      </c>
      <c r="K64" s="193"/>
      <c r="L64" s="282">
        <v>0</v>
      </c>
      <c r="M64" s="289"/>
    </row>
    <row r="65" spans="1:13" ht="62.4">
      <c r="A65" s="253" t="s">
        <v>361</v>
      </c>
      <c r="B65" s="254" t="s">
        <v>602</v>
      </c>
      <c r="C65" s="252" t="s">
        <v>772</v>
      </c>
      <c r="D65" s="191" t="s">
        <v>773</v>
      </c>
      <c r="E65" s="192">
        <f t="shared" si="0"/>
        <v>494400</v>
      </c>
      <c r="F65" s="187">
        <f t="shared" si="0"/>
        <v>55800</v>
      </c>
      <c r="G65" s="293">
        <f t="shared" si="2"/>
        <v>11.286407766990292</v>
      </c>
      <c r="H65" s="193">
        <v>200000</v>
      </c>
      <c r="I65" s="193">
        <v>55800</v>
      </c>
      <c r="J65" s="193">
        <v>294400</v>
      </c>
      <c r="K65" s="193"/>
      <c r="L65" s="193">
        <v>294400</v>
      </c>
      <c r="M65" s="289"/>
    </row>
    <row r="66" spans="1:13" ht="46.8">
      <c r="A66" s="255" t="s">
        <v>368</v>
      </c>
      <c r="B66" s="198" t="s">
        <v>606</v>
      </c>
      <c r="C66" s="205" t="s">
        <v>774</v>
      </c>
      <c r="D66" s="191" t="s">
        <v>775</v>
      </c>
      <c r="E66" s="192">
        <f>H66+J66</f>
        <v>302400</v>
      </c>
      <c r="F66" s="187">
        <f t="shared" si="0"/>
        <v>225031.22999999998</v>
      </c>
      <c r="G66" s="293">
        <f t="shared" si="2"/>
        <v>74.415089285714274</v>
      </c>
      <c r="H66" s="193">
        <v>202900</v>
      </c>
      <c r="I66" s="193">
        <v>125531.23</v>
      </c>
      <c r="J66" s="193">
        <v>99500</v>
      </c>
      <c r="K66" s="193">
        <v>99500</v>
      </c>
      <c r="L66" s="193">
        <v>99500</v>
      </c>
      <c r="M66" s="193">
        <v>99500</v>
      </c>
    </row>
    <row r="67" spans="1:13" ht="46.8">
      <c r="A67" s="255" t="s">
        <v>368</v>
      </c>
      <c r="B67" s="198" t="s">
        <v>606</v>
      </c>
      <c r="C67" s="205" t="s">
        <v>776</v>
      </c>
      <c r="D67" s="191" t="s">
        <v>777</v>
      </c>
      <c r="E67" s="192">
        <f>H67+J67</f>
        <v>400000</v>
      </c>
      <c r="F67" s="187">
        <f t="shared" si="0"/>
        <v>73150</v>
      </c>
      <c r="G67" s="293">
        <f t="shared" si="2"/>
        <v>18.287500000000001</v>
      </c>
      <c r="H67" s="193">
        <v>400000</v>
      </c>
      <c r="I67" s="193">
        <v>73150</v>
      </c>
      <c r="J67" s="193">
        <v>0</v>
      </c>
      <c r="K67" s="193"/>
      <c r="L67" s="282">
        <v>0</v>
      </c>
      <c r="M67" s="289"/>
    </row>
    <row r="68" spans="1:13" ht="109.2">
      <c r="A68" s="581" t="s">
        <v>372</v>
      </c>
      <c r="B68" s="583" t="s">
        <v>607</v>
      </c>
      <c r="C68" s="256" t="s">
        <v>778</v>
      </c>
      <c r="D68" s="585" t="s">
        <v>779</v>
      </c>
      <c r="E68" s="192">
        <f>H68+J68</f>
        <v>100000</v>
      </c>
      <c r="F68" s="187">
        <f t="shared" si="0"/>
        <v>24710</v>
      </c>
      <c r="G68" s="293">
        <f t="shared" si="2"/>
        <v>24.709999999999997</v>
      </c>
      <c r="H68" s="193">
        <v>100000</v>
      </c>
      <c r="I68" s="193">
        <f>11300+2110+11300</f>
        <v>24710</v>
      </c>
      <c r="J68" s="193">
        <v>0</v>
      </c>
      <c r="K68" s="193"/>
      <c r="L68" s="282">
        <v>0</v>
      </c>
      <c r="M68" s="289"/>
    </row>
    <row r="69" spans="1:13" ht="78">
      <c r="A69" s="582"/>
      <c r="B69" s="584"/>
      <c r="C69" s="256" t="s">
        <v>780</v>
      </c>
      <c r="D69" s="586"/>
      <c r="E69" s="192">
        <f>H69+J69</f>
        <v>12090500</v>
      </c>
      <c r="F69" s="187">
        <f t="shared" si="0"/>
        <v>10855668.25</v>
      </c>
      <c r="G69" s="293">
        <f t="shared" si="2"/>
        <v>89.786760266324805</v>
      </c>
      <c r="H69" s="193">
        <v>1205000</v>
      </c>
      <c r="I69" s="193">
        <v>921390.25</v>
      </c>
      <c r="J69" s="193">
        <v>10885500</v>
      </c>
      <c r="K69" s="193">
        <v>9934278</v>
      </c>
      <c r="L69" s="193">
        <v>10885500</v>
      </c>
      <c r="M69" s="193">
        <v>9934278</v>
      </c>
    </row>
    <row r="70" spans="1:13" ht="46.8">
      <c r="A70" s="257" t="s">
        <v>375</v>
      </c>
      <c r="B70" s="258" t="s">
        <v>610</v>
      </c>
      <c r="C70" s="587" t="s">
        <v>781</v>
      </c>
      <c r="D70" s="585" t="s">
        <v>782</v>
      </c>
      <c r="E70" s="192">
        <f>H70+J70</f>
        <v>30000</v>
      </c>
      <c r="F70" s="187">
        <f t="shared" si="0"/>
        <v>0</v>
      </c>
      <c r="G70" s="293">
        <f t="shared" si="2"/>
        <v>0</v>
      </c>
      <c r="H70" s="193">
        <v>30000</v>
      </c>
      <c r="I70" s="193"/>
      <c r="J70" s="193">
        <v>0</v>
      </c>
      <c r="K70" s="193"/>
      <c r="L70" s="282">
        <v>0</v>
      </c>
      <c r="M70" s="289"/>
    </row>
    <row r="71" spans="1:13" ht="46.8">
      <c r="A71" s="194" t="s">
        <v>379</v>
      </c>
      <c r="B71" s="198" t="s">
        <v>611</v>
      </c>
      <c r="C71" s="588"/>
      <c r="D71" s="586"/>
      <c r="E71" s="192">
        <f t="shared" si="0"/>
        <v>738000</v>
      </c>
      <c r="F71" s="187">
        <f t="shared" si="0"/>
        <v>373200</v>
      </c>
      <c r="G71" s="293">
        <f t="shared" si="2"/>
        <v>50.569105691056912</v>
      </c>
      <c r="H71" s="193">
        <v>0</v>
      </c>
      <c r="I71" s="193"/>
      <c r="J71" s="193">
        <v>738000</v>
      </c>
      <c r="K71" s="193">
        <v>373200</v>
      </c>
      <c r="L71" s="282">
        <v>0</v>
      </c>
      <c r="M71" s="289"/>
    </row>
    <row r="72" spans="1:13" ht="46.8">
      <c r="A72" s="259" t="s">
        <v>382</v>
      </c>
      <c r="B72" s="260" t="s">
        <v>783</v>
      </c>
      <c r="C72" s="256" t="s">
        <v>784</v>
      </c>
      <c r="D72" s="191" t="s">
        <v>785</v>
      </c>
      <c r="E72" s="192">
        <f t="shared" si="0"/>
        <v>1473200</v>
      </c>
      <c r="F72" s="187">
        <f t="shared" si="0"/>
        <v>1043662.66</v>
      </c>
      <c r="G72" s="293">
        <f t="shared" si="2"/>
        <v>70.843243279934839</v>
      </c>
      <c r="H72" s="193">
        <v>1473200</v>
      </c>
      <c r="I72" s="193">
        <v>1043662.66</v>
      </c>
      <c r="J72" s="193">
        <v>0</v>
      </c>
      <c r="K72" s="193"/>
      <c r="L72" s="287">
        <v>0</v>
      </c>
      <c r="M72" s="289"/>
    </row>
    <row r="73" spans="1:13" ht="78">
      <c r="A73" s="259" t="s">
        <v>386</v>
      </c>
      <c r="B73" s="260" t="s">
        <v>786</v>
      </c>
      <c r="C73" s="256" t="s">
        <v>787</v>
      </c>
      <c r="D73" s="191" t="s">
        <v>788</v>
      </c>
      <c r="E73" s="192">
        <f t="shared" si="0"/>
        <v>750000</v>
      </c>
      <c r="F73" s="187">
        <f t="shared" si="0"/>
        <v>542683.78</v>
      </c>
      <c r="G73" s="293">
        <f t="shared" si="2"/>
        <v>72.357837333333336</v>
      </c>
      <c r="H73" s="193">
        <v>750000</v>
      </c>
      <c r="I73" s="193">
        <v>542683.78</v>
      </c>
      <c r="J73" s="193">
        <v>0</v>
      </c>
      <c r="K73" s="193"/>
      <c r="L73" s="287">
        <v>0</v>
      </c>
      <c r="M73" s="289"/>
    </row>
    <row r="74" spans="1:13" ht="31.2" customHeight="1">
      <c r="A74" s="261" t="s">
        <v>789</v>
      </c>
      <c r="B74" s="589" t="s">
        <v>790</v>
      </c>
      <c r="C74" s="590"/>
      <c r="D74" s="191"/>
      <c r="E74" s="192">
        <f t="shared" si="0"/>
        <v>3886703</v>
      </c>
      <c r="F74" s="187">
        <f t="shared" si="0"/>
        <v>1770966.49</v>
      </c>
      <c r="G74" s="293">
        <f t="shared" si="2"/>
        <v>45.564749609116006</v>
      </c>
      <c r="H74" s="219">
        <f>SUM(H75:H81)</f>
        <v>2235500</v>
      </c>
      <c r="I74" s="219">
        <f>SUM(I75:I81)</f>
        <v>1303784.1499999999</v>
      </c>
      <c r="J74" s="219">
        <f t="shared" ref="J74:K74" si="4">SUM(J75:J81)</f>
        <v>1651203</v>
      </c>
      <c r="K74" s="219">
        <f t="shared" si="4"/>
        <v>467182.34</v>
      </c>
      <c r="L74" s="288">
        <f t="shared" ref="L74:M74" si="5">SUM(L75:L81)</f>
        <v>1651203</v>
      </c>
      <c r="M74" s="288">
        <f t="shared" si="5"/>
        <v>467182.34</v>
      </c>
    </row>
    <row r="75" spans="1:13" ht="46.8">
      <c r="A75" s="575" t="s">
        <v>412</v>
      </c>
      <c r="B75" s="578" t="s">
        <v>490</v>
      </c>
      <c r="C75" s="211" t="s">
        <v>791</v>
      </c>
      <c r="D75" s="191" t="s">
        <v>792</v>
      </c>
      <c r="E75" s="192">
        <f t="shared" si="0"/>
        <v>300000</v>
      </c>
      <c r="F75" s="187">
        <f t="shared" si="0"/>
        <v>174091.2</v>
      </c>
      <c r="G75" s="293">
        <f t="shared" si="2"/>
        <v>58.030400000000007</v>
      </c>
      <c r="H75" s="193">
        <v>300000</v>
      </c>
      <c r="I75" s="193">
        <v>174091.2</v>
      </c>
      <c r="J75" s="193">
        <v>0</v>
      </c>
      <c r="K75" s="193"/>
      <c r="L75" s="282">
        <v>0</v>
      </c>
      <c r="M75" s="289"/>
    </row>
    <row r="76" spans="1:13" ht="46.8">
      <c r="A76" s="576"/>
      <c r="B76" s="579"/>
      <c r="C76" s="211" t="s">
        <v>793</v>
      </c>
      <c r="D76" s="191" t="s">
        <v>794</v>
      </c>
      <c r="E76" s="192">
        <f t="shared" si="0"/>
        <v>285000</v>
      </c>
      <c r="F76" s="187">
        <f t="shared" si="0"/>
        <v>272000</v>
      </c>
      <c r="G76" s="293">
        <f t="shared" si="2"/>
        <v>95.438596491228068</v>
      </c>
      <c r="H76" s="193">
        <v>285000</v>
      </c>
      <c r="I76" s="193">
        <v>272000</v>
      </c>
      <c r="J76" s="193">
        <v>0</v>
      </c>
      <c r="K76" s="193"/>
      <c r="L76" s="282">
        <v>0</v>
      </c>
      <c r="M76" s="289"/>
    </row>
    <row r="77" spans="1:13" ht="46.8">
      <c r="A77" s="577"/>
      <c r="B77" s="580"/>
      <c r="C77" s="262" t="s">
        <v>795</v>
      </c>
      <c r="D77" s="191" t="s">
        <v>796</v>
      </c>
      <c r="E77" s="192">
        <f t="shared" si="0"/>
        <v>15000</v>
      </c>
      <c r="F77" s="187">
        <f t="shared" si="0"/>
        <v>0</v>
      </c>
      <c r="G77" s="293">
        <f t="shared" si="2"/>
        <v>0</v>
      </c>
      <c r="H77" s="193">
        <v>15000</v>
      </c>
      <c r="I77" s="193"/>
      <c r="J77" s="193"/>
      <c r="K77" s="193"/>
      <c r="L77" s="282">
        <v>0</v>
      </c>
      <c r="M77" s="289"/>
    </row>
    <row r="78" spans="1:13" ht="46.8">
      <c r="A78" s="263" t="s">
        <v>430</v>
      </c>
      <c r="B78" s="251" t="s">
        <v>580</v>
      </c>
      <c r="C78" s="264" t="s">
        <v>797</v>
      </c>
      <c r="D78" s="191" t="s">
        <v>798</v>
      </c>
      <c r="E78" s="192">
        <f t="shared" si="0"/>
        <v>1651203</v>
      </c>
      <c r="F78" s="187">
        <f t="shared" si="0"/>
        <v>467182.34</v>
      </c>
      <c r="G78" s="293">
        <f t="shared" si="2"/>
        <v>28.293452712961397</v>
      </c>
      <c r="H78" s="193">
        <v>0</v>
      </c>
      <c r="I78" s="193"/>
      <c r="J78" s="193">
        <v>1651203</v>
      </c>
      <c r="K78" s="193">
        <v>467182.34</v>
      </c>
      <c r="L78" s="193">
        <v>1651203</v>
      </c>
      <c r="M78" s="193">
        <v>467182.34</v>
      </c>
    </row>
    <row r="79" spans="1:13" ht="109.2">
      <c r="A79" s="213" t="s">
        <v>441</v>
      </c>
      <c r="B79" s="214" t="s">
        <v>707</v>
      </c>
      <c r="C79" s="215" t="s">
        <v>799</v>
      </c>
      <c r="D79" s="191" t="s">
        <v>800</v>
      </c>
      <c r="E79" s="192">
        <f t="shared" si="0"/>
        <v>308500</v>
      </c>
      <c r="F79" s="187">
        <f t="shared" si="0"/>
        <v>251203.68</v>
      </c>
      <c r="G79" s="293">
        <f t="shared" ref="G79:G90" si="6">F79/E79*100</f>
        <v>81.427448946515398</v>
      </c>
      <c r="H79" s="193">
        <v>308500</v>
      </c>
      <c r="I79" s="193">
        <v>251203.68</v>
      </c>
      <c r="J79" s="193">
        <v>0</v>
      </c>
      <c r="K79" s="193"/>
      <c r="L79" s="287"/>
      <c r="M79" s="289"/>
    </row>
    <row r="80" spans="1:13" ht="127.2" customHeight="1">
      <c r="A80" s="601" t="s">
        <v>445</v>
      </c>
      <c r="B80" s="583" t="s">
        <v>607</v>
      </c>
      <c r="C80" s="256" t="s">
        <v>801</v>
      </c>
      <c r="D80" s="585" t="s">
        <v>779</v>
      </c>
      <c r="E80" s="192">
        <f t="shared" si="0"/>
        <v>100000</v>
      </c>
      <c r="F80" s="187">
        <f t="shared" si="0"/>
        <v>0</v>
      </c>
      <c r="G80" s="293">
        <f t="shared" si="6"/>
        <v>0</v>
      </c>
      <c r="H80" s="193">
        <v>100000</v>
      </c>
      <c r="I80" s="193"/>
      <c r="J80" s="193">
        <v>0</v>
      </c>
      <c r="K80" s="193"/>
      <c r="L80" s="287">
        <v>0</v>
      </c>
      <c r="M80" s="289"/>
    </row>
    <row r="81" spans="1:13" ht="78.599999999999994" thickBot="1">
      <c r="A81" s="602"/>
      <c r="B81" s="603"/>
      <c r="C81" s="256" t="s">
        <v>802</v>
      </c>
      <c r="D81" s="597"/>
      <c r="E81" s="265">
        <f t="shared" si="0"/>
        <v>1227000</v>
      </c>
      <c r="F81" s="266">
        <f t="shared" si="0"/>
        <v>606489.27</v>
      </c>
      <c r="G81" s="294">
        <f t="shared" si="6"/>
        <v>49.428628361858188</v>
      </c>
      <c r="H81" s="267">
        <v>1227000</v>
      </c>
      <c r="I81" s="267">
        <v>606489.27</v>
      </c>
      <c r="J81" s="267">
        <v>0</v>
      </c>
      <c r="K81" s="267"/>
      <c r="L81" s="287">
        <v>0</v>
      </c>
      <c r="M81" s="295"/>
    </row>
    <row r="82" spans="1:13" ht="33.6" customHeight="1">
      <c r="A82" s="369"/>
      <c r="B82" s="370"/>
      <c r="C82" s="371" t="s">
        <v>803</v>
      </c>
      <c r="D82" s="372"/>
      <c r="E82" s="373">
        <f t="shared" si="0"/>
        <v>38639000</v>
      </c>
      <c r="F82" s="373">
        <f t="shared" si="0"/>
        <v>38512553.760000005</v>
      </c>
      <c r="G82" s="374">
        <f t="shared" si="6"/>
        <v>99.672749708843412</v>
      </c>
      <c r="H82" s="375">
        <f>SUM(H83:H89)</f>
        <v>20217200</v>
      </c>
      <c r="I82" s="375">
        <f t="shared" ref="I82:M82" si="7">SUM(I83:I89)</f>
        <v>20186870</v>
      </c>
      <c r="J82" s="375">
        <f t="shared" si="7"/>
        <v>18421800</v>
      </c>
      <c r="K82" s="375">
        <f t="shared" si="7"/>
        <v>18325683.760000002</v>
      </c>
      <c r="L82" s="375">
        <f t="shared" si="7"/>
        <v>18421800</v>
      </c>
      <c r="M82" s="375">
        <f t="shared" si="7"/>
        <v>18325683.760000002</v>
      </c>
    </row>
    <row r="83" spans="1:13" ht="177" customHeight="1">
      <c r="A83" s="367" t="s">
        <v>842</v>
      </c>
      <c r="B83" s="368" t="s">
        <v>860</v>
      </c>
      <c r="C83" s="215" t="s">
        <v>754</v>
      </c>
      <c r="D83" s="215" t="s">
        <v>755</v>
      </c>
      <c r="E83" s="192">
        <f t="shared" ref="E83:F90" si="8">H83+J83</f>
        <v>13100000</v>
      </c>
      <c r="F83" s="192">
        <f t="shared" si="8"/>
        <v>13100000</v>
      </c>
      <c r="G83" s="376">
        <f t="shared" si="6"/>
        <v>100</v>
      </c>
      <c r="H83" s="193">
        <v>13100000</v>
      </c>
      <c r="I83" s="193">
        <v>13100000</v>
      </c>
      <c r="J83" s="219"/>
      <c r="K83" s="219"/>
      <c r="L83" s="219"/>
      <c r="M83" s="289"/>
    </row>
    <row r="84" spans="1:13" ht="75" customHeight="1">
      <c r="A84" s="604">
        <v>3719770</v>
      </c>
      <c r="B84" s="609" t="s">
        <v>627</v>
      </c>
      <c r="C84" s="262" t="s">
        <v>908</v>
      </c>
      <c r="D84" s="205" t="s">
        <v>779</v>
      </c>
      <c r="E84" s="192">
        <f t="shared" si="8"/>
        <v>100000</v>
      </c>
      <c r="F84" s="192">
        <f t="shared" si="8"/>
        <v>100000</v>
      </c>
      <c r="G84" s="376">
        <f t="shared" si="6"/>
        <v>100</v>
      </c>
      <c r="H84" s="193">
        <v>100000</v>
      </c>
      <c r="I84" s="193">
        <v>100000</v>
      </c>
      <c r="J84" s="219"/>
      <c r="K84" s="219"/>
      <c r="L84" s="193">
        <v>0</v>
      </c>
      <c r="M84" s="289"/>
    </row>
    <row r="85" spans="1:13" ht="51.6" customHeight="1">
      <c r="A85" s="608"/>
      <c r="B85" s="609"/>
      <c r="C85" s="262" t="s">
        <v>866</v>
      </c>
      <c r="D85" s="205" t="s">
        <v>867</v>
      </c>
      <c r="E85" s="192">
        <f t="shared" si="8"/>
        <v>30000</v>
      </c>
      <c r="F85" s="192">
        <f t="shared" si="8"/>
        <v>0</v>
      </c>
      <c r="G85" s="376">
        <f t="shared" si="6"/>
        <v>0</v>
      </c>
      <c r="H85" s="193">
        <v>30000</v>
      </c>
      <c r="I85" s="193"/>
      <c r="J85" s="219"/>
      <c r="K85" s="219"/>
      <c r="L85" s="193"/>
      <c r="M85" s="289"/>
    </row>
    <row r="86" spans="1:13" ht="78">
      <c r="A86" s="604">
        <v>3719800</v>
      </c>
      <c r="B86" s="606" t="s">
        <v>622</v>
      </c>
      <c r="C86" s="270" t="s">
        <v>909</v>
      </c>
      <c r="D86" s="271" t="s">
        <v>779</v>
      </c>
      <c r="E86" s="187">
        <f t="shared" si="8"/>
        <v>22956800</v>
      </c>
      <c r="F86" s="187">
        <f t="shared" si="8"/>
        <v>22860973.760000002</v>
      </c>
      <c r="G86" s="293">
        <f t="shared" si="6"/>
        <v>99.582580150543635</v>
      </c>
      <c r="H86" s="272">
        <v>5560000</v>
      </c>
      <c r="I86" s="272">
        <v>5560000</v>
      </c>
      <c r="J86" s="272">
        <v>17396800</v>
      </c>
      <c r="K86" s="272">
        <v>17300973.760000002</v>
      </c>
      <c r="L86" s="272">
        <v>17396800</v>
      </c>
      <c r="M86" s="272">
        <v>17300973.760000002</v>
      </c>
    </row>
    <row r="87" spans="1:13" ht="62.4">
      <c r="A87" s="604"/>
      <c r="B87" s="606"/>
      <c r="C87" s="262" t="s">
        <v>804</v>
      </c>
      <c r="D87" s="205" t="s">
        <v>805</v>
      </c>
      <c r="E87" s="192">
        <f t="shared" si="8"/>
        <v>800000</v>
      </c>
      <c r="F87" s="187">
        <f t="shared" si="8"/>
        <v>800000</v>
      </c>
      <c r="G87" s="293">
        <f t="shared" si="6"/>
        <v>100</v>
      </c>
      <c r="H87" s="193">
        <v>800000</v>
      </c>
      <c r="I87" s="193">
        <v>800000</v>
      </c>
      <c r="J87" s="193">
        <v>0</v>
      </c>
      <c r="K87" s="193"/>
      <c r="L87" s="282">
        <v>0</v>
      </c>
      <c r="M87" s="289"/>
    </row>
    <row r="88" spans="1:13" ht="78">
      <c r="A88" s="604"/>
      <c r="B88" s="606"/>
      <c r="C88" s="262" t="s">
        <v>806</v>
      </c>
      <c r="D88" s="205" t="s">
        <v>807</v>
      </c>
      <c r="E88" s="192">
        <f t="shared" si="8"/>
        <v>1152200</v>
      </c>
      <c r="F88" s="187">
        <f t="shared" si="8"/>
        <v>1151580</v>
      </c>
      <c r="G88" s="293">
        <f t="shared" si="6"/>
        <v>99.946189897587217</v>
      </c>
      <c r="H88" s="193">
        <v>127200</v>
      </c>
      <c r="I88" s="193">
        <v>126870</v>
      </c>
      <c r="J88" s="193">
        <v>1025000</v>
      </c>
      <c r="K88" s="282">
        <v>1024710</v>
      </c>
      <c r="L88" s="282">
        <v>1025000</v>
      </c>
      <c r="M88" s="282">
        <v>1024710</v>
      </c>
    </row>
    <row r="89" spans="1:13" ht="63" thickBot="1">
      <c r="A89" s="605"/>
      <c r="B89" s="607"/>
      <c r="C89" s="273" t="s">
        <v>808</v>
      </c>
      <c r="D89" s="196" t="s">
        <v>809</v>
      </c>
      <c r="E89" s="265">
        <f t="shared" si="8"/>
        <v>500000</v>
      </c>
      <c r="F89" s="266">
        <f t="shared" si="8"/>
        <v>500000</v>
      </c>
      <c r="G89" s="294">
        <f t="shared" si="6"/>
        <v>100</v>
      </c>
      <c r="H89" s="267">
        <v>500000</v>
      </c>
      <c r="I89" s="267">
        <v>500000</v>
      </c>
      <c r="J89" s="267"/>
      <c r="K89" s="267"/>
      <c r="L89" s="287">
        <v>0</v>
      </c>
      <c r="M89" s="295"/>
    </row>
    <row r="90" spans="1:13" ht="31.8" customHeight="1" thickBot="1">
      <c r="A90" s="274" t="s">
        <v>677</v>
      </c>
      <c r="B90" s="275" t="s">
        <v>810</v>
      </c>
      <c r="C90" s="276" t="s">
        <v>677</v>
      </c>
      <c r="D90" s="277" t="s">
        <v>677</v>
      </c>
      <c r="E90" s="268">
        <f>H90+J90</f>
        <v>136241465</v>
      </c>
      <c r="F90" s="268">
        <f t="shared" si="8"/>
        <v>104641338.31</v>
      </c>
      <c r="G90" s="296">
        <f t="shared" si="6"/>
        <v>76.805793529891957</v>
      </c>
      <c r="H90" s="269">
        <f>H74+H12+H82</f>
        <v>93687362</v>
      </c>
      <c r="I90" s="269">
        <f t="shared" ref="I90:M90" si="9">I74+I12+I82</f>
        <v>68177398.24000001</v>
      </c>
      <c r="J90" s="269">
        <f t="shared" si="9"/>
        <v>42554103</v>
      </c>
      <c r="K90" s="378">
        <f t="shared" si="9"/>
        <v>36463940.07</v>
      </c>
      <c r="L90" s="269">
        <f t="shared" si="9"/>
        <v>41716103</v>
      </c>
      <c r="M90" s="278">
        <f t="shared" si="9"/>
        <v>36004750.740000002</v>
      </c>
    </row>
    <row r="93" spans="1:13" ht="15.6">
      <c r="A93" s="12" t="s">
        <v>202</v>
      </c>
      <c r="B93" s="13"/>
      <c r="C93" s="13"/>
      <c r="D93" s="13"/>
      <c r="E93" s="13"/>
      <c r="F93" s="14"/>
      <c r="G93" s="14"/>
      <c r="H93" s="14"/>
      <c r="I93" s="15" t="s">
        <v>203</v>
      </c>
      <c r="J93" s="15"/>
    </row>
  </sheetData>
  <mergeCells count="45">
    <mergeCell ref="A13:A14"/>
    <mergeCell ref="B13:B14"/>
    <mergeCell ref="B54:B56"/>
    <mergeCell ref="A62:A63"/>
    <mergeCell ref="B62:B63"/>
    <mergeCell ref="A25:A29"/>
    <mergeCell ref="B25:B29"/>
    <mergeCell ref="A30:A32"/>
    <mergeCell ref="B30:B32"/>
    <mergeCell ref="A33:A37"/>
    <mergeCell ref="B33:B37"/>
    <mergeCell ref="A80:A81"/>
    <mergeCell ref="B80:B81"/>
    <mergeCell ref="D80:D81"/>
    <mergeCell ref="A86:A89"/>
    <mergeCell ref="B86:B89"/>
    <mergeCell ref="A84:A85"/>
    <mergeCell ref="B84:B85"/>
    <mergeCell ref="A3:B3"/>
    <mergeCell ref="A4:B4"/>
    <mergeCell ref="A5:M5"/>
    <mergeCell ref="A6:C6"/>
    <mergeCell ref="A75:A77"/>
    <mergeCell ref="B75:B77"/>
    <mergeCell ref="A68:A69"/>
    <mergeCell ref="B68:B69"/>
    <mergeCell ref="D68:D69"/>
    <mergeCell ref="C70:C71"/>
    <mergeCell ref="D70:D71"/>
    <mergeCell ref="B74:C74"/>
    <mergeCell ref="A38:A40"/>
    <mergeCell ref="C44:C47"/>
    <mergeCell ref="D44:D47"/>
    <mergeCell ref="A54:A56"/>
    <mergeCell ref="B9:B11"/>
    <mergeCell ref="A9:A11"/>
    <mergeCell ref="A7:C7"/>
    <mergeCell ref="G9:G11"/>
    <mergeCell ref="L10:M10"/>
    <mergeCell ref="J10:K10"/>
    <mergeCell ref="J9:M9"/>
    <mergeCell ref="H9:I10"/>
    <mergeCell ref="E9:F10"/>
    <mergeCell ref="D9:D11"/>
    <mergeCell ref="C9:C11"/>
  </mergeCells>
  <pageMargins left="0.35433070866141736" right="0.19685039370078741" top="0.51181102362204722" bottom="0.19685039370078741" header="0.31496062992125984" footer="0.31496062992125984"/>
  <pageSetup paperSize="9" scale="60" orientation="landscape" verticalDpi="0" r:id="rId1"/>
</worksheet>
</file>

<file path=xl/worksheets/sheet7.xml><?xml version="1.0" encoding="utf-8"?>
<worksheet xmlns="http://schemas.openxmlformats.org/spreadsheetml/2006/main" xmlns:r="http://schemas.openxmlformats.org/officeDocument/2006/relationships">
  <dimension ref="A1:IV22"/>
  <sheetViews>
    <sheetView topLeftCell="A7" workbookViewId="0">
      <selection activeCell="L13" sqref="L13"/>
    </sheetView>
  </sheetViews>
  <sheetFormatPr defaultRowHeight="15.6"/>
  <cols>
    <col min="1" max="1" width="13" style="297" customWidth="1"/>
    <col min="2" max="2" width="11.6640625" style="212" customWidth="1"/>
    <col min="3" max="3" width="11.88671875" style="212" customWidth="1"/>
    <col min="4" max="4" width="23.6640625" style="297" customWidth="1"/>
    <col min="5" max="5" width="34.33203125" style="297" customWidth="1"/>
    <col min="6" max="6" width="13.109375" style="212" customWidth="1"/>
    <col min="7" max="7" width="16.109375" style="212" customWidth="1"/>
    <col min="8" max="8" width="13.5546875" style="212" customWidth="1"/>
    <col min="9" max="9" width="14.109375" style="212" customWidth="1"/>
    <col min="10" max="10" width="12.44140625" style="212" customWidth="1"/>
    <col min="11" max="11" width="14" style="212" bestFit="1" customWidth="1"/>
    <col min="12" max="256" width="8.88671875" style="212"/>
  </cols>
  <sheetData>
    <row r="1" spans="1:12">
      <c r="F1" s="298" t="s">
        <v>825</v>
      </c>
    </row>
    <row r="2" spans="1:12">
      <c r="B2" s="299"/>
      <c r="C2" s="299"/>
      <c r="F2" s="298" t="s">
        <v>198</v>
      </c>
    </row>
    <row r="3" spans="1:12">
      <c r="B3" s="299"/>
      <c r="C3" s="299"/>
      <c r="F3" s="298" t="s">
        <v>900</v>
      </c>
    </row>
    <row r="4" spans="1:12">
      <c r="B4" s="299"/>
      <c r="C4" s="299"/>
      <c r="F4" s="298"/>
    </row>
    <row r="5" spans="1:12" ht="17.399999999999999">
      <c r="A5" s="500" t="s">
        <v>899</v>
      </c>
      <c r="B5" s="500"/>
      <c r="C5" s="500"/>
      <c r="D5" s="500"/>
      <c r="E5" s="500"/>
      <c r="F5" s="500"/>
      <c r="G5" s="500"/>
      <c r="H5" s="500"/>
      <c r="I5" s="500"/>
    </row>
    <row r="6" spans="1:12" ht="17.399999999999999">
      <c r="A6" s="627" t="s">
        <v>200</v>
      </c>
      <c r="B6" s="627"/>
      <c r="C6" s="149"/>
      <c r="D6" s="149"/>
      <c r="E6" s="149"/>
      <c r="F6" s="149"/>
      <c r="G6" s="149"/>
      <c r="H6" s="149"/>
      <c r="I6" s="149"/>
    </row>
    <row r="7" spans="1:12">
      <c r="A7" s="559" t="s">
        <v>201</v>
      </c>
      <c r="B7" s="559"/>
      <c r="C7" s="302"/>
    </row>
    <row r="8" spans="1:12">
      <c r="A8" s="301"/>
      <c r="B8" s="300"/>
      <c r="C8" s="300"/>
    </row>
    <row r="9" spans="1:12">
      <c r="A9" s="552"/>
      <c r="B9" s="552"/>
      <c r="C9" s="302"/>
      <c r="J9" s="13" t="s">
        <v>0</v>
      </c>
    </row>
    <row r="10" spans="1:12" ht="124.8" customHeight="1">
      <c r="A10" s="304" t="s">
        <v>680</v>
      </c>
      <c r="B10" s="304" t="s">
        <v>812</v>
      </c>
      <c r="C10" s="304" t="s">
        <v>813</v>
      </c>
      <c r="D10" s="304" t="s">
        <v>681</v>
      </c>
      <c r="E10" s="304" t="s">
        <v>814</v>
      </c>
      <c r="F10" s="304" t="s">
        <v>815</v>
      </c>
      <c r="G10" s="304" t="s">
        <v>816</v>
      </c>
      <c r="H10" s="304" t="s">
        <v>817</v>
      </c>
      <c r="I10" s="304" t="s">
        <v>824</v>
      </c>
      <c r="J10" s="304" t="s">
        <v>905</v>
      </c>
      <c r="K10" s="304" t="s">
        <v>904</v>
      </c>
      <c r="L10" s="303"/>
    </row>
    <row r="11" spans="1:12">
      <c r="A11" s="304">
        <v>1</v>
      </c>
      <c r="B11" s="304">
        <v>2</v>
      </c>
      <c r="C11" s="304">
        <v>3</v>
      </c>
      <c r="D11" s="304">
        <v>4</v>
      </c>
      <c r="E11" s="304">
        <v>5</v>
      </c>
      <c r="F11" s="304">
        <v>6</v>
      </c>
      <c r="G11" s="304">
        <v>7</v>
      </c>
      <c r="H11" s="304">
        <v>8</v>
      </c>
      <c r="I11" s="304">
        <v>9</v>
      </c>
      <c r="J11" s="304">
        <v>10</v>
      </c>
      <c r="K11" s="304">
        <v>11</v>
      </c>
      <c r="L11" s="303"/>
    </row>
    <row r="12" spans="1:12" ht="24" customHeight="1">
      <c r="A12" s="446" t="s">
        <v>686</v>
      </c>
      <c r="B12" s="447"/>
      <c r="C12" s="448"/>
      <c r="D12" s="629" t="s">
        <v>687</v>
      </c>
      <c r="E12" s="630"/>
      <c r="F12" s="103" t="s">
        <v>677</v>
      </c>
      <c r="G12" s="319">
        <f>SUM(G13:G14)</f>
        <v>6993332</v>
      </c>
      <c r="H12" s="319">
        <f t="shared" ref="H12:J12" si="0">SUM(H13:H14)</f>
        <v>2600000</v>
      </c>
      <c r="I12" s="319">
        <f t="shared" si="0"/>
        <v>1800000</v>
      </c>
      <c r="J12" s="319">
        <f t="shared" si="0"/>
        <v>1800000</v>
      </c>
      <c r="K12" s="450" t="s">
        <v>677</v>
      </c>
      <c r="L12" s="303"/>
    </row>
    <row r="13" spans="1:12" ht="93.6">
      <c r="A13" s="631" t="s">
        <v>352</v>
      </c>
      <c r="B13" s="633" t="s">
        <v>353</v>
      </c>
      <c r="C13" s="635" t="s">
        <v>350</v>
      </c>
      <c r="D13" s="637" t="s">
        <v>762</v>
      </c>
      <c r="E13" s="205" t="s">
        <v>901</v>
      </c>
      <c r="F13" s="205" t="s">
        <v>902</v>
      </c>
      <c r="G13" s="307">
        <v>1400000</v>
      </c>
      <c r="H13" s="307">
        <v>1400000</v>
      </c>
      <c r="I13" s="307">
        <v>600000</v>
      </c>
      <c r="J13" s="307">
        <v>600000</v>
      </c>
      <c r="K13" s="449">
        <v>100</v>
      </c>
      <c r="L13" s="303"/>
    </row>
    <row r="14" spans="1:12" ht="93.6">
      <c r="A14" s="632"/>
      <c r="B14" s="634"/>
      <c r="C14" s="636"/>
      <c r="D14" s="638"/>
      <c r="E14" s="205" t="s">
        <v>903</v>
      </c>
      <c r="F14" s="205" t="s">
        <v>822</v>
      </c>
      <c r="G14" s="307">
        <v>5593332</v>
      </c>
      <c r="H14" s="307">
        <v>1200000</v>
      </c>
      <c r="I14" s="307">
        <v>1200000</v>
      </c>
      <c r="J14" s="307">
        <v>1200000</v>
      </c>
      <c r="K14" s="449">
        <f>J14/G14*100</f>
        <v>21.454117152352122</v>
      </c>
      <c r="L14" s="303"/>
    </row>
    <row r="15" spans="1:12" ht="43.2" customHeight="1">
      <c r="A15" s="318" t="s">
        <v>789</v>
      </c>
      <c r="B15" s="305"/>
      <c r="C15" s="306"/>
      <c r="D15" s="628" t="s">
        <v>790</v>
      </c>
      <c r="E15" s="628"/>
      <c r="F15" s="304"/>
      <c r="G15" s="451">
        <f>SUM(G16:G17)</f>
        <v>26024151</v>
      </c>
      <c r="H15" s="451">
        <f t="shared" ref="H15:J15" si="1">SUM(H16:H17)</f>
        <v>6356775.7999999998</v>
      </c>
      <c r="I15" s="451">
        <f t="shared" si="1"/>
        <v>1651203</v>
      </c>
      <c r="J15" s="451">
        <f t="shared" si="1"/>
        <v>467182.34</v>
      </c>
      <c r="K15" s="452" t="s">
        <v>677</v>
      </c>
      <c r="L15" s="303"/>
    </row>
    <row r="16" spans="1:12" s="212" customFormat="1" ht="117.6" customHeight="1">
      <c r="A16" s="625" t="s">
        <v>430</v>
      </c>
      <c r="B16" s="625" t="s">
        <v>431</v>
      </c>
      <c r="C16" s="626" t="s">
        <v>410</v>
      </c>
      <c r="D16" s="626" t="s">
        <v>818</v>
      </c>
      <c r="E16" s="205" t="s">
        <v>819</v>
      </c>
      <c r="F16" s="205" t="s">
        <v>820</v>
      </c>
      <c r="G16" s="307">
        <v>1439932</v>
      </c>
      <c r="H16" s="307">
        <v>1439932</v>
      </c>
      <c r="I16" s="193">
        <v>1273803</v>
      </c>
      <c r="J16" s="307">
        <v>467182.34</v>
      </c>
      <c r="K16" s="307">
        <f>J16/I16*100</f>
        <v>36.676184621954889</v>
      </c>
      <c r="L16" s="303"/>
    </row>
    <row r="17" spans="1:256" s="212" customFormat="1" ht="103.8" customHeight="1">
      <c r="A17" s="625"/>
      <c r="B17" s="625"/>
      <c r="C17" s="626"/>
      <c r="D17" s="626"/>
      <c r="E17" s="205" t="s">
        <v>821</v>
      </c>
      <c r="F17" s="205" t="s">
        <v>822</v>
      </c>
      <c r="G17" s="307">
        <v>24584219</v>
      </c>
      <c r="H17" s="307">
        <v>4916843.8</v>
      </c>
      <c r="I17" s="193">
        <v>377400</v>
      </c>
      <c r="J17" s="205"/>
      <c r="K17" s="317"/>
      <c r="L17" s="303"/>
    </row>
    <row r="18" spans="1:256" s="212" customFormat="1" ht="27.6" customHeight="1">
      <c r="A18" s="103" t="s">
        <v>661</v>
      </c>
      <c r="B18" s="103" t="s">
        <v>661</v>
      </c>
      <c r="C18" s="103" t="s">
        <v>661</v>
      </c>
      <c r="D18" s="103" t="s">
        <v>823</v>
      </c>
      <c r="E18" s="103" t="s">
        <v>661</v>
      </c>
      <c r="F18" s="103" t="s">
        <v>661</v>
      </c>
      <c r="G18" s="219">
        <f>G15+G12</f>
        <v>33017483</v>
      </c>
      <c r="H18" s="219">
        <f t="shared" ref="H18:J18" si="2">H15+H12</f>
        <v>8956775.8000000007</v>
      </c>
      <c r="I18" s="219">
        <f t="shared" si="2"/>
        <v>3451203</v>
      </c>
      <c r="J18" s="219">
        <f t="shared" si="2"/>
        <v>2267182.34</v>
      </c>
      <c r="K18" s="319" t="s">
        <v>677</v>
      </c>
      <c r="L18" s="308"/>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F18" s="189"/>
      <c r="CG18" s="189"/>
      <c r="CH18" s="189"/>
      <c r="CI18" s="189"/>
      <c r="CJ18" s="189"/>
      <c r="CK18" s="189"/>
      <c r="CL18" s="189"/>
      <c r="CM18" s="189"/>
      <c r="CN18" s="189"/>
      <c r="CO18" s="189"/>
      <c r="CP18" s="189"/>
      <c r="CQ18" s="189"/>
      <c r="CR18" s="189"/>
      <c r="CS18" s="189"/>
      <c r="CT18" s="189"/>
      <c r="CU18" s="189"/>
      <c r="CV18" s="189"/>
      <c r="CW18" s="189"/>
      <c r="CX18" s="189"/>
      <c r="CY18" s="189"/>
      <c r="CZ18" s="189"/>
      <c r="DA18" s="189"/>
      <c r="DB18" s="189"/>
      <c r="DC18" s="189"/>
      <c r="DD18" s="189"/>
      <c r="DE18" s="189"/>
      <c r="DF18" s="189"/>
      <c r="DG18" s="189"/>
      <c r="DH18" s="189"/>
      <c r="DI18" s="189"/>
      <c r="DJ18" s="189"/>
      <c r="DK18" s="189"/>
      <c r="DL18" s="189"/>
      <c r="DM18" s="189"/>
      <c r="DN18" s="189"/>
      <c r="DO18" s="189"/>
      <c r="DP18" s="189"/>
      <c r="DQ18" s="189"/>
      <c r="DR18" s="189"/>
      <c r="DS18" s="189"/>
      <c r="DT18" s="189"/>
      <c r="DU18" s="189"/>
      <c r="DV18" s="189"/>
      <c r="DW18" s="189"/>
      <c r="DX18" s="189"/>
      <c r="DY18" s="189"/>
      <c r="DZ18" s="189"/>
      <c r="EA18" s="189"/>
      <c r="EB18" s="189"/>
      <c r="EC18" s="189"/>
      <c r="ED18" s="189"/>
      <c r="EE18" s="189"/>
      <c r="EF18" s="189"/>
      <c r="EG18" s="189"/>
      <c r="EH18" s="189"/>
      <c r="EI18" s="189"/>
      <c r="EJ18" s="189"/>
      <c r="EK18" s="189"/>
      <c r="EL18" s="189"/>
      <c r="EM18" s="189"/>
      <c r="EN18" s="189"/>
      <c r="EO18" s="189"/>
      <c r="EP18" s="189"/>
      <c r="EQ18" s="189"/>
      <c r="ER18" s="189"/>
      <c r="ES18" s="189"/>
      <c r="ET18" s="189"/>
      <c r="EU18" s="189"/>
      <c r="EV18" s="189"/>
      <c r="EW18" s="189"/>
      <c r="EX18" s="189"/>
      <c r="EY18" s="189"/>
      <c r="EZ18" s="189"/>
      <c r="FA18" s="189"/>
      <c r="FB18" s="189"/>
      <c r="FC18" s="189"/>
      <c r="FD18" s="189"/>
      <c r="FE18" s="189"/>
      <c r="FF18" s="189"/>
      <c r="FG18" s="189"/>
      <c r="FH18" s="189"/>
      <c r="FI18" s="189"/>
      <c r="FJ18" s="189"/>
      <c r="FK18" s="189"/>
      <c r="FL18" s="189"/>
      <c r="FM18" s="189"/>
      <c r="FN18" s="189"/>
      <c r="FO18" s="189"/>
      <c r="FP18" s="189"/>
      <c r="FQ18" s="189"/>
      <c r="FR18" s="189"/>
      <c r="FS18" s="189"/>
      <c r="FT18" s="189"/>
      <c r="FU18" s="189"/>
      <c r="FV18" s="189"/>
      <c r="FW18" s="189"/>
      <c r="FX18" s="189"/>
      <c r="FY18" s="189"/>
      <c r="FZ18" s="189"/>
      <c r="GA18" s="189"/>
      <c r="GB18" s="189"/>
      <c r="GC18" s="189"/>
      <c r="GD18" s="189"/>
      <c r="GE18" s="189"/>
      <c r="GF18" s="189"/>
      <c r="GG18" s="189"/>
      <c r="GH18" s="189"/>
      <c r="GI18" s="189"/>
      <c r="GJ18" s="189"/>
      <c r="GK18" s="189"/>
      <c r="GL18" s="189"/>
      <c r="GM18" s="189"/>
      <c r="GN18" s="189"/>
      <c r="GO18" s="189"/>
      <c r="GP18" s="189"/>
      <c r="GQ18" s="189"/>
      <c r="GR18" s="189"/>
      <c r="GS18" s="189"/>
      <c r="GT18" s="189"/>
      <c r="GU18" s="189"/>
      <c r="GV18" s="189"/>
      <c r="GW18" s="189"/>
      <c r="GX18" s="189"/>
      <c r="GY18" s="189"/>
      <c r="GZ18" s="189"/>
      <c r="HA18" s="189"/>
      <c r="HB18" s="189"/>
      <c r="HC18" s="189"/>
      <c r="HD18" s="189"/>
      <c r="HE18" s="189"/>
      <c r="HF18" s="189"/>
      <c r="HG18" s="189"/>
      <c r="HH18" s="189"/>
      <c r="HI18" s="189"/>
      <c r="HJ18" s="189"/>
      <c r="HK18" s="189"/>
      <c r="HL18" s="189"/>
      <c r="HM18" s="189"/>
      <c r="HN18" s="189"/>
      <c r="HO18" s="189"/>
      <c r="HP18" s="189"/>
      <c r="HQ18" s="189"/>
      <c r="HR18" s="189"/>
      <c r="HS18" s="189"/>
      <c r="HT18" s="189"/>
      <c r="HU18" s="189"/>
      <c r="HV18" s="189"/>
      <c r="HW18" s="189"/>
      <c r="HX18" s="189"/>
      <c r="HY18" s="189"/>
      <c r="HZ18" s="189"/>
      <c r="IA18" s="189"/>
      <c r="IB18" s="189"/>
      <c r="IC18" s="189"/>
      <c r="ID18" s="189"/>
      <c r="IE18" s="189"/>
      <c r="IF18" s="189"/>
      <c r="IG18" s="189"/>
      <c r="IH18" s="189"/>
      <c r="II18" s="189"/>
      <c r="IJ18" s="189"/>
      <c r="IK18" s="189"/>
      <c r="IL18" s="189"/>
      <c r="IM18" s="189"/>
      <c r="IN18" s="189"/>
      <c r="IO18" s="189"/>
      <c r="IP18" s="189"/>
      <c r="IQ18" s="189"/>
      <c r="IR18" s="189"/>
      <c r="IS18" s="189"/>
      <c r="IT18" s="189"/>
      <c r="IU18" s="189"/>
      <c r="IV18" s="189"/>
    </row>
    <row r="19" spans="1:256" s="212" customFormat="1" ht="27.6" customHeight="1">
      <c r="A19" s="309"/>
      <c r="B19" s="309"/>
      <c r="C19" s="309"/>
      <c r="D19" s="309"/>
      <c r="E19" s="309"/>
      <c r="F19" s="309"/>
      <c r="G19" s="309"/>
      <c r="H19" s="309"/>
      <c r="I19" s="310"/>
      <c r="J19" s="309"/>
      <c r="K19" s="308"/>
      <c r="L19" s="308"/>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89"/>
      <c r="DE19" s="189"/>
      <c r="DF19" s="189"/>
      <c r="DG19" s="189"/>
      <c r="DH19" s="189"/>
      <c r="DI19" s="189"/>
      <c r="DJ19" s="189"/>
      <c r="DK19" s="189"/>
      <c r="DL19" s="189"/>
      <c r="DM19" s="189"/>
      <c r="DN19" s="189"/>
      <c r="DO19" s="189"/>
      <c r="DP19" s="189"/>
      <c r="DQ19" s="189"/>
      <c r="DR19" s="189"/>
      <c r="DS19" s="189"/>
      <c r="DT19" s="189"/>
      <c r="DU19" s="189"/>
      <c r="DV19" s="189"/>
      <c r="DW19" s="189"/>
      <c r="DX19" s="189"/>
      <c r="DY19" s="189"/>
      <c r="DZ19" s="189"/>
      <c r="EA19" s="189"/>
      <c r="EB19" s="189"/>
      <c r="EC19" s="189"/>
      <c r="ED19" s="189"/>
      <c r="EE19" s="189"/>
      <c r="EF19" s="189"/>
      <c r="EG19" s="189"/>
      <c r="EH19" s="189"/>
      <c r="EI19" s="189"/>
      <c r="EJ19" s="189"/>
      <c r="EK19" s="189"/>
      <c r="EL19" s="189"/>
      <c r="EM19" s="189"/>
      <c r="EN19" s="189"/>
      <c r="EO19" s="189"/>
      <c r="EP19" s="189"/>
      <c r="EQ19" s="189"/>
      <c r="ER19" s="189"/>
      <c r="ES19" s="189"/>
      <c r="ET19" s="189"/>
      <c r="EU19" s="189"/>
      <c r="EV19" s="189"/>
      <c r="EW19" s="189"/>
      <c r="EX19" s="189"/>
      <c r="EY19" s="189"/>
      <c r="EZ19" s="189"/>
      <c r="FA19" s="189"/>
      <c r="FB19" s="189"/>
      <c r="FC19" s="189"/>
      <c r="FD19" s="189"/>
      <c r="FE19" s="189"/>
      <c r="FF19" s="189"/>
      <c r="FG19" s="189"/>
      <c r="FH19" s="189"/>
      <c r="FI19" s="189"/>
      <c r="FJ19" s="189"/>
      <c r="FK19" s="189"/>
      <c r="FL19" s="189"/>
      <c r="FM19" s="189"/>
      <c r="FN19" s="189"/>
      <c r="FO19" s="189"/>
      <c r="FP19" s="189"/>
      <c r="FQ19" s="189"/>
      <c r="FR19" s="189"/>
      <c r="FS19" s="189"/>
      <c r="FT19" s="189"/>
      <c r="FU19" s="189"/>
      <c r="FV19" s="189"/>
      <c r="FW19" s="189"/>
      <c r="FX19" s="189"/>
      <c r="FY19" s="189"/>
      <c r="FZ19" s="189"/>
      <c r="GA19" s="189"/>
      <c r="GB19" s="189"/>
      <c r="GC19" s="189"/>
      <c r="GD19" s="189"/>
      <c r="GE19" s="189"/>
      <c r="GF19" s="189"/>
      <c r="GG19" s="189"/>
      <c r="GH19" s="189"/>
      <c r="GI19" s="189"/>
      <c r="GJ19" s="189"/>
      <c r="GK19" s="189"/>
      <c r="GL19" s="189"/>
      <c r="GM19" s="189"/>
      <c r="GN19" s="189"/>
      <c r="GO19" s="189"/>
      <c r="GP19" s="189"/>
      <c r="GQ19" s="189"/>
      <c r="GR19" s="189"/>
      <c r="GS19" s="189"/>
      <c r="GT19" s="189"/>
      <c r="GU19" s="189"/>
      <c r="GV19" s="189"/>
      <c r="GW19" s="189"/>
      <c r="GX19" s="189"/>
      <c r="GY19" s="189"/>
      <c r="GZ19" s="189"/>
      <c r="HA19" s="189"/>
      <c r="HB19" s="189"/>
      <c r="HC19" s="189"/>
      <c r="HD19" s="189"/>
      <c r="HE19" s="189"/>
      <c r="HF19" s="189"/>
      <c r="HG19" s="189"/>
      <c r="HH19" s="189"/>
      <c r="HI19" s="189"/>
      <c r="HJ19" s="189"/>
      <c r="HK19" s="189"/>
      <c r="HL19" s="189"/>
      <c r="HM19" s="189"/>
      <c r="HN19" s="189"/>
      <c r="HO19" s="189"/>
      <c r="HP19" s="189"/>
      <c r="HQ19" s="189"/>
      <c r="HR19" s="189"/>
      <c r="HS19" s="189"/>
      <c r="HT19" s="189"/>
      <c r="HU19" s="189"/>
      <c r="HV19" s="189"/>
      <c r="HW19" s="189"/>
      <c r="HX19" s="189"/>
      <c r="HY19" s="189"/>
      <c r="HZ19" s="189"/>
      <c r="IA19" s="189"/>
      <c r="IB19" s="189"/>
      <c r="IC19" s="189"/>
      <c r="ID19" s="189"/>
      <c r="IE19" s="189"/>
      <c r="IF19" s="189"/>
      <c r="IG19" s="189"/>
      <c r="IH19" s="189"/>
      <c r="II19" s="189"/>
      <c r="IJ19" s="189"/>
      <c r="IK19" s="189"/>
      <c r="IL19" s="189"/>
      <c r="IM19" s="189"/>
      <c r="IN19" s="189"/>
      <c r="IO19" s="189"/>
      <c r="IP19" s="189"/>
      <c r="IQ19" s="189"/>
      <c r="IR19" s="189"/>
      <c r="IS19" s="189"/>
      <c r="IT19" s="189"/>
      <c r="IU19" s="189"/>
      <c r="IV19" s="189"/>
    </row>
    <row r="20" spans="1:256" s="212" customFormat="1">
      <c r="A20" s="311"/>
      <c r="B20" s="311"/>
      <c r="C20" s="311"/>
      <c r="D20" s="311"/>
      <c r="E20" s="311"/>
      <c r="F20" s="311"/>
      <c r="G20" s="311"/>
      <c r="H20" s="311"/>
      <c r="I20" s="311"/>
      <c r="J20" s="311"/>
      <c r="K20" s="303"/>
      <c r="L20" s="303"/>
    </row>
    <row r="21" spans="1:256" s="10" customFormat="1" ht="18">
      <c r="A21" s="312" t="s">
        <v>202</v>
      </c>
      <c r="E21" s="313"/>
      <c r="I21" s="314" t="s">
        <v>203</v>
      </c>
      <c r="K21" s="315"/>
    </row>
    <row r="22" spans="1:256" s="212" customFormat="1">
      <c r="A22" s="316"/>
      <c r="B22" s="13"/>
      <c r="C22" s="13"/>
      <c r="D22" s="297"/>
      <c r="E22" s="297"/>
    </row>
  </sheetData>
  <mergeCells count="14">
    <mergeCell ref="A16:A17"/>
    <mergeCell ref="B16:B17"/>
    <mergeCell ref="C16:C17"/>
    <mergeCell ref="D16:D17"/>
    <mergeCell ref="A5:I5"/>
    <mergeCell ref="A6:B6"/>
    <mergeCell ref="A7:B7"/>
    <mergeCell ref="A9:B9"/>
    <mergeCell ref="D15:E15"/>
    <mergeCell ref="D12:E12"/>
    <mergeCell ref="A13:A14"/>
    <mergeCell ref="B13:B14"/>
    <mergeCell ref="C13:C14"/>
    <mergeCell ref="D13:D14"/>
  </mergeCells>
  <pageMargins left="0.70866141732283472" right="0.19685039370078741" top="0.47244094488188981" bottom="0.19685039370078741" header="0.31496062992125984" footer="0.31496062992125984"/>
  <pageSetup paperSize="9" scale="8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ДОДАТОК 1</vt:lpstr>
      <vt:lpstr>ДОДАТОК 2</vt:lpstr>
      <vt:lpstr>ДОДАТОК 3</vt:lpstr>
      <vt:lpstr>ДОДАТОК 4</vt:lpstr>
      <vt:lpstr>ДОДАТОК 5</vt:lpstr>
      <vt:lpstr>ДОДАТОК 6</vt:lpstr>
      <vt:lpstr>ДОДАТОК 7</vt:lpstr>
      <vt:lpstr>'ДОДАТОК 1'!Заголовки_для_друку</vt:lpstr>
      <vt:lpstr>'ДОДАТОК 2'!Заголовки_для_друку</vt:lpstr>
      <vt:lpstr>'ДОДАТОК 3'!Заголовки_для_друку</vt:lpstr>
      <vt:lpstr>'ДОДАТОК 6'!Заголовки_для_друку</vt:lpstr>
      <vt:lpstr>'ДОДАТОК 2'!Область_друку</vt:lpstr>
      <vt:lpstr>'ДОДАТОК 6'!Область_друку</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Mis'kaRada</dc:creator>
  <cp:lastModifiedBy>Користувач Windows</cp:lastModifiedBy>
  <cp:lastPrinted>2025-11-03T14:30:33Z</cp:lastPrinted>
  <dcterms:created xsi:type="dcterms:W3CDTF">2025-04-07T14:50:30Z</dcterms:created>
  <dcterms:modified xsi:type="dcterms:W3CDTF">2025-11-03T15:07:23Z</dcterms:modified>
</cp:coreProperties>
</file>