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44" windowWidth="19416" windowHeight="9024"/>
  </bookViews>
  <sheets>
    <sheet name="ЗФ" sheetId="1" r:id="rId1"/>
  </sheets>
  <definedNames>
    <definedName name="_xlnm.Print_Titles" localSheetId="0">ЗФ!$4:$5</definedName>
  </definedNames>
  <calcPr calcId="125725"/>
</workbook>
</file>

<file path=xl/calcChain.xml><?xml version="1.0" encoding="utf-8"?>
<calcChain xmlns="http://schemas.openxmlformats.org/spreadsheetml/2006/main">
  <c r="L87" i="1"/>
  <c r="H79"/>
  <c r="G79"/>
  <c r="I79" s="1"/>
  <c r="F79"/>
  <c r="J79" s="1"/>
  <c r="E79"/>
  <c r="D79"/>
  <c r="K80"/>
  <c r="J80"/>
  <c r="I80"/>
  <c r="D90"/>
  <c r="L93"/>
  <c r="K93"/>
  <c r="I93"/>
  <c r="H81"/>
  <c r="G81"/>
  <c r="F81"/>
  <c r="E81"/>
  <c r="D81"/>
  <c r="K82"/>
  <c r="J82"/>
  <c r="I82"/>
  <c r="G68"/>
  <c r="K79" l="1"/>
  <c r="L83"/>
  <c r="K83"/>
  <c r="I83"/>
  <c r="H43"/>
  <c r="G43"/>
  <c r="F43"/>
  <c r="E43"/>
  <c r="D43"/>
  <c r="H38"/>
  <c r="G38"/>
  <c r="F38"/>
  <c r="E38"/>
  <c r="D38"/>
  <c r="H33"/>
  <c r="G33"/>
  <c r="F33"/>
  <c r="E33"/>
  <c r="D33"/>
  <c r="D74"/>
  <c r="J43" l="1"/>
  <c r="J33"/>
  <c r="K33"/>
  <c r="I43"/>
  <c r="L43"/>
  <c r="J38"/>
  <c r="K38"/>
  <c r="I38"/>
  <c r="I33"/>
  <c r="K43"/>
  <c r="L38"/>
  <c r="L33"/>
  <c r="L76"/>
  <c r="K76"/>
  <c r="I76"/>
  <c r="H90" l="1"/>
  <c r="G90"/>
  <c r="F90"/>
  <c r="E90"/>
  <c r="K98"/>
  <c r="J98"/>
  <c r="I98"/>
  <c r="I60"/>
  <c r="I59"/>
  <c r="L59"/>
  <c r="G55" l="1"/>
  <c r="L92" l="1"/>
  <c r="K92"/>
  <c r="I92"/>
  <c r="H88"/>
  <c r="H78" s="1"/>
  <c r="G88"/>
  <c r="G78" s="1"/>
  <c r="F88"/>
  <c r="F78" s="1"/>
  <c r="E88"/>
  <c r="E78" s="1"/>
  <c r="K97"/>
  <c r="J97"/>
  <c r="I97"/>
  <c r="L96"/>
  <c r="K96"/>
  <c r="J96"/>
  <c r="I96"/>
  <c r="L95"/>
  <c r="K95"/>
  <c r="J95"/>
  <c r="I95"/>
  <c r="L94"/>
  <c r="K94"/>
  <c r="I94"/>
  <c r="E77" l="1"/>
  <c r="G77"/>
  <c r="H77"/>
  <c r="F77"/>
  <c r="D88"/>
  <c r="D78" s="1"/>
  <c r="H74"/>
  <c r="H73" s="1"/>
  <c r="G74"/>
  <c r="F74"/>
  <c r="E74"/>
  <c r="G73"/>
  <c r="F73"/>
  <c r="E73"/>
  <c r="H68"/>
  <c r="F68"/>
  <c r="E68"/>
  <c r="H66"/>
  <c r="G66"/>
  <c r="F66"/>
  <c r="E66"/>
  <c r="H62"/>
  <c r="G62"/>
  <c r="F62"/>
  <c r="E62"/>
  <c r="E61" s="1"/>
  <c r="H57"/>
  <c r="G57"/>
  <c r="G54" s="1"/>
  <c r="F57"/>
  <c r="F54" s="1"/>
  <c r="E57"/>
  <c r="H55"/>
  <c r="I55" s="1"/>
  <c r="F55"/>
  <c r="E55"/>
  <c r="D73"/>
  <c r="D68"/>
  <c r="D66"/>
  <c r="D62"/>
  <c r="D57"/>
  <c r="K60"/>
  <c r="D55"/>
  <c r="H49"/>
  <c r="G49"/>
  <c r="F49"/>
  <c r="E49"/>
  <c r="H46"/>
  <c r="J46" s="1"/>
  <c r="G46"/>
  <c r="F46"/>
  <c r="E46"/>
  <c r="H32"/>
  <c r="G32"/>
  <c r="G31" s="1"/>
  <c r="F32"/>
  <c r="E32"/>
  <c r="H28"/>
  <c r="G28"/>
  <c r="F28"/>
  <c r="E28"/>
  <c r="H26"/>
  <c r="G26"/>
  <c r="F26"/>
  <c r="E26"/>
  <c r="H24"/>
  <c r="G24"/>
  <c r="F24"/>
  <c r="E24"/>
  <c r="H21"/>
  <c r="G21"/>
  <c r="F21"/>
  <c r="E21"/>
  <c r="H19"/>
  <c r="G19"/>
  <c r="F19"/>
  <c r="E19"/>
  <c r="H16"/>
  <c r="G16"/>
  <c r="G15" s="1"/>
  <c r="F16"/>
  <c r="E16"/>
  <c r="F15"/>
  <c r="H13"/>
  <c r="G13"/>
  <c r="F13"/>
  <c r="E13"/>
  <c r="H8"/>
  <c r="H7" s="1"/>
  <c r="G8"/>
  <c r="G7" s="1"/>
  <c r="F8"/>
  <c r="F7" s="1"/>
  <c r="E8"/>
  <c r="E7" s="1"/>
  <c r="D49"/>
  <c r="D46"/>
  <c r="D32"/>
  <c r="D24"/>
  <c r="D26"/>
  <c r="D28"/>
  <c r="D16"/>
  <c r="D19"/>
  <c r="L19" s="1"/>
  <c r="D21"/>
  <c r="D13"/>
  <c r="D8"/>
  <c r="J9"/>
  <c r="J10"/>
  <c r="J11"/>
  <c r="J12"/>
  <c r="J14"/>
  <c r="J17"/>
  <c r="J18"/>
  <c r="J22"/>
  <c r="J25"/>
  <c r="J27"/>
  <c r="J29"/>
  <c r="J30"/>
  <c r="J34"/>
  <c r="J35"/>
  <c r="J36"/>
  <c r="J37"/>
  <c r="J39"/>
  <c r="J40"/>
  <c r="J41"/>
  <c r="J42"/>
  <c r="J44"/>
  <c r="J45"/>
  <c r="J47"/>
  <c r="J48"/>
  <c r="J50"/>
  <c r="J51"/>
  <c r="J52"/>
  <c r="J56"/>
  <c r="J58"/>
  <c r="J63"/>
  <c r="J64"/>
  <c r="J65"/>
  <c r="J67"/>
  <c r="J69"/>
  <c r="J70"/>
  <c r="J71"/>
  <c r="J72"/>
  <c r="J75"/>
  <c r="J81"/>
  <c r="J84"/>
  <c r="J86"/>
  <c r="J87"/>
  <c r="J88"/>
  <c r="J89"/>
  <c r="J90"/>
  <c r="J91"/>
  <c r="L9"/>
  <c r="L10"/>
  <c r="L11"/>
  <c r="L12"/>
  <c r="L14"/>
  <c r="L20"/>
  <c r="L22"/>
  <c r="L25"/>
  <c r="L27"/>
  <c r="L29"/>
  <c r="L30"/>
  <c r="L34"/>
  <c r="L35"/>
  <c r="L36"/>
  <c r="L37"/>
  <c r="L39"/>
  <c r="L40"/>
  <c r="L41"/>
  <c r="L42"/>
  <c r="L45"/>
  <c r="L48"/>
  <c r="L50"/>
  <c r="L51"/>
  <c r="L52"/>
  <c r="L56"/>
  <c r="L58"/>
  <c r="L63"/>
  <c r="L64"/>
  <c r="L65"/>
  <c r="L67"/>
  <c r="L69"/>
  <c r="L72"/>
  <c r="L75"/>
  <c r="L84"/>
  <c r="L88"/>
  <c r="L89"/>
  <c r="L90"/>
  <c r="L91"/>
  <c r="K9"/>
  <c r="K10"/>
  <c r="K11"/>
  <c r="K12"/>
  <c r="K14"/>
  <c r="K17"/>
  <c r="K18"/>
  <c r="K20"/>
  <c r="K22"/>
  <c r="K25"/>
  <c r="K27"/>
  <c r="K29"/>
  <c r="K30"/>
  <c r="K34"/>
  <c r="K35"/>
  <c r="K36"/>
  <c r="K37"/>
  <c r="K39"/>
  <c r="K40"/>
  <c r="K41"/>
  <c r="K42"/>
  <c r="K44"/>
  <c r="K45"/>
  <c r="K47"/>
  <c r="K48"/>
  <c r="K50"/>
  <c r="K51"/>
  <c r="K52"/>
  <c r="K56"/>
  <c r="K58"/>
  <c r="K59"/>
  <c r="K63"/>
  <c r="K64"/>
  <c r="K65"/>
  <c r="K67"/>
  <c r="K69"/>
  <c r="K70"/>
  <c r="K71"/>
  <c r="K72"/>
  <c r="K75"/>
  <c r="K84"/>
  <c r="K85"/>
  <c r="K86"/>
  <c r="K87"/>
  <c r="K88"/>
  <c r="K89"/>
  <c r="K90"/>
  <c r="K91"/>
  <c r="I9"/>
  <c r="I10"/>
  <c r="I11"/>
  <c r="I12"/>
  <c r="I14"/>
  <c r="I17"/>
  <c r="I18"/>
  <c r="I19"/>
  <c r="I20"/>
  <c r="I22"/>
  <c r="I25"/>
  <c r="I27"/>
  <c r="I29"/>
  <c r="I30"/>
  <c r="I34"/>
  <c r="I35"/>
  <c r="I36"/>
  <c r="I37"/>
  <c r="I39"/>
  <c r="I40"/>
  <c r="I41"/>
  <c r="I42"/>
  <c r="I44"/>
  <c r="I45"/>
  <c r="I47"/>
  <c r="I48"/>
  <c r="I50"/>
  <c r="I51"/>
  <c r="I52"/>
  <c r="I56"/>
  <c r="I58"/>
  <c r="I63"/>
  <c r="I64"/>
  <c r="I65"/>
  <c r="I67"/>
  <c r="I69"/>
  <c r="I70"/>
  <c r="I71"/>
  <c r="I72"/>
  <c r="I75"/>
  <c r="I81"/>
  <c r="I84"/>
  <c r="I85"/>
  <c r="I86"/>
  <c r="I87"/>
  <c r="I88"/>
  <c r="I89"/>
  <c r="I90"/>
  <c r="I91"/>
  <c r="K19" l="1"/>
  <c r="F61"/>
  <c r="F53" s="1"/>
  <c r="E31"/>
  <c r="E23"/>
  <c r="K13"/>
  <c r="I13"/>
  <c r="L13"/>
  <c r="D7"/>
  <c r="K7" s="1"/>
  <c r="H31"/>
  <c r="G23"/>
  <c r="G6" s="1"/>
  <c r="H15"/>
  <c r="J49"/>
  <c r="J26"/>
  <c r="D77"/>
  <c r="L77" s="1"/>
  <c r="K57"/>
  <c r="D54"/>
  <c r="D15"/>
  <c r="I73"/>
  <c r="L57"/>
  <c r="H54"/>
  <c r="I54" s="1"/>
  <c r="L49"/>
  <c r="K49"/>
  <c r="K26"/>
  <c r="K81"/>
  <c r="K21"/>
  <c r="I57"/>
  <c r="I49"/>
  <c r="G61"/>
  <c r="G53" s="1"/>
  <c r="I77"/>
  <c r="I78"/>
  <c r="L81"/>
  <c r="D61"/>
  <c r="D23"/>
  <c r="K8"/>
  <c r="K73"/>
  <c r="L73"/>
  <c r="L55"/>
  <c r="J13"/>
  <c r="I46"/>
  <c r="J55"/>
  <c r="J57"/>
  <c r="L62"/>
  <c r="I66"/>
  <c r="K68"/>
  <c r="L74"/>
  <c r="K16"/>
  <c r="L21"/>
  <c r="D31"/>
  <c r="K31" s="1"/>
  <c r="J15"/>
  <c r="J16"/>
  <c r="J21"/>
  <c r="E54"/>
  <c r="E53" s="1"/>
  <c r="I21"/>
  <c r="K55"/>
  <c r="E15"/>
  <c r="E6" s="1"/>
  <c r="L24"/>
  <c r="K28"/>
  <c r="F31"/>
  <c r="J77"/>
  <c r="I74"/>
  <c r="K74"/>
  <c r="J73"/>
  <c r="J74"/>
  <c r="L68"/>
  <c r="J68"/>
  <c r="I68"/>
  <c r="L66"/>
  <c r="K66"/>
  <c r="H61"/>
  <c r="J66"/>
  <c r="K62"/>
  <c r="I62"/>
  <c r="I32"/>
  <c r="J32"/>
  <c r="K32"/>
  <c r="I31"/>
  <c r="L32"/>
  <c r="L28"/>
  <c r="I28"/>
  <c r="J28"/>
  <c r="H23"/>
  <c r="I26"/>
  <c r="L26"/>
  <c r="I24"/>
  <c r="K24"/>
  <c r="J24"/>
  <c r="I16"/>
  <c r="L7"/>
  <c r="J7"/>
  <c r="I7"/>
  <c r="I8"/>
  <c r="L8"/>
  <c r="J8"/>
  <c r="J78"/>
  <c r="J62"/>
  <c r="F23"/>
  <c r="K46"/>
  <c r="L46"/>
  <c r="J31" l="1"/>
  <c r="K15"/>
  <c r="E99"/>
  <c r="E100" s="1"/>
  <c r="L15"/>
  <c r="H6"/>
  <c r="I6" s="1"/>
  <c r="I15"/>
  <c r="K77"/>
  <c r="J54"/>
  <c r="L78"/>
  <c r="K78"/>
  <c r="D53"/>
  <c r="K54"/>
  <c r="L54"/>
  <c r="H53"/>
  <c r="D6"/>
  <c r="L31"/>
  <c r="J61"/>
  <c r="L61"/>
  <c r="I61"/>
  <c r="K61"/>
  <c r="G99"/>
  <c r="G100" s="1"/>
  <c r="J23"/>
  <c r="L23"/>
  <c r="K23"/>
  <c r="I23"/>
  <c r="F6"/>
  <c r="D99" l="1"/>
  <c r="D100" s="1"/>
  <c r="K53"/>
  <c r="I53"/>
  <c r="H99"/>
  <c r="J53"/>
  <c r="L53"/>
  <c r="L6"/>
  <c r="K6"/>
  <c r="J6"/>
  <c r="F99"/>
  <c r="L99" l="1"/>
  <c r="I99"/>
  <c r="H100"/>
  <c r="K100" s="1"/>
  <c r="K99"/>
  <c r="F100"/>
  <c r="J99"/>
  <c r="I100" l="1"/>
  <c r="J100"/>
  <c r="L100"/>
</calcChain>
</file>

<file path=xl/sharedStrings.xml><?xml version="1.0" encoding="utf-8"?>
<sst xmlns="http://schemas.openxmlformats.org/spreadsheetml/2006/main" count="190" uniqueCount="184">
  <si>
    <t>тис. грн.</t>
  </si>
  <si>
    <t>ККД</t>
  </si>
  <si>
    <t>Доходи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</si>
  <si>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</si>
  <si>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</si>
  <si>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</si>
  <si>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</si>
  <si>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</si>
  <si>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</si>
  <si>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</si>
  <si>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</si>
  <si>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</si>
  <si>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</si>
  <si>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</si>
  <si>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</si>
  <si>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</si>
  <si>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</si>
  <si>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</si>
  <si>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</si>
  <si>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</si>
  <si>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</si>
  <si>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</si>
  <si>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</si>
  <si>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</si>
  <si>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</si>
  <si>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</si>
  <si>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</si>
  <si>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</si>
  <si>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</si>
  <si>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13020000</t>
  </si>
  <si>
    <t>Рентна плата за спеціальне використання води</t>
  </si>
  <si>
    <t>13020200</t>
  </si>
  <si>
    <t>Рентна плата за спеціальне використання води водних об`єктів місцевого значення</t>
  </si>
  <si>
    <t>13030000</t>
  </si>
  <si>
    <t>Рентна плата за користування надрами загальнодержавного значення</t>
  </si>
  <si>
    <t>13030100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</si>
  <si>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</si>
  <si>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</si>
  <si>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</si>
  <si>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</si>
  <si>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</si>
  <si>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</si>
  <si>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</si>
  <si>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</si>
  <si>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</si>
  <si>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</si>
  <si>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</si>
  <si>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</si>
  <si>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</si>
  <si>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</si>
  <si>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</si>
  <si>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</si>
  <si>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</si>
  <si>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</si>
  <si>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</si>
  <si>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</si>
  <si>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</si>
  <si>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</si>
  <si>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</si>
  <si>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</si>
  <si>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</si>
  <si>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</si>
  <si>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</si>
  <si>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</si>
  <si>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</si>
  <si>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</si>
  <si>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</si>
  <si>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</si>
  <si>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</si>
  <si>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</si>
  <si>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</si>
  <si>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</si>
  <si>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</si>
  <si>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</si>
  <si>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</si>
  <si>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</si>
  <si>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</si>
  <si>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18030100</t>
  </si>
  <si>
    <t>Туристичний збір, сплачений юридичними особами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</si>
  <si>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</si>
  <si>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</si>
  <si>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</si>
  <si>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</si>
  <si>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</si>
  <si>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</si>
  <si>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</si>
  <si>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</si>
  <si>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</si>
  <si>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</si>
  <si>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</si>
  <si>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</si>
  <si>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</si>
  <si>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</si>
  <si>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</si>
  <si>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</si>
  <si>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</si>
  <si>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</si>
  <si>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</si>
  <si>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</si>
  <si>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</si>
  <si>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</si>
  <si>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</si>
  <si>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</si>
  <si>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</si>
  <si>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</si>
  <si>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</si>
  <si>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</si>
  <si>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</si>
  <si>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</si>
  <si>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</si>
  <si>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</si>
  <si>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</si>
  <si>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</si>
  <si>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</si>
  <si>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</si>
  <si>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</si>
  <si>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</si>
  <si>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</si>
  <si>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</si>
  <si>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</si>
  <si>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</si>
  <si>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22090200</t>
  </si>
  <si>
    <t>Державне мито, не віднесене до інших категорій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</si>
  <si>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</si>
  <si>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</si>
  <si>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</si>
  <si>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</si>
  <si>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</si>
  <si>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</si>
  <si>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</si>
  <si>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</si>
  <si>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</si>
  <si>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</si>
  <si>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</si>
  <si>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</si>
  <si>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</si>
  <si>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</si>
  <si>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</si>
  <si>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</si>
  <si>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</si>
  <si>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</si>
  <si>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</si>
  <si>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</si>
  <si>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</si>
  <si>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</si>
  <si>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41040000</t>
  </si>
  <si>
    <t>Дотації з місцевих бюджетів іншим місцевим бюджетам</t>
  </si>
  <si>
    <t>41040400</t>
  </si>
  <si>
    <t>Інші дотації з місцевого бюджету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</si>
  <si>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</si>
  <si>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</si>
  <si>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</si>
  <si>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</si>
  <si>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 </t>
  </si>
  <si>
    <t xml:space="preserve">Усього ( без урахування трансфертів) </t>
  </si>
  <si>
    <t xml:space="preserve">Усього </t>
  </si>
  <si>
    <t>Динаміка надходжень</t>
  </si>
  <si>
    <t>тис.грн.</t>
  </si>
  <si>
    <t>%</t>
  </si>
  <si>
    <t>Аналіз виконання плану по доходах загального фонду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</si>
  <si>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</si>
  <si>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</si>
  <si>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</si>
  <si>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</si>
  <si>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</si>
  <si>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</si>
  <si>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</si>
  <si>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</si>
  <si>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Земельний податок та Орендна плата</t>
  </si>
  <si>
    <t>Нерухоме майно</t>
  </si>
  <si>
    <t>Транспортний податок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</si>
  <si>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</si>
  <si>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</si>
  <si>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станом на 01.02.2026 року</t>
  </si>
  <si>
    <t>2026 рік</t>
  </si>
  <si>
    <t>Уточнений річний план на 2026 рік</t>
  </si>
  <si>
    <t xml:space="preserve"> Уточнений план на 01.02.2026 року</t>
  </si>
  <si>
    <t>Фактичні надходження станом на 01.02.2026</t>
  </si>
  <si>
    <t>Затверджений план на 2026 рік</t>
  </si>
  <si>
    <t>% викон. до плану на 01.02.2026 року</t>
  </si>
  <si>
    <t>% викон. до плану на 2026 рік</t>
  </si>
  <si>
    <t>2025 рік (дата факту 01.02.2025)</t>
  </si>
  <si>
    <t>Дотації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</si>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</sst>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#,##0.0"/>
  </numFmts>
  <fonts count="10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165" fontId="1" fillId="0" borderId="2" xfId="0" applyNumberFormat="1" applyFont="1" applyBorder="1" applyAlignment="1">
      <alignment vertical="center"/>
    </xf>
    <xf numFmtId="165" fontId="4" fillId="2" borderId="2" xfId="0" applyNumberFormat="1" applyFont="1" applyFill="1" applyBorder="1" applyAlignment="1">
      <alignment horizontal="right" vertical="center"/>
    </xf>
    <xf numFmtId="165" fontId="1" fillId="0" borderId="5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vertical="center"/>
    </xf>
    <xf numFmtId="165" fontId="4" fillId="4" borderId="2" xfId="0" applyNumberFormat="1" applyFont="1" applyFill="1" applyBorder="1" applyAlignment="1">
      <alignment horizontal="right" vertical="center"/>
    </xf>
    <xf numFmtId="0" fontId="5" fillId="0" borderId="0" xfId="0" applyFont="1"/>
    <xf numFmtId="165" fontId="4" fillId="2" borderId="1" xfId="0" applyNumberFormat="1" applyFont="1" applyFill="1" applyBorder="1" applyAlignment="1">
      <alignment horizontal="center" vertical="center"/>
    </xf>
    <xf numFmtId="165" fontId="1" fillId="0" borderId="8" xfId="0" applyNumberFormat="1" applyFont="1" applyBorder="1" applyAlignment="1">
      <alignment vertical="center"/>
    </xf>
    <xf numFmtId="165" fontId="1" fillId="5" borderId="1" xfId="0" applyNumberFormat="1" applyFont="1" applyFill="1" applyBorder="1" applyAlignment="1">
      <alignment horizontal="center" vertical="center"/>
    </xf>
    <xf numFmtId="165" fontId="1" fillId="5" borderId="2" xfId="0" applyNumberFormat="1" applyFont="1" applyFill="1" applyBorder="1" applyAlignment="1">
      <alignment horizontal="right" vertical="center"/>
    </xf>
    <xf numFmtId="4" fontId="7" fillId="0" borderId="2" xfId="0" applyNumberFormat="1" applyFont="1" applyBorder="1" applyAlignment="1">
      <alignment wrapText="1"/>
    </xf>
    <xf numFmtId="4" fontId="7" fillId="0" borderId="3" xfId="0" applyNumberFormat="1" applyFont="1" applyBorder="1" applyAlignment="1">
      <alignment wrapText="1"/>
    </xf>
    <xf numFmtId="0" fontId="1" fillId="0" borderId="4" xfId="0" applyFont="1" applyBorder="1" applyAlignment="1">
      <alignment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right" vertical="center"/>
    </xf>
    <xf numFmtId="165" fontId="4" fillId="4" borderId="4" xfId="0" applyNumberFormat="1" applyFont="1" applyFill="1" applyBorder="1" applyAlignment="1">
      <alignment horizontal="right" vertical="center"/>
    </xf>
    <xf numFmtId="0" fontId="1" fillId="0" borderId="5" xfId="0" applyFont="1" applyBorder="1"/>
    <xf numFmtId="0" fontId="1" fillId="0" borderId="4" xfId="0" applyFont="1" applyBorder="1" applyAlignment="1">
      <alignment horizontal="center" vertical="center"/>
    </xf>
    <xf numFmtId="165" fontId="1" fillId="0" borderId="3" xfId="0" applyNumberFormat="1" applyFont="1" applyBorder="1" applyAlignment="1">
      <alignment vertical="center"/>
    </xf>
    <xf numFmtId="165" fontId="1" fillId="0" borderId="15" xfId="0" applyNumberFormat="1" applyFont="1" applyBorder="1" applyAlignment="1">
      <alignment vertical="center"/>
    </xf>
    <xf numFmtId="165" fontId="1" fillId="0" borderId="16" xfId="0" applyNumberFormat="1" applyFont="1" applyBorder="1" applyAlignment="1">
      <alignment vertical="center"/>
    </xf>
    <xf numFmtId="165" fontId="1" fillId="0" borderId="7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165" fontId="1" fillId="0" borderId="13" xfId="0" applyNumberFormat="1" applyFont="1" applyBorder="1" applyAlignment="1">
      <alignment vertical="center"/>
    </xf>
    <xf numFmtId="165" fontId="1" fillId="5" borderId="9" xfId="0" applyNumberFormat="1" applyFont="1" applyFill="1" applyBorder="1" applyAlignment="1">
      <alignment horizontal="center" vertical="center"/>
    </xf>
    <xf numFmtId="165" fontId="1" fillId="5" borderId="3" xfId="0" applyNumberFormat="1" applyFont="1" applyFill="1" applyBorder="1" applyAlignment="1">
      <alignment horizontal="right" vertical="center"/>
    </xf>
    <xf numFmtId="0" fontId="5" fillId="4" borderId="17" xfId="0" applyFont="1" applyFill="1" applyBorder="1" applyAlignment="1">
      <alignment horizontal="center" vertical="center"/>
    </xf>
    <xf numFmtId="165" fontId="5" fillId="4" borderId="6" xfId="0" applyNumberFormat="1" applyFont="1" applyFill="1" applyBorder="1" applyAlignment="1">
      <alignment vertical="center"/>
    </xf>
    <xf numFmtId="165" fontId="6" fillId="4" borderId="6" xfId="0" applyNumberFormat="1" applyFont="1" applyFill="1" applyBorder="1" applyAlignment="1">
      <alignment horizontal="right" vertical="center"/>
    </xf>
    <xf numFmtId="165" fontId="6" fillId="4" borderId="6" xfId="0" applyNumberFormat="1" applyFont="1" applyFill="1" applyBorder="1" applyAlignment="1">
      <alignment horizontal="center" vertical="center"/>
    </xf>
    <xf numFmtId="165" fontId="5" fillId="4" borderId="19" xfId="0" applyNumberFormat="1" applyFont="1" applyFill="1" applyBorder="1" applyAlignment="1">
      <alignment vertical="center"/>
    </xf>
    <xf numFmtId="0" fontId="5" fillId="4" borderId="18" xfId="0" applyFont="1" applyFill="1" applyBorder="1" applyAlignment="1">
      <alignment vertical="center" wrapText="1"/>
    </xf>
    <xf numFmtId="165" fontId="5" fillId="4" borderId="20" xfId="0" applyNumberFormat="1" applyFont="1" applyFill="1" applyBorder="1" applyAlignment="1">
      <alignment vertical="center"/>
    </xf>
    <xf numFmtId="165" fontId="6" fillId="4" borderId="20" xfId="0" applyNumberFormat="1" applyFont="1" applyFill="1" applyBorder="1" applyAlignment="1">
      <alignment horizontal="right" vertical="center"/>
    </xf>
    <xf numFmtId="165" fontId="6" fillId="4" borderId="21" xfId="0" applyNumberFormat="1" applyFont="1" applyFill="1" applyBorder="1" applyAlignment="1">
      <alignment horizontal="right" vertical="center"/>
    </xf>
    <xf numFmtId="164" fontId="4" fillId="3" borderId="22" xfId="0" applyNumberFormat="1" applyFont="1" applyFill="1" applyBorder="1" applyAlignment="1">
      <alignment horizontal="center" vertical="center" wrapText="1"/>
    </xf>
    <xf numFmtId="164" fontId="4" fillId="3" borderId="23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165" fontId="4" fillId="2" borderId="9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right" vertical="center"/>
    </xf>
    <xf numFmtId="165" fontId="4" fillId="4" borderId="3" xfId="0" applyNumberFormat="1" applyFont="1" applyFill="1" applyBorder="1" applyAlignment="1">
      <alignment horizontal="right" vertical="center"/>
    </xf>
    <xf numFmtId="165" fontId="1" fillId="0" borderId="25" xfId="0" applyNumberFormat="1" applyFont="1" applyBorder="1" applyAlignment="1">
      <alignment vertical="center"/>
    </xf>
    <xf numFmtId="165" fontId="1" fillId="5" borderId="26" xfId="0" applyNumberFormat="1" applyFont="1" applyFill="1" applyBorder="1" applyAlignment="1">
      <alignment horizontal="center" vertical="center"/>
    </xf>
    <xf numFmtId="165" fontId="1" fillId="5" borderId="4" xfId="0" applyNumberFormat="1" applyFont="1" applyFill="1" applyBorder="1" applyAlignment="1">
      <alignment horizontal="right" vertical="center"/>
    </xf>
    <xf numFmtId="165" fontId="8" fillId="0" borderId="28" xfId="0" applyNumberFormat="1" applyFont="1" applyBorder="1" applyAlignment="1">
      <alignment vertical="center"/>
    </xf>
    <xf numFmtId="165" fontId="8" fillId="5" borderId="27" xfId="0" applyNumberFormat="1" applyFont="1" applyFill="1" applyBorder="1" applyAlignment="1">
      <alignment horizontal="center" vertical="center"/>
    </xf>
    <xf numFmtId="165" fontId="8" fillId="5" borderId="28" xfId="0" applyNumberFormat="1" applyFont="1" applyFill="1" applyBorder="1" applyAlignment="1">
      <alignment horizontal="right" vertical="center"/>
    </xf>
    <xf numFmtId="165" fontId="8" fillId="5" borderId="29" xfId="0" applyNumberFormat="1" applyFont="1" applyFill="1" applyBorder="1" applyAlignment="1">
      <alignment horizontal="right" vertical="center"/>
    </xf>
    <xf numFmtId="164" fontId="4" fillId="3" borderId="12" xfId="0" applyNumberFormat="1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4" fillId="3" borderId="14" xfId="0" applyNumberFormat="1" applyFont="1" applyFill="1" applyBorder="1" applyAlignment="1">
      <alignment horizontal="center" vertical="center"/>
    </xf>
    <xf numFmtId="164" fontId="4" fillId="3" borderId="20" xfId="0" applyNumberFormat="1" applyFont="1" applyFill="1" applyBorder="1" applyAlignment="1">
      <alignment horizontal="center" vertical="center"/>
    </xf>
    <xf numFmtId="164" fontId="4" fillId="3" borderId="24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wrapText="1"/>
    </xf>
    <xf numFmtId="0" fontId="4" fillId="3" borderId="24" xfId="0" applyFont="1" applyFill="1" applyBorder="1" applyAlignment="1">
      <alignment horizontal="center" wrapText="1"/>
    </xf>
    <xf numFmtId="164" fontId="4" fillId="3" borderId="11" xfId="0" applyNumberFormat="1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  <xf numFmtId="165" fontId="4" fillId="4" borderId="2" xfId="0" applyNumberFormat="1" applyFont="1" applyFill="1" applyBorder="1" applyAlignment="1">
      <alignment vertical="center"/>
    </xf>
    <xf numFmtId="165" fontId="4" fillId="4" borderId="1" xfId="0" applyNumberFormat="1" applyFont="1" applyFill="1" applyBorder="1" applyAlignment="1">
      <alignment horizontal="center" vertical="center"/>
    </xf>
  </cellXfs>
  <cellStyles count="1">
    <cellStyle name="Звичайний" xfId="0" builtinId="0"/>
  </cellStyles>
  <dxfs count="56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00CC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0"/>
  <sheetViews>
    <sheetView tabSelected="1" topLeftCell="B1" zoomScale="83" zoomScaleNormal="83" workbookViewId="0">
      <pane xSplit="2" ySplit="5" topLeftCell="D42" activePane="bottomRight" state="frozen"/>
      <selection activeCell="C1" sqref="C1"/>
      <selection pane="topRight" activeCell="E1" sqref="E1"/>
      <selection pane="bottomLeft" activeCell="C9" sqref="C9"/>
      <selection pane="bottomRight" activeCell="C91" sqref="C91"/>
    </sheetView>
  </sheetViews>
  <sheetFormatPr defaultColWidth="8.88671875" defaultRowHeight="13.2"/>
  <cols>
    <col min="1" max="1" width="0.6640625" style="1" hidden="1" customWidth="1"/>
    <col min="2" max="2" width="10.44140625" style="2" customWidth="1"/>
    <col min="3" max="3" width="38.6640625" style="3" customWidth="1"/>
    <col min="4" max="4" width="11.44140625" style="4" customWidth="1"/>
    <col min="5" max="5" width="11.21875" style="4" customWidth="1"/>
    <col min="6" max="6" width="13" style="4" customWidth="1"/>
    <col min="7" max="7" width="12.109375" style="4" customWidth="1"/>
    <col min="8" max="8" width="13.5546875" style="4" customWidth="1"/>
    <col min="9" max="9" width="10.44140625" style="4" customWidth="1"/>
    <col min="10" max="10" width="9.33203125" style="4" customWidth="1"/>
    <col min="11" max="11" width="10.33203125" style="1" customWidth="1"/>
    <col min="12" max="12" width="7.44140625" style="1" customWidth="1"/>
    <col min="13" max="16384" width="8.88671875" style="1"/>
  </cols>
  <sheetData>
    <row r="1" spans="1:12" ht="22.8">
      <c r="B1" s="65" t="s">
        <v>159</v>
      </c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ht="17.399999999999999">
      <c r="B2" s="66" t="s">
        <v>173</v>
      </c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ht="13.8" thickBot="1">
      <c r="I3" s="5" t="s">
        <v>0</v>
      </c>
      <c r="J3" s="5"/>
    </row>
    <row r="4" spans="1:12" ht="36" customHeight="1" thickBot="1">
      <c r="A4" s="26"/>
      <c r="B4" s="74" t="s">
        <v>1</v>
      </c>
      <c r="C4" s="76" t="s">
        <v>2</v>
      </c>
      <c r="D4" s="72" t="s">
        <v>181</v>
      </c>
      <c r="E4" s="67" t="s">
        <v>174</v>
      </c>
      <c r="F4" s="68"/>
      <c r="G4" s="68"/>
      <c r="H4" s="68"/>
      <c r="I4" s="68"/>
      <c r="J4" s="69"/>
      <c r="K4" s="70" t="s">
        <v>156</v>
      </c>
      <c r="L4" s="71"/>
    </row>
    <row r="5" spans="1:12" ht="70.95" customHeight="1" thickBot="1">
      <c r="A5" s="26"/>
      <c r="B5" s="75"/>
      <c r="C5" s="77"/>
      <c r="D5" s="73"/>
      <c r="E5" s="60" t="s">
        <v>178</v>
      </c>
      <c r="F5" s="60" t="s">
        <v>175</v>
      </c>
      <c r="G5" s="47" t="s">
        <v>176</v>
      </c>
      <c r="H5" s="60" t="s">
        <v>177</v>
      </c>
      <c r="I5" s="48" t="s">
        <v>179</v>
      </c>
      <c r="J5" s="60" t="s">
        <v>180</v>
      </c>
      <c r="K5" s="23" t="s">
        <v>157</v>
      </c>
      <c r="L5" s="23" t="s">
        <v>158</v>
      </c>
    </row>
    <row r="6" spans="1:12">
      <c r="A6" s="6">
        <v>1</v>
      </c>
      <c r="B6" s="27" t="s">
        <v>3</v>
      </c>
      <c r="C6" s="22" t="s">
        <v>4</v>
      </c>
      <c r="D6" s="13">
        <f>D7+D15+D23+D31</f>
        <v>34476.300000000003</v>
      </c>
      <c r="E6" s="13">
        <f t="shared" ref="E6:H6" si="0">E7+E15+E23+E31</f>
        <v>427571.1</v>
      </c>
      <c r="F6" s="13">
        <f t="shared" si="0"/>
        <v>427571.1</v>
      </c>
      <c r="G6" s="29">
        <f t="shared" si="0"/>
        <v>32655.199999999997</v>
      </c>
      <c r="H6" s="31">
        <f t="shared" si="0"/>
        <v>36076.200000000004</v>
      </c>
      <c r="I6" s="16">
        <f t="shared" ref="I6:I38" si="1">IF(G6=0,0,H6/G6*100)</f>
        <v>110.47612631372647</v>
      </c>
      <c r="J6" s="24">
        <f>H6/F6*100</f>
        <v>8.4374739078483092</v>
      </c>
      <c r="K6" s="25">
        <f>H6-D6</f>
        <v>1599.9000000000015</v>
      </c>
      <c r="L6" s="25">
        <f>H6/D6*100</f>
        <v>104.64057918048051</v>
      </c>
    </row>
    <row r="7" spans="1:12" ht="26.4">
      <c r="A7" s="6">
        <v>1</v>
      </c>
      <c r="B7" s="7" t="s">
        <v>5</v>
      </c>
      <c r="C7" s="8" t="s">
        <v>6</v>
      </c>
      <c r="D7" s="9">
        <f>D8+D13</f>
        <v>20869</v>
      </c>
      <c r="E7" s="9">
        <f t="shared" ref="E7:H7" si="2">E8+E13</f>
        <v>299100.79999999999</v>
      </c>
      <c r="F7" s="9">
        <f t="shared" si="2"/>
        <v>299100.79999999999</v>
      </c>
      <c r="G7" s="11">
        <f t="shared" si="2"/>
        <v>21370.699999999997</v>
      </c>
      <c r="H7" s="17">
        <f t="shared" si="2"/>
        <v>23104.100000000002</v>
      </c>
      <c r="I7" s="16">
        <f t="shared" si="1"/>
        <v>108.11110539196191</v>
      </c>
      <c r="J7" s="10">
        <f t="shared" ref="J7:J72" si="3">H7/F7*100</f>
        <v>7.7245196268281466</v>
      </c>
      <c r="K7" s="14">
        <f t="shared" ref="K7:K73" si="4">H7-D7</f>
        <v>2235.1000000000022</v>
      </c>
      <c r="L7" s="14">
        <f t="shared" ref="L7:L73" si="5">H7/D7*100</f>
        <v>110.710144233073</v>
      </c>
    </row>
    <row r="8" spans="1:12">
      <c r="A8" s="6">
        <v>1</v>
      </c>
      <c r="B8" s="7" t="s">
        <v>7</v>
      </c>
      <c r="C8" s="8" t="s">
        <v>8</v>
      </c>
      <c r="D8" s="9">
        <f>D9+D10+D11+D12</f>
        <v>20867.900000000001</v>
      </c>
      <c r="E8" s="28">
        <f t="shared" ref="E8:H8" si="6">E9+E10+E11+E12</f>
        <v>299092.7</v>
      </c>
      <c r="F8" s="9">
        <f t="shared" si="6"/>
        <v>299092.7</v>
      </c>
      <c r="G8" s="11">
        <f t="shared" si="6"/>
        <v>21369.599999999999</v>
      </c>
      <c r="H8" s="17">
        <f t="shared" si="6"/>
        <v>23103.300000000003</v>
      </c>
      <c r="I8" s="16">
        <f t="shared" si="1"/>
        <v>108.11292677448341</v>
      </c>
      <c r="J8" s="10">
        <f t="shared" si="3"/>
        <v>7.7244613459305427</v>
      </c>
      <c r="K8" s="14">
        <f t="shared" si="4"/>
        <v>2235.4000000000015</v>
      </c>
      <c r="L8" s="14">
        <f t="shared" si="5"/>
        <v>110.71214640668204</v>
      </c>
    </row>
    <row r="9" spans="1:12" ht="39.6">
      <c r="A9" s="6">
        <v>0</v>
      </c>
      <c r="B9" s="7" t="s">
        <v>9</v>
      </c>
      <c r="C9" s="8" t="s">
        <v>10</v>
      </c>
      <c r="D9" s="11">
        <v>20440.2</v>
      </c>
      <c r="E9" s="9">
        <v>271046.90000000002</v>
      </c>
      <c r="F9" s="12">
        <v>271046.90000000002</v>
      </c>
      <c r="G9" s="11">
        <v>20649.599999999999</v>
      </c>
      <c r="H9" s="17">
        <v>22645.200000000001</v>
      </c>
      <c r="I9" s="18">
        <f t="shared" si="1"/>
        <v>109.66410971641099</v>
      </c>
      <c r="J9" s="19">
        <f t="shared" si="3"/>
        <v>8.3547164715774276</v>
      </c>
      <c r="K9" s="19">
        <f t="shared" si="4"/>
        <v>2205</v>
      </c>
      <c r="L9" s="19">
        <f t="shared" si="5"/>
        <v>110.78756567939649</v>
      </c>
    </row>
    <row r="10" spans="1:12" ht="39.6">
      <c r="A10" s="6">
        <v>0</v>
      </c>
      <c r="B10" s="7" t="s">
        <v>11</v>
      </c>
      <c r="C10" s="8" t="s">
        <v>12</v>
      </c>
      <c r="D10" s="9">
        <v>293.39999999999998</v>
      </c>
      <c r="E10" s="13">
        <v>24100</v>
      </c>
      <c r="F10" s="9">
        <v>24100</v>
      </c>
      <c r="G10" s="11">
        <v>600</v>
      </c>
      <c r="H10" s="17">
        <v>333.4</v>
      </c>
      <c r="I10" s="18">
        <f t="shared" si="1"/>
        <v>55.566666666666663</v>
      </c>
      <c r="J10" s="19">
        <f t="shared" si="3"/>
        <v>1.3834024896265558</v>
      </c>
      <c r="K10" s="19">
        <f t="shared" si="4"/>
        <v>40</v>
      </c>
      <c r="L10" s="19">
        <f t="shared" si="5"/>
        <v>113.63326516700749</v>
      </c>
    </row>
    <row r="11" spans="1:12" ht="39.6">
      <c r="A11" s="6">
        <v>0</v>
      </c>
      <c r="B11" s="7" t="s">
        <v>13</v>
      </c>
      <c r="C11" s="8" t="s">
        <v>14</v>
      </c>
      <c r="D11" s="9">
        <v>88.8</v>
      </c>
      <c r="E11" s="9">
        <v>3610.2</v>
      </c>
      <c r="F11" s="9">
        <v>3610.2</v>
      </c>
      <c r="G11" s="11">
        <v>100</v>
      </c>
      <c r="H11" s="17">
        <v>8.5</v>
      </c>
      <c r="I11" s="18">
        <f t="shared" si="1"/>
        <v>8.5</v>
      </c>
      <c r="J11" s="19">
        <f t="shared" si="3"/>
        <v>0.2354440197218991</v>
      </c>
      <c r="K11" s="19">
        <f t="shared" si="4"/>
        <v>-80.3</v>
      </c>
      <c r="L11" s="19">
        <f t="shared" si="5"/>
        <v>9.5720720720720731</v>
      </c>
    </row>
    <row r="12" spans="1:12" ht="39.6">
      <c r="A12" s="6">
        <v>0</v>
      </c>
      <c r="B12" s="7" t="s">
        <v>15</v>
      </c>
      <c r="C12" s="8" t="s">
        <v>16</v>
      </c>
      <c r="D12" s="9">
        <v>45.5</v>
      </c>
      <c r="E12" s="9">
        <v>335.6</v>
      </c>
      <c r="F12" s="9">
        <v>335.6</v>
      </c>
      <c r="G12" s="11">
        <v>20</v>
      </c>
      <c r="H12" s="17">
        <v>116.2</v>
      </c>
      <c r="I12" s="18">
        <f t="shared" si="1"/>
        <v>581</v>
      </c>
      <c r="J12" s="19">
        <f t="shared" si="3"/>
        <v>34.62455303933254</v>
      </c>
      <c r="K12" s="19">
        <f t="shared" si="4"/>
        <v>70.7</v>
      </c>
      <c r="L12" s="19">
        <f t="shared" si="5"/>
        <v>255.38461538461542</v>
      </c>
    </row>
    <row r="13" spans="1:12">
      <c r="A13" s="6">
        <v>1</v>
      </c>
      <c r="B13" s="7" t="s">
        <v>17</v>
      </c>
      <c r="C13" s="8" t="s">
        <v>18</v>
      </c>
      <c r="D13" s="9">
        <f>D14</f>
        <v>1.1000000000000001</v>
      </c>
      <c r="E13" s="9">
        <f t="shared" ref="E13:H13" si="7">E14</f>
        <v>8.1</v>
      </c>
      <c r="F13" s="9">
        <f t="shared" si="7"/>
        <v>8.1</v>
      </c>
      <c r="G13" s="11">
        <f t="shared" si="7"/>
        <v>1.1000000000000001</v>
      </c>
      <c r="H13" s="17">
        <f t="shared" si="7"/>
        <v>0.8</v>
      </c>
      <c r="I13" s="16">
        <f t="shared" si="1"/>
        <v>72.727272727272734</v>
      </c>
      <c r="J13" s="10">
        <f t="shared" si="3"/>
        <v>9.8765432098765444</v>
      </c>
      <c r="K13" s="14">
        <f t="shared" si="4"/>
        <v>-0.30000000000000004</v>
      </c>
      <c r="L13" s="14">
        <f t="shared" si="5"/>
        <v>72.727272727272734</v>
      </c>
    </row>
    <row r="14" spans="1:12" ht="26.4">
      <c r="A14" s="6">
        <v>0</v>
      </c>
      <c r="B14" s="7" t="s">
        <v>19</v>
      </c>
      <c r="C14" s="8" t="s">
        <v>20</v>
      </c>
      <c r="D14" s="9">
        <v>1.1000000000000001</v>
      </c>
      <c r="E14" s="9">
        <v>8.1</v>
      </c>
      <c r="F14" s="9">
        <v>8.1</v>
      </c>
      <c r="G14" s="11">
        <v>1.1000000000000001</v>
      </c>
      <c r="H14" s="17">
        <v>0.8</v>
      </c>
      <c r="I14" s="18">
        <f t="shared" si="1"/>
        <v>72.727272727272734</v>
      </c>
      <c r="J14" s="19">
        <f t="shared" si="3"/>
        <v>9.8765432098765444</v>
      </c>
      <c r="K14" s="19">
        <f t="shared" si="4"/>
        <v>-0.30000000000000004</v>
      </c>
      <c r="L14" s="19">
        <f t="shared" si="5"/>
        <v>72.727272727272734</v>
      </c>
    </row>
    <row r="15" spans="1:12" ht="26.4">
      <c r="A15" s="6">
        <v>1</v>
      </c>
      <c r="B15" s="7" t="s">
        <v>21</v>
      </c>
      <c r="C15" s="8" t="s">
        <v>22</v>
      </c>
      <c r="D15" s="9">
        <f>D16+D19+D21</f>
        <v>0.3</v>
      </c>
      <c r="E15" s="9">
        <f t="shared" ref="E15:H15" si="8">E16+E19+E21</f>
        <v>1268.5</v>
      </c>
      <c r="F15" s="9">
        <f t="shared" si="8"/>
        <v>1268.5</v>
      </c>
      <c r="G15" s="11">
        <f t="shared" si="8"/>
        <v>0.3</v>
      </c>
      <c r="H15" s="17">
        <f t="shared" si="8"/>
        <v>0.4</v>
      </c>
      <c r="I15" s="16">
        <f t="shared" si="1"/>
        <v>133.33333333333334</v>
      </c>
      <c r="J15" s="10">
        <f t="shared" si="3"/>
        <v>3.1533307055577456E-2</v>
      </c>
      <c r="K15" s="14">
        <f t="shared" si="4"/>
        <v>0.10000000000000003</v>
      </c>
      <c r="L15" s="14">
        <f t="shared" si="5"/>
        <v>133.33333333333334</v>
      </c>
    </row>
    <row r="16" spans="1:12" ht="26.4">
      <c r="A16" s="6">
        <v>1</v>
      </c>
      <c r="B16" s="7" t="s">
        <v>23</v>
      </c>
      <c r="C16" s="8" t="s">
        <v>24</v>
      </c>
      <c r="D16" s="9">
        <f>D17+D18</f>
        <v>0</v>
      </c>
      <c r="E16" s="9">
        <f t="shared" ref="E16:H16" si="9">E17+E18</f>
        <v>1202.0999999999999</v>
      </c>
      <c r="F16" s="9">
        <f t="shared" si="9"/>
        <v>1202.0999999999999</v>
      </c>
      <c r="G16" s="11">
        <f t="shared" si="9"/>
        <v>0</v>
      </c>
      <c r="H16" s="17">
        <f t="shared" si="9"/>
        <v>0</v>
      </c>
      <c r="I16" s="16">
        <f t="shared" si="1"/>
        <v>0</v>
      </c>
      <c r="J16" s="10">
        <f t="shared" si="3"/>
        <v>0</v>
      </c>
      <c r="K16" s="14">
        <f t="shared" si="4"/>
        <v>0</v>
      </c>
      <c r="L16" s="14">
        <v>0</v>
      </c>
    </row>
    <row r="17" spans="1:12" ht="52.8">
      <c r="A17" s="6">
        <v>0</v>
      </c>
      <c r="B17" s="7" t="s">
        <v>25</v>
      </c>
      <c r="C17" s="8" t="s">
        <v>26</v>
      </c>
      <c r="D17" s="9">
        <v>0</v>
      </c>
      <c r="E17" s="9">
        <v>1005.4</v>
      </c>
      <c r="F17" s="9">
        <v>1005.4</v>
      </c>
      <c r="G17" s="11">
        <v>0</v>
      </c>
      <c r="H17" s="17">
        <v>0</v>
      </c>
      <c r="I17" s="18">
        <f t="shared" si="1"/>
        <v>0</v>
      </c>
      <c r="J17" s="19">
        <f t="shared" si="3"/>
        <v>0</v>
      </c>
      <c r="K17" s="19">
        <f t="shared" si="4"/>
        <v>0</v>
      </c>
      <c r="L17" s="19">
        <v>0</v>
      </c>
    </row>
    <row r="18" spans="1:12" ht="66">
      <c r="A18" s="6">
        <v>0</v>
      </c>
      <c r="B18" s="7" t="s">
        <v>27</v>
      </c>
      <c r="C18" s="8" t="s">
        <v>28</v>
      </c>
      <c r="D18" s="9">
        <v>0</v>
      </c>
      <c r="E18" s="9">
        <v>196.7</v>
      </c>
      <c r="F18" s="9">
        <v>196.7</v>
      </c>
      <c r="G18" s="11">
        <v>0</v>
      </c>
      <c r="H18" s="17">
        <v>0</v>
      </c>
      <c r="I18" s="18">
        <f t="shared" si="1"/>
        <v>0</v>
      </c>
      <c r="J18" s="19">
        <f t="shared" si="3"/>
        <v>0</v>
      </c>
      <c r="K18" s="19">
        <f t="shared" si="4"/>
        <v>0</v>
      </c>
      <c r="L18" s="19">
        <v>0</v>
      </c>
    </row>
    <row r="19" spans="1:12" hidden="1">
      <c r="A19" s="6">
        <v>1</v>
      </c>
      <c r="B19" s="7" t="s">
        <v>29</v>
      </c>
      <c r="C19" s="8" t="s">
        <v>30</v>
      </c>
      <c r="D19" s="9">
        <f>D20</f>
        <v>0</v>
      </c>
      <c r="E19" s="9">
        <f t="shared" ref="E19:H19" si="10">E20</f>
        <v>0</v>
      </c>
      <c r="F19" s="9">
        <f t="shared" si="10"/>
        <v>0</v>
      </c>
      <c r="G19" s="11">
        <f t="shared" si="10"/>
        <v>0</v>
      </c>
      <c r="H19" s="17">
        <f t="shared" si="10"/>
        <v>0</v>
      </c>
      <c r="I19" s="16">
        <f t="shared" si="1"/>
        <v>0</v>
      </c>
      <c r="J19" s="10">
        <v>0</v>
      </c>
      <c r="K19" s="14">
        <f t="shared" si="4"/>
        <v>0</v>
      </c>
      <c r="L19" s="14" t="e">
        <f t="shared" si="5"/>
        <v>#DIV/0!</v>
      </c>
    </row>
    <row r="20" spans="1:12" ht="26.4" hidden="1">
      <c r="A20" s="6">
        <v>0</v>
      </c>
      <c r="B20" s="7" t="s">
        <v>31</v>
      </c>
      <c r="C20" s="8" t="s">
        <v>32</v>
      </c>
      <c r="D20" s="9">
        <v>0</v>
      </c>
      <c r="E20" s="9">
        <v>0</v>
      </c>
      <c r="F20" s="9">
        <v>0</v>
      </c>
      <c r="G20" s="11">
        <v>0</v>
      </c>
      <c r="H20" s="17">
        <v>0</v>
      </c>
      <c r="I20" s="18">
        <f t="shared" si="1"/>
        <v>0</v>
      </c>
      <c r="J20" s="19">
        <v>0</v>
      </c>
      <c r="K20" s="19">
        <f t="shared" si="4"/>
        <v>0</v>
      </c>
      <c r="L20" s="19" t="e">
        <f t="shared" si="5"/>
        <v>#DIV/0!</v>
      </c>
    </row>
    <row r="21" spans="1:12" ht="26.4">
      <c r="A21" s="6">
        <v>1</v>
      </c>
      <c r="B21" s="7" t="s">
        <v>33</v>
      </c>
      <c r="C21" s="8" t="s">
        <v>34</v>
      </c>
      <c r="D21" s="9">
        <f>D22</f>
        <v>0.3</v>
      </c>
      <c r="E21" s="9">
        <f t="shared" ref="E21:H21" si="11">E22</f>
        <v>66.400000000000006</v>
      </c>
      <c r="F21" s="9">
        <f t="shared" si="11"/>
        <v>66.400000000000006</v>
      </c>
      <c r="G21" s="11">
        <f t="shared" si="11"/>
        <v>0.3</v>
      </c>
      <c r="H21" s="17">
        <f t="shared" si="11"/>
        <v>0.4</v>
      </c>
      <c r="I21" s="16">
        <f t="shared" si="1"/>
        <v>133.33333333333334</v>
      </c>
      <c r="J21" s="10">
        <f t="shared" si="3"/>
        <v>0.60240963855421681</v>
      </c>
      <c r="K21" s="14">
        <f t="shared" si="4"/>
        <v>0.10000000000000003</v>
      </c>
      <c r="L21" s="14">
        <f t="shared" si="5"/>
        <v>133.33333333333334</v>
      </c>
    </row>
    <row r="22" spans="1:12" ht="66">
      <c r="A22" s="6">
        <v>0</v>
      </c>
      <c r="B22" s="7" t="s">
        <v>35</v>
      </c>
      <c r="C22" s="8" t="s">
        <v>167</v>
      </c>
      <c r="D22" s="9">
        <v>0.3</v>
      </c>
      <c r="E22" s="9">
        <v>66.400000000000006</v>
      </c>
      <c r="F22" s="9">
        <v>66.400000000000006</v>
      </c>
      <c r="G22" s="11">
        <v>0.3</v>
      </c>
      <c r="H22" s="17">
        <v>0.4</v>
      </c>
      <c r="I22" s="18">
        <f t="shared" si="1"/>
        <v>133.33333333333334</v>
      </c>
      <c r="J22" s="19">
        <f t="shared" si="3"/>
        <v>0.60240963855421681</v>
      </c>
      <c r="K22" s="19">
        <f t="shared" si="4"/>
        <v>0.10000000000000003</v>
      </c>
      <c r="L22" s="19">
        <f t="shared" si="5"/>
        <v>133.33333333333334</v>
      </c>
    </row>
    <row r="23" spans="1:12" ht="16.95" customHeight="1">
      <c r="A23" s="6">
        <v>1</v>
      </c>
      <c r="B23" s="7" t="s">
        <v>36</v>
      </c>
      <c r="C23" s="8" t="s">
        <v>37</v>
      </c>
      <c r="D23" s="9">
        <f>D24+D26+D28</f>
        <v>1456.9</v>
      </c>
      <c r="E23" s="9">
        <f t="shared" ref="E23:H23" si="12">E24+E26+E28</f>
        <v>23028.400000000001</v>
      </c>
      <c r="F23" s="9">
        <f t="shared" si="12"/>
        <v>23028.400000000001</v>
      </c>
      <c r="G23" s="11">
        <f t="shared" si="12"/>
        <v>1549.6</v>
      </c>
      <c r="H23" s="17">
        <f t="shared" si="12"/>
        <v>2353.6999999999998</v>
      </c>
      <c r="I23" s="16">
        <f t="shared" si="1"/>
        <v>151.89081053175013</v>
      </c>
      <c r="J23" s="10">
        <f t="shared" si="3"/>
        <v>10.220857723506626</v>
      </c>
      <c r="K23" s="14">
        <f t="shared" si="4"/>
        <v>896.79999999999973</v>
      </c>
      <c r="L23" s="14">
        <f t="shared" si="5"/>
        <v>161.55535726542655</v>
      </c>
    </row>
    <row r="24" spans="1:12" ht="26.4">
      <c r="A24" s="6">
        <v>1</v>
      </c>
      <c r="B24" s="7" t="s">
        <v>38</v>
      </c>
      <c r="C24" s="8" t="s">
        <v>39</v>
      </c>
      <c r="D24" s="9">
        <f>D25</f>
        <v>165.2</v>
      </c>
      <c r="E24" s="9">
        <f t="shared" ref="E24:H24" si="13">E25</f>
        <v>1711.2</v>
      </c>
      <c r="F24" s="9">
        <f t="shared" si="13"/>
        <v>1711.2</v>
      </c>
      <c r="G24" s="11">
        <f t="shared" si="13"/>
        <v>170</v>
      </c>
      <c r="H24" s="17">
        <f t="shared" si="13"/>
        <v>72.8</v>
      </c>
      <c r="I24" s="16">
        <f t="shared" si="1"/>
        <v>42.823529411764703</v>
      </c>
      <c r="J24" s="10">
        <f t="shared" si="3"/>
        <v>4.2543244506778866</v>
      </c>
      <c r="K24" s="14">
        <f t="shared" si="4"/>
        <v>-92.399999999999991</v>
      </c>
      <c r="L24" s="14">
        <f t="shared" si="5"/>
        <v>44.067796610169488</v>
      </c>
    </row>
    <row r="25" spans="1:12">
      <c r="A25" s="6">
        <v>0</v>
      </c>
      <c r="B25" s="7" t="s">
        <v>40</v>
      </c>
      <c r="C25" s="8" t="s">
        <v>41</v>
      </c>
      <c r="D25" s="9">
        <v>165.2</v>
      </c>
      <c r="E25" s="9">
        <v>1711.2</v>
      </c>
      <c r="F25" s="9">
        <v>1711.2</v>
      </c>
      <c r="G25" s="11">
        <v>170</v>
      </c>
      <c r="H25" s="17">
        <v>72.8</v>
      </c>
      <c r="I25" s="18">
        <f t="shared" si="1"/>
        <v>42.823529411764703</v>
      </c>
      <c r="J25" s="19">
        <f t="shared" si="3"/>
        <v>4.2543244506778866</v>
      </c>
      <c r="K25" s="19">
        <f t="shared" si="4"/>
        <v>-92.399999999999991</v>
      </c>
      <c r="L25" s="19">
        <f t="shared" si="5"/>
        <v>44.067796610169488</v>
      </c>
    </row>
    <row r="26" spans="1:12" ht="39.6">
      <c r="A26" s="6">
        <v>1</v>
      </c>
      <c r="B26" s="7" t="s">
        <v>42</v>
      </c>
      <c r="C26" s="8" t="s">
        <v>43</v>
      </c>
      <c r="D26" s="9">
        <f>D27</f>
        <v>709.3</v>
      </c>
      <c r="E26" s="9">
        <f t="shared" ref="E26:H26" si="14">E27</f>
        <v>14803.6</v>
      </c>
      <c r="F26" s="9">
        <f t="shared" si="14"/>
        <v>14803.6</v>
      </c>
      <c r="G26" s="11">
        <f t="shared" si="14"/>
        <v>900</v>
      </c>
      <c r="H26" s="17">
        <f t="shared" si="14"/>
        <v>1495.5</v>
      </c>
      <c r="I26" s="16">
        <f t="shared" si="1"/>
        <v>166.16666666666666</v>
      </c>
      <c r="J26" s="10">
        <f t="shared" si="3"/>
        <v>10.102272420222109</v>
      </c>
      <c r="K26" s="14">
        <f t="shared" si="4"/>
        <v>786.2</v>
      </c>
      <c r="L26" s="14">
        <f t="shared" si="5"/>
        <v>210.84167489073735</v>
      </c>
    </row>
    <row r="27" spans="1:12">
      <c r="A27" s="6">
        <v>0</v>
      </c>
      <c r="B27" s="7" t="s">
        <v>44</v>
      </c>
      <c r="C27" s="8" t="s">
        <v>41</v>
      </c>
      <c r="D27" s="9">
        <v>709.3</v>
      </c>
      <c r="E27" s="9">
        <v>14803.6</v>
      </c>
      <c r="F27" s="9">
        <v>14803.6</v>
      </c>
      <c r="G27" s="11">
        <v>900</v>
      </c>
      <c r="H27" s="17">
        <v>1495.5</v>
      </c>
      <c r="I27" s="18">
        <f t="shared" si="1"/>
        <v>166.16666666666666</v>
      </c>
      <c r="J27" s="19">
        <f t="shared" si="3"/>
        <v>10.102272420222109</v>
      </c>
      <c r="K27" s="19">
        <f t="shared" si="4"/>
        <v>786.2</v>
      </c>
      <c r="L27" s="19">
        <f t="shared" si="5"/>
        <v>210.84167489073735</v>
      </c>
    </row>
    <row r="28" spans="1:12" ht="39.6">
      <c r="A28" s="6">
        <v>1</v>
      </c>
      <c r="B28" s="7" t="s">
        <v>45</v>
      </c>
      <c r="C28" s="8" t="s">
        <v>46</v>
      </c>
      <c r="D28" s="9">
        <f>D29+D30</f>
        <v>582.4</v>
      </c>
      <c r="E28" s="9">
        <f t="shared" ref="E28:H28" si="15">E29+E30</f>
        <v>6513.6</v>
      </c>
      <c r="F28" s="9">
        <f t="shared" si="15"/>
        <v>6513.6</v>
      </c>
      <c r="G28" s="11">
        <f t="shared" si="15"/>
        <v>479.6</v>
      </c>
      <c r="H28" s="17">
        <f t="shared" si="15"/>
        <v>785.4</v>
      </c>
      <c r="I28" s="16">
        <f t="shared" si="1"/>
        <v>163.76146788990823</v>
      </c>
      <c r="J28" s="10">
        <f t="shared" si="3"/>
        <v>12.057848194546793</v>
      </c>
      <c r="K28" s="14">
        <f t="shared" si="4"/>
        <v>203</v>
      </c>
      <c r="L28" s="14">
        <f t="shared" si="5"/>
        <v>134.85576923076923</v>
      </c>
    </row>
    <row r="29" spans="1:12" ht="92.4">
      <c r="A29" s="6">
        <v>0</v>
      </c>
      <c r="B29" s="7" t="s">
        <v>47</v>
      </c>
      <c r="C29" s="8" t="s">
        <v>48</v>
      </c>
      <c r="D29" s="9">
        <v>336.7</v>
      </c>
      <c r="E29" s="9">
        <v>3864</v>
      </c>
      <c r="F29" s="9">
        <v>3864</v>
      </c>
      <c r="G29" s="11">
        <v>250</v>
      </c>
      <c r="H29" s="17">
        <v>449.2</v>
      </c>
      <c r="I29" s="18">
        <f t="shared" si="1"/>
        <v>179.68</v>
      </c>
      <c r="J29" s="19">
        <f t="shared" si="3"/>
        <v>11.625258799171842</v>
      </c>
      <c r="K29" s="19">
        <f t="shared" si="4"/>
        <v>112.5</v>
      </c>
      <c r="L29" s="19">
        <f t="shared" si="5"/>
        <v>133.41253341253341</v>
      </c>
    </row>
    <row r="30" spans="1:12" ht="79.2">
      <c r="A30" s="6">
        <v>0</v>
      </c>
      <c r="B30" s="7" t="s">
        <v>49</v>
      </c>
      <c r="C30" s="8" t="s">
        <v>50</v>
      </c>
      <c r="D30" s="9">
        <v>245.7</v>
      </c>
      <c r="E30" s="9">
        <v>2649.6</v>
      </c>
      <c r="F30" s="9">
        <v>2649.6</v>
      </c>
      <c r="G30" s="11">
        <v>229.6</v>
      </c>
      <c r="H30" s="17">
        <v>336.2</v>
      </c>
      <c r="I30" s="18">
        <f t="shared" si="1"/>
        <v>146.42857142857142</v>
      </c>
      <c r="J30" s="19">
        <f t="shared" si="3"/>
        <v>12.688707729468598</v>
      </c>
      <c r="K30" s="19">
        <f t="shared" si="4"/>
        <v>90.5</v>
      </c>
      <c r="L30" s="19">
        <f t="shared" si="5"/>
        <v>136.83353683353684</v>
      </c>
    </row>
    <row r="31" spans="1:12" ht="39.6">
      <c r="A31" s="6">
        <v>1</v>
      </c>
      <c r="B31" s="7" t="s">
        <v>51</v>
      </c>
      <c r="C31" s="8" t="s">
        <v>52</v>
      </c>
      <c r="D31" s="9">
        <f>D32+D46+D49</f>
        <v>12150.1</v>
      </c>
      <c r="E31" s="9">
        <f t="shared" ref="E31:H31" si="16">E32+E46+E49</f>
        <v>104173.4</v>
      </c>
      <c r="F31" s="9">
        <f t="shared" si="16"/>
        <v>104173.4</v>
      </c>
      <c r="G31" s="11">
        <f t="shared" si="16"/>
        <v>9734.6</v>
      </c>
      <c r="H31" s="17">
        <f t="shared" si="16"/>
        <v>10617.999999999998</v>
      </c>
      <c r="I31" s="16">
        <f t="shared" si="1"/>
        <v>109.07484642409545</v>
      </c>
      <c r="J31" s="10">
        <f t="shared" si="3"/>
        <v>10.192621148968929</v>
      </c>
      <c r="K31" s="14">
        <f t="shared" si="4"/>
        <v>-1532.1000000000022</v>
      </c>
      <c r="L31" s="14">
        <f t="shared" si="5"/>
        <v>87.390227240928041</v>
      </c>
    </row>
    <row r="32" spans="1:12" ht="17.55" customHeight="1" thickBot="1">
      <c r="A32" s="6">
        <v>1</v>
      </c>
      <c r="B32" s="33" t="s">
        <v>53</v>
      </c>
      <c r="C32" s="34" t="s">
        <v>54</v>
      </c>
      <c r="D32" s="28">
        <f>D34+D35+D36+D37+D39+D40+D41+D42+D44+D45</f>
        <v>2444.1</v>
      </c>
      <c r="E32" s="28">
        <f t="shared" ref="E32:H32" si="17">E34+E35+E36+E37+E39+E40+E41+E42+E44+E45</f>
        <v>41973.69999999999</v>
      </c>
      <c r="F32" s="28">
        <f t="shared" si="17"/>
        <v>41973.69999999999</v>
      </c>
      <c r="G32" s="35">
        <f t="shared" si="17"/>
        <v>3026.2</v>
      </c>
      <c r="H32" s="30">
        <f t="shared" si="17"/>
        <v>3297.0999999999995</v>
      </c>
      <c r="I32" s="50">
        <f t="shared" si="1"/>
        <v>108.95182076531623</v>
      </c>
      <c r="J32" s="51">
        <f t="shared" si="3"/>
        <v>7.8551569196901871</v>
      </c>
      <c r="K32" s="52">
        <f t="shared" si="4"/>
        <v>852.99999999999955</v>
      </c>
      <c r="L32" s="52">
        <f t="shared" si="5"/>
        <v>134.90037232519126</v>
      </c>
    </row>
    <row r="33" spans="1:12" ht="17.55" customHeight="1" thickBot="1">
      <c r="A33" s="49"/>
      <c r="B33" s="63" t="s">
        <v>169</v>
      </c>
      <c r="C33" s="64"/>
      <c r="D33" s="56">
        <f>D34+D35+D36+D37</f>
        <v>691.5</v>
      </c>
      <c r="E33" s="56">
        <f t="shared" ref="E33:H33" si="18">E34+E35+E36+E37</f>
        <v>6983.8</v>
      </c>
      <c r="F33" s="56">
        <f t="shared" si="18"/>
        <v>6983.8</v>
      </c>
      <c r="G33" s="56">
        <f t="shared" si="18"/>
        <v>596.70000000000005</v>
      </c>
      <c r="H33" s="56">
        <f t="shared" si="18"/>
        <v>821.3</v>
      </c>
      <c r="I33" s="57">
        <f t="shared" ref="I33" si="19">IF(G33=0,0,H33/G33*100)</f>
        <v>137.64035528741408</v>
      </c>
      <c r="J33" s="58">
        <f t="shared" ref="J33" si="20">H33/F33*100</f>
        <v>11.760073312523268</v>
      </c>
      <c r="K33" s="58">
        <f t="shared" ref="K33" si="21">H33-D33</f>
        <v>129.79999999999995</v>
      </c>
      <c r="L33" s="59">
        <f t="shared" ref="L33" si="22">H33/D33*100</f>
        <v>118.77078814172089</v>
      </c>
    </row>
    <row r="34" spans="1:12" ht="52.8">
      <c r="A34" s="6">
        <v>0</v>
      </c>
      <c r="B34" s="27" t="s">
        <v>55</v>
      </c>
      <c r="C34" s="22" t="s">
        <v>56</v>
      </c>
      <c r="D34" s="13">
        <v>1</v>
      </c>
      <c r="E34" s="13">
        <v>6.5</v>
      </c>
      <c r="F34" s="13">
        <v>6.5</v>
      </c>
      <c r="G34" s="29">
        <v>1.7</v>
      </c>
      <c r="H34" s="53">
        <v>1.2</v>
      </c>
      <c r="I34" s="54">
        <f t="shared" si="1"/>
        <v>70.588235294117652</v>
      </c>
      <c r="J34" s="55">
        <f t="shared" si="3"/>
        <v>18.46153846153846</v>
      </c>
      <c r="K34" s="55">
        <f t="shared" si="4"/>
        <v>0.19999999999999996</v>
      </c>
      <c r="L34" s="55">
        <f t="shared" si="5"/>
        <v>120</v>
      </c>
    </row>
    <row r="35" spans="1:12" ht="52.8">
      <c r="A35" s="6">
        <v>0</v>
      </c>
      <c r="B35" s="7" t="s">
        <v>57</v>
      </c>
      <c r="C35" s="8" t="s">
        <v>58</v>
      </c>
      <c r="D35" s="9">
        <v>59.1</v>
      </c>
      <c r="E35" s="9">
        <v>1019.9</v>
      </c>
      <c r="F35" s="9">
        <v>1019.9</v>
      </c>
      <c r="G35" s="11">
        <v>65</v>
      </c>
      <c r="H35" s="17">
        <v>39.9</v>
      </c>
      <c r="I35" s="18">
        <f t="shared" si="1"/>
        <v>61.38461538461538</v>
      </c>
      <c r="J35" s="19">
        <f t="shared" si="3"/>
        <v>3.9121482498284141</v>
      </c>
      <c r="K35" s="19">
        <f t="shared" si="4"/>
        <v>-19.200000000000003</v>
      </c>
      <c r="L35" s="19">
        <f t="shared" si="5"/>
        <v>67.512690355329937</v>
      </c>
    </row>
    <row r="36" spans="1:12" ht="52.8">
      <c r="A36" s="6">
        <v>0</v>
      </c>
      <c r="B36" s="7" t="s">
        <v>59</v>
      </c>
      <c r="C36" s="8" t="s">
        <v>60</v>
      </c>
      <c r="D36" s="9">
        <v>88.6</v>
      </c>
      <c r="E36" s="9">
        <v>1857.9</v>
      </c>
      <c r="F36" s="9">
        <v>1857.9</v>
      </c>
      <c r="G36" s="11">
        <v>80</v>
      </c>
      <c r="H36" s="17">
        <v>63.8</v>
      </c>
      <c r="I36" s="18">
        <f t="shared" si="1"/>
        <v>79.75</v>
      </c>
      <c r="J36" s="19">
        <f t="shared" si="3"/>
        <v>3.433984606275903</v>
      </c>
      <c r="K36" s="19">
        <f t="shared" si="4"/>
        <v>-24.799999999999997</v>
      </c>
      <c r="L36" s="19">
        <f t="shared" si="5"/>
        <v>72.009029345372468</v>
      </c>
    </row>
    <row r="37" spans="1:12" ht="53.4" thickBot="1">
      <c r="A37" s="6">
        <v>0</v>
      </c>
      <c r="B37" s="33" t="s">
        <v>61</v>
      </c>
      <c r="C37" s="34" t="s">
        <v>62</v>
      </c>
      <c r="D37" s="28">
        <v>542.79999999999995</v>
      </c>
      <c r="E37" s="28">
        <v>4099.5</v>
      </c>
      <c r="F37" s="28">
        <v>4099.5</v>
      </c>
      <c r="G37" s="35">
        <v>450</v>
      </c>
      <c r="H37" s="30">
        <v>716.4</v>
      </c>
      <c r="I37" s="36">
        <f t="shared" si="1"/>
        <v>159.19999999999999</v>
      </c>
      <c r="J37" s="37">
        <f t="shared" si="3"/>
        <v>17.475301866081228</v>
      </c>
      <c r="K37" s="37">
        <f t="shared" si="4"/>
        <v>173.60000000000002</v>
      </c>
      <c r="L37" s="37">
        <f t="shared" si="5"/>
        <v>131.98231392778189</v>
      </c>
    </row>
    <row r="38" spans="1:12" ht="14.4" thickBot="1">
      <c r="A38" s="49"/>
      <c r="B38" s="63" t="s">
        <v>168</v>
      </c>
      <c r="C38" s="64"/>
      <c r="D38" s="56">
        <f>D39+D40+D41+D42</f>
        <v>1740.1</v>
      </c>
      <c r="E38" s="56">
        <f t="shared" ref="E38:H38" si="23">E39+E40+E41+E42</f>
        <v>34760.899999999994</v>
      </c>
      <c r="F38" s="56">
        <f t="shared" si="23"/>
        <v>34760.899999999994</v>
      </c>
      <c r="G38" s="56">
        <f t="shared" si="23"/>
        <v>2412.5</v>
      </c>
      <c r="H38" s="56">
        <f t="shared" si="23"/>
        <v>2463.6</v>
      </c>
      <c r="I38" s="57">
        <f t="shared" si="1"/>
        <v>102.11813471502592</v>
      </c>
      <c r="J38" s="58">
        <f t="shared" ref="J38" si="24">H38/F38*100</f>
        <v>7.087273344476122</v>
      </c>
      <c r="K38" s="58">
        <f t="shared" ref="K38" si="25">H38-D38</f>
        <v>723.5</v>
      </c>
      <c r="L38" s="59">
        <f t="shared" ref="L38" si="26">H38/D38*100</f>
        <v>141.5780702258491</v>
      </c>
    </row>
    <row r="39" spans="1:12">
      <c r="A39" s="6">
        <v>0</v>
      </c>
      <c r="B39" s="27" t="s">
        <v>63</v>
      </c>
      <c r="C39" s="22" t="s">
        <v>64</v>
      </c>
      <c r="D39" s="13">
        <v>175.4</v>
      </c>
      <c r="E39" s="13">
        <v>5040</v>
      </c>
      <c r="F39" s="13">
        <v>5040</v>
      </c>
      <c r="G39" s="29">
        <v>350</v>
      </c>
      <c r="H39" s="53">
        <v>254.6</v>
      </c>
      <c r="I39" s="54">
        <f t="shared" ref="I39:I72" si="27">IF(G39=0,0,H39/G39*100)</f>
        <v>72.742857142857147</v>
      </c>
      <c r="J39" s="55">
        <f t="shared" si="3"/>
        <v>5.0515873015873014</v>
      </c>
      <c r="K39" s="55">
        <f t="shared" si="4"/>
        <v>79.199999999999989</v>
      </c>
      <c r="L39" s="55">
        <f t="shared" si="5"/>
        <v>145.1539338654504</v>
      </c>
    </row>
    <row r="40" spans="1:12">
      <c r="A40" s="6">
        <v>0</v>
      </c>
      <c r="B40" s="7" t="s">
        <v>65</v>
      </c>
      <c r="C40" s="8" t="s">
        <v>66</v>
      </c>
      <c r="D40" s="9">
        <v>1325</v>
      </c>
      <c r="E40" s="9">
        <v>25586.1</v>
      </c>
      <c r="F40" s="9">
        <v>25586.1</v>
      </c>
      <c r="G40" s="11">
        <v>1827.5</v>
      </c>
      <c r="H40" s="17">
        <v>2000</v>
      </c>
      <c r="I40" s="18">
        <f t="shared" si="27"/>
        <v>109.43912448700411</v>
      </c>
      <c r="J40" s="19">
        <f t="shared" si="3"/>
        <v>7.8167442478533271</v>
      </c>
      <c r="K40" s="19">
        <f t="shared" si="4"/>
        <v>675</v>
      </c>
      <c r="L40" s="19">
        <f t="shared" si="5"/>
        <v>150.9433962264151</v>
      </c>
    </row>
    <row r="41" spans="1:12">
      <c r="A41" s="6">
        <v>0</v>
      </c>
      <c r="B41" s="7" t="s">
        <v>67</v>
      </c>
      <c r="C41" s="8" t="s">
        <v>68</v>
      </c>
      <c r="D41" s="9">
        <v>60.6</v>
      </c>
      <c r="E41" s="9">
        <v>2323.6</v>
      </c>
      <c r="F41" s="9">
        <v>2323.6</v>
      </c>
      <c r="G41" s="11">
        <v>55</v>
      </c>
      <c r="H41" s="17">
        <v>83.6</v>
      </c>
      <c r="I41" s="18">
        <f t="shared" si="27"/>
        <v>151.99999999999997</v>
      </c>
      <c r="J41" s="19">
        <f t="shared" si="3"/>
        <v>3.5978653813048718</v>
      </c>
      <c r="K41" s="19">
        <f t="shared" si="4"/>
        <v>22.999999999999993</v>
      </c>
      <c r="L41" s="19">
        <f t="shared" si="5"/>
        <v>137.95379537953792</v>
      </c>
    </row>
    <row r="42" spans="1:12" ht="13.8" thickBot="1">
      <c r="A42" s="6">
        <v>0</v>
      </c>
      <c r="B42" s="33" t="s">
        <v>69</v>
      </c>
      <c r="C42" s="34" t="s">
        <v>70</v>
      </c>
      <c r="D42" s="28">
        <v>179.1</v>
      </c>
      <c r="E42" s="28">
        <v>1811.2</v>
      </c>
      <c r="F42" s="28">
        <v>1811.2</v>
      </c>
      <c r="G42" s="35">
        <v>180</v>
      </c>
      <c r="H42" s="30">
        <v>125.4</v>
      </c>
      <c r="I42" s="36">
        <f t="shared" si="27"/>
        <v>69.666666666666671</v>
      </c>
      <c r="J42" s="37">
        <f t="shared" si="3"/>
        <v>6.9235865724381629</v>
      </c>
      <c r="K42" s="37">
        <f t="shared" si="4"/>
        <v>-53.699999999999989</v>
      </c>
      <c r="L42" s="37">
        <f t="shared" si="5"/>
        <v>70.016750418760481</v>
      </c>
    </row>
    <row r="43" spans="1:12" ht="14.4" thickBot="1">
      <c r="A43" s="49"/>
      <c r="B43" s="63" t="s">
        <v>170</v>
      </c>
      <c r="C43" s="64"/>
      <c r="D43" s="56">
        <f>D44+D45</f>
        <v>12.5</v>
      </c>
      <c r="E43" s="56">
        <f t="shared" ref="E43:H43" si="28">E44+E45</f>
        <v>229</v>
      </c>
      <c r="F43" s="56">
        <f t="shared" si="28"/>
        <v>229</v>
      </c>
      <c r="G43" s="56">
        <f t="shared" si="28"/>
        <v>17</v>
      </c>
      <c r="H43" s="56">
        <f t="shared" si="28"/>
        <v>12.2</v>
      </c>
      <c r="I43" s="57">
        <f t="shared" ref="I43" si="29">IF(G43=0,0,H43/G43*100)</f>
        <v>71.764705882352942</v>
      </c>
      <c r="J43" s="58">
        <f t="shared" ref="J43" si="30">H43/F43*100</f>
        <v>5.3275109170305672</v>
      </c>
      <c r="K43" s="58">
        <f t="shared" ref="K43" si="31">H43-D43</f>
        <v>-0.30000000000000071</v>
      </c>
      <c r="L43" s="59">
        <f t="shared" ref="L43" si="32">H43/D43*100</f>
        <v>97.6</v>
      </c>
    </row>
    <row r="44" spans="1:12">
      <c r="A44" s="6">
        <v>0</v>
      </c>
      <c r="B44" s="27" t="s">
        <v>71</v>
      </c>
      <c r="C44" s="22" t="s">
        <v>72</v>
      </c>
      <c r="D44" s="13">
        <v>0</v>
      </c>
      <c r="E44" s="13">
        <v>28.5</v>
      </c>
      <c r="F44" s="13">
        <v>28.5</v>
      </c>
      <c r="G44" s="29">
        <v>5</v>
      </c>
      <c r="H44" s="53">
        <v>0</v>
      </c>
      <c r="I44" s="54">
        <f t="shared" si="27"/>
        <v>0</v>
      </c>
      <c r="J44" s="55">
        <f t="shared" si="3"/>
        <v>0</v>
      </c>
      <c r="K44" s="55">
        <f t="shared" si="4"/>
        <v>0</v>
      </c>
      <c r="L44" s="55">
        <v>0</v>
      </c>
    </row>
    <row r="45" spans="1:12">
      <c r="A45" s="6">
        <v>0</v>
      </c>
      <c r="B45" s="7" t="s">
        <v>73</v>
      </c>
      <c r="C45" s="8" t="s">
        <v>74</v>
      </c>
      <c r="D45" s="9">
        <v>12.5</v>
      </c>
      <c r="E45" s="9">
        <v>200.5</v>
      </c>
      <c r="F45" s="9">
        <v>200.5</v>
      </c>
      <c r="G45" s="11">
        <v>12</v>
      </c>
      <c r="H45" s="17">
        <v>12.2</v>
      </c>
      <c r="I45" s="18">
        <f t="shared" si="27"/>
        <v>101.66666666666666</v>
      </c>
      <c r="J45" s="19">
        <f t="shared" si="3"/>
        <v>6.0847880299251864</v>
      </c>
      <c r="K45" s="19">
        <f t="shared" si="4"/>
        <v>-0.30000000000000071</v>
      </c>
      <c r="L45" s="19">
        <f t="shared" si="5"/>
        <v>97.6</v>
      </c>
    </row>
    <row r="46" spans="1:12">
      <c r="A46" s="6">
        <v>1</v>
      </c>
      <c r="B46" s="7" t="s">
        <v>75</v>
      </c>
      <c r="C46" s="8" t="s">
        <v>76</v>
      </c>
      <c r="D46" s="9">
        <f>D47+D48</f>
        <v>1.9</v>
      </c>
      <c r="E46" s="9">
        <f t="shared" ref="E46:H46" si="33">E47+E48</f>
        <v>54.2</v>
      </c>
      <c r="F46" s="9">
        <f t="shared" si="33"/>
        <v>54.2</v>
      </c>
      <c r="G46" s="11">
        <f t="shared" si="33"/>
        <v>1.9</v>
      </c>
      <c r="H46" s="17">
        <f t="shared" si="33"/>
        <v>4.9000000000000004</v>
      </c>
      <c r="I46" s="16">
        <f t="shared" si="27"/>
        <v>257.89473684210532</v>
      </c>
      <c r="J46" s="10">
        <f t="shared" si="3"/>
        <v>9.0405904059040587</v>
      </c>
      <c r="K46" s="14">
        <f t="shared" si="4"/>
        <v>3.0000000000000004</v>
      </c>
      <c r="L46" s="14">
        <f t="shared" si="5"/>
        <v>257.89473684210532</v>
      </c>
    </row>
    <row r="47" spans="1:12" ht="26.4">
      <c r="A47" s="6">
        <v>0</v>
      </c>
      <c r="B47" s="7" t="s">
        <v>77</v>
      </c>
      <c r="C47" s="8" t="s">
        <v>78</v>
      </c>
      <c r="D47" s="9">
        <v>0</v>
      </c>
      <c r="E47" s="9">
        <v>18</v>
      </c>
      <c r="F47" s="9">
        <v>18</v>
      </c>
      <c r="G47" s="11">
        <v>0</v>
      </c>
      <c r="H47" s="17">
        <v>0</v>
      </c>
      <c r="I47" s="18">
        <f t="shared" si="27"/>
        <v>0</v>
      </c>
      <c r="J47" s="19">
        <f t="shared" si="3"/>
        <v>0</v>
      </c>
      <c r="K47" s="19">
        <f t="shared" si="4"/>
        <v>0</v>
      </c>
      <c r="L47" s="19">
        <v>0</v>
      </c>
    </row>
    <row r="48" spans="1:12" ht="26.4">
      <c r="A48" s="6">
        <v>0</v>
      </c>
      <c r="B48" s="7" t="s">
        <v>79</v>
      </c>
      <c r="C48" s="8" t="s">
        <v>80</v>
      </c>
      <c r="D48" s="9">
        <v>1.9</v>
      </c>
      <c r="E48" s="9">
        <v>36.200000000000003</v>
      </c>
      <c r="F48" s="9">
        <v>36.200000000000003</v>
      </c>
      <c r="G48" s="11">
        <v>1.9</v>
      </c>
      <c r="H48" s="30">
        <v>4.9000000000000004</v>
      </c>
      <c r="I48" s="18">
        <f t="shared" si="27"/>
        <v>257.89473684210532</v>
      </c>
      <c r="J48" s="19">
        <f t="shared" si="3"/>
        <v>13.535911602209943</v>
      </c>
      <c r="K48" s="19">
        <f t="shared" si="4"/>
        <v>3.0000000000000004</v>
      </c>
      <c r="L48" s="19">
        <f t="shared" si="5"/>
        <v>257.89473684210532</v>
      </c>
    </row>
    <row r="49" spans="1:12">
      <c r="A49" s="6">
        <v>1</v>
      </c>
      <c r="B49" s="7" t="s">
        <v>81</v>
      </c>
      <c r="C49" s="8" t="s">
        <v>82</v>
      </c>
      <c r="D49" s="9">
        <f>D50+D51+D52</f>
        <v>9704.1</v>
      </c>
      <c r="E49" s="9">
        <f t="shared" ref="E49:H49" si="34">E50+E51+E52</f>
        <v>62145.5</v>
      </c>
      <c r="F49" s="9">
        <f t="shared" si="34"/>
        <v>62145.5</v>
      </c>
      <c r="G49" s="11">
        <f t="shared" si="34"/>
        <v>6706.5</v>
      </c>
      <c r="H49" s="17">
        <f t="shared" si="34"/>
        <v>7315.9999999999991</v>
      </c>
      <c r="I49" s="16">
        <f t="shared" si="27"/>
        <v>109.0881980168493</v>
      </c>
      <c r="J49" s="10">
        <f t="shared" si="3"/>
        <v>11.772372899083601</v>
      </c>
      <c r="K49" s="14">
        <f t="shared" si="4"/>
        <v>-2388.1000000000013</v>
      </c>
      <c r="L49" s="14">
        <f t="shared" si="5"/>
        <v>75.390814191939484</v>
      </c>
    </row>
    <row r="50" spans="1:12">
      <c r="A50" s="6">
        <v>0</v>
      </c>
      <c r="B50" s="7" t="s">
        <v>83</v>
      </c>
      <c r="C50" s="8" t="s">
        <v>84</v>
      </c>
      <c r="D50" s="9">
        <v>426.5</v>
      </c>
      <c r="E50" s="9">
        <v>3731.5</v>
      </c>
      <c r="F50" s="9">
        <v>3731.5</v>
      </c>
      <c r="G50" s="11">
        <v>406.5</v>
      </c>
      <c r="H50" s="17">
        <v>198.9</v>
      </c>
      <c r="I50" s="18">
        <f t="shared" si="27"/>
        <v>48.929889298892995</v>
      </c>
      <c r="J50" s="19">
        <f t="shared" si="3"/>
        <v>5.3302961275626428</v>
      </c>
      <c r="K50" s="19">
        <f t="shared" si="4"/>
        <v>-227.6</v>
      </c>
      <c r="L50" s="19">
        <f t="shared" si="5"/>
        <v>46.635404454865181</v>
      </c>
    </row>
    <row r="51" spans="1:12">
      <c r="A51" s="6">
        <v>0</v>
      </c>
      <c r="B51" s="7" t="s">
        <v>85</v>
      </c>
      <c r="C51" s="8" t="s">
        <v>86</v>
      </c>
      <c r="D51" s="9">
        <v>8303.5</v>
      </c>
      <c r="E51" s="9">
        <v>52071.8</v>
      </c>
      <c r="F51" s="9">
        <v>52071.8</v>
      </c>
      <c r="G51" s="11">
        <v>5400</v>
      </c>
      <c r="H51" s="17">
        <v>6077.4</v>
      </c>
      <c r="I51" s="18">
        <f t="shared" si="27"/>
        <v>112.54444444444445</v>
      </c>
      <c r="J51" s="19">
        <f t="shared" si="3"/>
        <v>11.671192468860303</v>
      </c>
      <c r="K51" s="19">
        <f t="shared" si="4"/>
        <v>-2226.1000000000004</v>
      </c>
      <c r="L51" s="19">
        <f t="shared" si="5"/>
        <v>73.190823146865782</v>
      </c>
    </row>
    <row r="52" spans="1:12" ht="66">
      <c r="A52" s="6">
        <v>0</v>
      </c>
      <c r="B52" s="7" t="s">
        <v>87</v>
      </c>
      <c r="C52" s="8" t="s">
        <v>88</v>
      </c>
      <c r="D52" s="9">
        <v>974.1</v>
      </c>
      <c r="E52" s="9">
        <v>6342.2</v>
      </c>
      <c r="F52" s="9">
        <v>6342.2</v>
      </c>
      <c r="G52" s="11">
        <v>900</v>
      </c>
      <c r="H52" s="17">
        <v>1039.7</v>
      </c>
      <c r="I52" s="18">
        <f t="shared" si="27"/>
        <v>115.52222222222224</v>
      </c>
      <c r="J52" s="19">
        <f t="shared" si="3"/>
        <v>16.393365078363974</v>
      </c>
      <c r="K52" s="19">
        <f t="shared" si="4"/>
        <v>65.600000000000023</v>
      </c>
      <c r="L52" s="19">
        <f t="shared" si="5"/>
        <v>106.73442151729802</v>
      </c>
    </row>
    <row r="53" spans="1:12" ht="16.95" customHeight="1">
      <c r="A53" s="6">
        <v>1</v>
      </c>
      <c r="B53" s="7" t="s">
        <v>89</v>
      </c>
      <c r="C53" s="8" t="s">
        <v>90</v>
      </c>
      <c r="D53" s="9">
        <f>D54+D61+D73</f>
        <v>419.6</v>
      </c>
      <c r="E53" s="9">
        <f t="shared" ref="E53:H53" si="35">E54+E61+E73</f>
        <v>5623.1</v>
      </c>
      <c r="F53" s="9">
        <f t="shared" si="35"/>
        <v>5623.1</v>
      </c>
      <c r="G53" s="11">
        <f t="shared" si="35"/>
        <v>373.4</v>
      </c>
      <c r="H53" s="17">
        <f t="shared" si="35"/>
        <v>550.6</v>
      </c>
      <c r="I53" s="16">
        <f t="shared" si="27"/>
        <v>147.4558114622389</v>
      </c>
      <c r="J53" s="10">
        <f t="shared" si="3"/>
        <v>9.7917518806352373</v>
      </c>
      <c r="K53" s="14">
        <f t="shared" si="4"/>
        <v>131</v>
      </c>
      <c r="L53" s="14">
        <f t="shared" si="5"/>
        <v>131.22020972354625</v>
      </c>
    </row>
    <row r="54" spans="1:12" ht="26.4">
      <c r="A54" s="6">
        <v>1</v>
      </c>
      <c r="B54" s="7" t="s">
        <v>91</v>
      </c>
      <c r="C54" s="8" t="s">
        <v>92</v>
      </c>
      <c r="D54" s="9">
        <f>D55+D57</f>
        <v>1.4</v>
      </c>
      <c r="E54" s="9">
        <f t="shared" ref="E54:H54" si="36">E55+E57</f>
        <v>42.9</v>
      </c>
      <c r="F54" s="9">
        <f t="shared" si="36"/>
        <v>42.9</v>
      </c>
      <c r="G54" s="11">
        <f t="shared" si="36"/>
        <v>1.4</v>
      </c>
      <c r="H54" s="17">
        <f t="shared" si="36"/>
        <v>0.4</v>
      </c>
      <c r="I54" s="16">
        <f t="shared" si="27"/>
        <v>28.571428571428577</v>
      </c>
      <c r="J54" s="10">
        <f t="shared" si="3"/>
        <v>0.93240093240093236</v>
      </c>
      <c r="K54" s="14">
        <f t="shared" si="4"/>
        <v>-0.99999999999999989</v>
      </c>
      <c r="L54" s="14">
        <f t="shared" si="5"/>
        <v>28.571428571428577</v>
      </c>
    </row>
    <row r="55" spans="1:12" ht="79.2">
      <c r="A55" s="6">
        <v>1</v>
      </c>
      <c r="B55" s="7" t="s">
        <v>93</v>
      </c>
      <c r="C55" s="8" t="s">
        <v>94</v>
      </c>
      <c r="D55" s="9">
        <f>D56</f>
        <v>0.5</v>
      </c>
      <c r="E55" s="9">
        <f t="shared" ref="E55:H55" si="37">E56</f>
        <v>5.4</v>
      </c>
      <c r="F55" s="9">
        <f t="shared" si="37"/>
        <v>5.4</v>
      </c>
      <c r="G55" s="9">
        <f t="shared" si="37"/>
        <v>0.4</v>
      </c>
      <c r="H55" s="17">
        <f t="shared" si="37"/>
        <v>0.4</v>
      </c>
      <c r="I55" s="16">
        <f t="shared" si="27"/>
        <v>100</v>
      </c>
      <c r="J55" s="10">
        <f t="shared" si="3"/>
        <v>7.4074074074074066</v>
      </c>
      <c r="K55" s="14">
        <f t="shared" si="4"/>
        <v>-9.9999999999999978E-2</v>
      </c>
      <c r="L55" s="14">
        <f t="shared" si="5"/>
        <v>80</v>
      </c>
    </row>
    <row r="56" spans="1:12" ht="52.8">
      <c r="A56" s="6">
        <v>0</v>
      </c>
      <c r="B56" s="7" t="s">
        <v>95</v>
      </c>
      <c r="C56" s="8" t="s">
        <v>96</v>
      </c>
      <c r="D56" s="9">
        <v>0.5</v>
      </c>
      <c r="E56" s="9">
        <v>5.4</v>
      </c>
      <c r="F56" s="9">
        <v>5.4</v>
      </c>
      <c r="G56" s="11">
        <v>0.4</v>
      </c>
      <c r="H56" s="17">
        <v>0.4</v>
      </c>
      <c r="I56" s="18">
        <f t="shared" si="27"/>
        <v>100</v>
      </c>
      <c r="J56" s="19">
        <f t="shared" si="3"/>
        <v>7.4074074074074066</v>
      </c>
      <c r="K56" s="19">
        <f t="shared" si="4"/>
        <v>-9.9999999999999978E-2</v>
      </c>
      <c r="L56" s="19">
        <f t="shared" si="5"/>
        <v>80</v>
      </c>
    </row>
    <row r="57" spans="1:12">
      <c r="A57" s="6">
        <v>1</v>
      </c>
      <c r="B57" s="7" t="s">
        <v>97</v>
      </c>
      <c r="C57" s="8" t="s">
        <v>98</v>
      </c>
      <c r="D57" s="9">
        <f>D58+D59+D60</f>
        <v>0.9</v>
      </c>
      <c r="E57" s="9">
        <f t="shared" ref="E57:H57" si="38">E58+E59+E60</f>
        <v>37.5</v>
      </c>
      <c r="F57" s="9">
        <f t="shared" si="38"/>
        <v>37.5</v>
      </c>
      <c r="G57" s="11">
        <f t="shared" si="38"/>
        <v>1</v>
      </c>
      <c r="H57" s="17">
        <f t="shared" si="38"/>
        <v>0</v>
      </c>
      <c r="I57" s="16">
        <f t="shared" si="27"/>
        <v>0</v>
      </c>
      <c r="J57" s="10">
        <f t="shared" si="3"/>
        <v>0</v>
      </c>
      <c r="K57" s="14">
        <f t="shared" si="4"/>
        <v>-0.9</v>
      </c>
      <c r="L57" s="14">
        <f t="shared" si="5"/>
        <v>0</v>
      </c>
    </row>
    <row r="58" spans="1:12">
      <c r="A58" s="6">
        <v>0</v>
      </c>
      <c r="B58" s="7" t="s">
        <v>99</v>
      </c>
      <c r="C58" s="8" t="s">
        <v>100</v>
      </c>
      <c r="D58" s="9">
        <v>0.9</v>
      </c>
      <c r="E58" s="9">
        <v>37.5</v>
      </c>
      <c r="F58" s="9">
        <v>37.5</v>
      </c>
      <c r="G58" s="11">
        <v>1</v>
      </c>
      <c r="H58" s="17">
        <v>0</v>
      </c>
      <c r="I58" s="18">
        <f t="shared" si="27"/>
        <v>0</v>
      </c>
      <c r="J58" s="19">
        <f t="shared" si="3"/>
        <v>0</v>
      </c>
      <c r="K58" s="19">
        <f t="shared" si="4"/>
        <v>-0.9</v>
      </c>
      <c r="L58" s="19">
        <f t="shared" si="5"/>
        <v>0</v>
      </c>
    </row>
    <row r="59" spans="1:12" ht="92.4" hidden="1">
      <c r="A59" s="6">
        <v>0</v>
      </c>
      <c r="B59" s="7" t="s">
        <v>101</v>
      </c>
      <c r="C59" s="8" t="s">
        <v>102</v>
      </c>
      <c r="D59" s="9">
        <v>0</v>
      </c>
      <c r="E59" s="9">
        <v>0</v>
      </c>
      <c r="F59" s="9">
        <v>0</v>
      </c>
      <c r="G59" s="11">
        <v>0</v>
      </c>
      <c r="H59" s="17">
        <v>0</v>
      </c>
      <c r="I59" s="18">
        <f t="shared" si="27"/>
        <v>0</v>
      </c>
      <c r="J59" s="19">
        <v>0</v>
      </c>
      <c r="K59" s="19">
        <f t="shared" si="4"/>
        <v>0</v>
      </c>
      <c r="L59" s="19" t="e">
        <f t="shared" si="5"/>
        <v>#DIV/0!</v>
      </c>
    </row>
    <row r="60" spans="1:12" ht="52.8" hidden="1">
      <c r="A60" s="6"/>
      <c r="B60" s="7">
        <v>21081800</v>
      </c>
      <c r="C60" s="8" t="s">
        <v>163</v>
      </c>
      <c r="D60" s="9">
        <v>0</v>
      </c>
      <c r="E60" s="9">
        <v>0</v>
      </c>
      <c r="F60" s="9">
        <v>0</v>
      </c>
      <c r="G60" s="11">
        <v>0</v>
      </c>
      <c r="H60" s="17">
        <v>0</v>
      </c>
      <c r="I60" s="18">
        <f t="shared" si="27"/>
        <v>0</v>
      </c>
      <c r="J60" s="19">
        <v>0</v>
      </c>
      <c r="K60" s="19">
        <f t="shared" ref="K60" si="39">H60-D60</f>
        <v>0</v>
      </c>
      <c r="L60" s="19">
        <v>100</v>
      </c>
    </row>
    <row r="61" spans="1:12" ht="39.6">
      <c r="A61" s="6">
        <v>1</v>
      </c>
      <c r="B61" s="7" t="s">
        <v>103</v>
      </c>
      <c r="C61" s="8" t="s">
        <v>104</v>
      </c>
      <c r="D61" s="9">
        <f>D62+D66+D68+D72</f>
        <v>303.40000000000003</v>
      </c>
      <c r="E61" s="9">
        <f t="shared" ref="E61:H61" si="40">E62+E66+E68+E72</f>
        <v>5330.2000000000007</v>
      </c>
      <c r="F61" s="9">
        <f t="shared" si="40"/>
        <v>5330.2000000000007</v>
      </c>
      <c r="G61" s="11">
        <f t="shared" si="40"/>
        <v>301</v>
      </c>
      <c r="H61" s="17">
        <f t="shared" si="40"/>
        <v>523.80000000000007</v>
      </c>
      <c r="I61" s="16">
        <f t="shared" si="27"/>
        <v>174.0199335548173</v>
      </c>
      <c r="J61" s="10">
        <f t="shared" si="3"/>
        <v>9.8270233762335373</v>
      </c>
      <c r="K61" s="14">
        <f t="shared" si="4"/>
        <v>220.40000000000003</v>
      </c>
      <c r="L61" s="14">
        <f t="shared" si="5"/>
        <v>172.64337508239947</v>
      </c>
    </row>
    <row r="62" spans="1:12">
      <c r="A62" s="6">
        <v>1</v>
      </c>
      <c r="B62" s="7" t="s">
        <v>105</v>
      </c>
      <c r="C62" s="8" t="s">
        <v>106</v>
      </c>
      <c r="D62" s="9">
        <f>D63+D64+D65</f>
        <v>190.3</v>
      </c>
      <c r="E62" s="9">
        <f t="shared" ref="E62:H62" si="41">E63+E64+E65</f>
        <v>3210.6</v>
      </c>
      <c r="F62" s="9">
        <f t="shared" si="41"/>
        <v>3210.6</v>
      </c>
      <c r="G62" s="11">
        <f t="shared" si="41"/>
        <v>166.5</v>
      </c>
      <c r="H62" s="17">
        <f t="shared" si="41"/>
        <v>389.6</v>
      </c>
      <c r="I62" s="16">
        <f t="shared" si="27"/>
        <v>233.993993993994</v>
      </c>
      <c r="J62" s="10">
        <f t="shared" si="3"/>
        <v>12.134803463527067</v>
      </c>
      <c r="K62" s="14">
        <f t="shared" si="4"/>
        <v>199.3</v>
      </c>
      <c r="L62" s="14">
        <f t="shared" si="5"/>
        <v>204.72937467157121</v>
      </c>
    </row>
    <row r="63" spans="1:12" ht="52.8">
      <c r="A63" s="6">
        <v>0</v>
      </c>
      <c r="B63" s="7" t="s">
        <v>107</v>
      </c>
      <c r="C63" s="8" t="s">
        <v>108</v>
      </c>
      <c r="D63" s="9">
        <v>16.3</v>
      </c>
      <c r="E63" s="9">
        <v>44.6</v>
      </c>
      <c r="F63" s="9">
        <v>44.6</v>
      </c>
      <c r="G63" s="11">
        <v>16.5</v>
      </c>
      <c r="H63" s="17">
        <v>1.7</v>
      </c>
      <c r="I63" s="18">
        <f t="shared" si="27"/>
        <v>10.303030303030303</v>
      </c>
      <c r="J63" s="19">
        <f t="shared" si="3"/>
        <v>3.811659192825112</v>
      </c>
      <c r="K63" s="19">
        <f t="shared" si="4"/>
        <v>-14.600000000000001</v>
      </c>
      <c r="L63" s="19">
        <f t="shared" si="5"/>
        <v>10.429447852760736</v>
      </c>
    </row>
    <row r="64" spans="1:12" ht="26.4">
      <c r="A64" s="6">
        <v>0</v>
      </c>
      <c r="B64" s="7" t="s">
        <v>109</v>
      </c>
      <c r="C64" s="8" t="s">
        <v>110</v>
      </c>
      <c r="D64" s="9">
        <v>102.6</v>
      </c>
      <c r="E64" s="9">
        <v>866</v>
      </c>
      <c r="F64" s="9">
        <v>866</v>
      </c>
      <c r="G64" s="11">
        <v>40</v>
      </c>
      <c r="H64" s="17">
        <v>32.200000000000003</v>
      </c>
      <c r="I64" s="18">
        <f t="shared" si="27"/>
        <v>80.5</v>
      </c>
      <c r="J64" s="19">
        <f t="shared" si="3"/>
        <v>3.7182448036951503</v>
      </c>
      <c r="K64" s="19">
        <f t="shared" si="4"/>
        <v>-70.399999999999991</v>
      </c>
      <c r="L64" s="19">
        <f t="shared" si="5"/>
        <v>31.384015594541914</v>
      </c>
    </row>
    <row r="65" spans="1:12" ht="39.6">
      <c r="A65" s="6">
        <v>0</v>
      </c>
      <c r="B65" s="7" t="s">
        <v>111</v>
      </c>
      <c r="C65" s="8" t="s">
        <v>112</v>
      </c>
      <c r="D65" s="9">
        <v>71.400000000000006</v>
      </c>
      <c r="E65" s="9">
        <v>2300</v>
      </c>
      <c r="F65" s="9">
        <v>2300</v>
      </c>
      <c r="G65" s="11">
        <v>110</v>
      </c>
      <c r="H65" s="17">
        <v>355.7</v>
      </c>
      <c r="I65" s="18">
        <f t="shared" si="27"/>
        <v>323.36363636363632</v>
      </c>
      <c r="J65" s="19">
        <f t="shared" si="3"/>
        <v>15.465217391304348</v>
      </c>
      <c r="K65" s="19">
        <f t="shared" si="4"/>
        <v>284.29999999999995</v>
      </c>
      <c r="L65" s="19">
        <f t="shared" si="5"/>
        <v>498.17927170868342</v>
      </c>
    </row>
    <row r="66" spans="1:12" ht="39.6">
      <c r="A66" s="6">
        <v>1</v>
      </c>
      <c r="B66" s="7" t="s">
        <v>113</v>
      </c>
      <c r="C66" s="8" t="s">
        <v>114</v>
      </c>
      <c r="D66" s="9">
        <f>D67</f>
        <v>110.9</v>
      </c>
      <c r="E66" s="9">
        <f t="shared" ref="E66:H66" si="42">E67</f>
        <v>2029.5</v>
      </c>
      <c r="F66" s="9">
        <f t="shared" si="42"/>
        <v>2029.5</v>
      </c>
      <c r="G66" s="11">
        <f t="shared" si="42"/>
        <v>130.5</v>
      </c>
      <c r="H66" s="17">
        <f t="shared" si="42"/>
        <v>129.9</v>
      </c>
      <c r="I66" s="16">
        <f t="shared" si="27"/>
        <v>99.540229885057471</v>
      </c>
      <c r="J66" s="10">
        <f t="shared" si="3"/>
        <v>6.4005912786400598</v>
      </c>
      <c r="K66" s="14">
        <f t="shared" si="4"/>
        <v>19</v>
      </c>
      <c r="L66" s="14">
        <f t="shared" si="5"/>
        <v>117.13255184851216</v>
      </c>
    </row>
    <row r="67" spans="1:12" ht="52.8">
      <c r="A67" s="6">
        <v>0</v>
      </c>
      <c r="B67" s="7" t="s">
        <v>115</v>
      </c>
      <c r="C67" s="8" t="s">
        <v>116</v>
      </c>
      <c r="D67" s="9">
        <v>110.9</v>
      </c>
      <c r="E67" s="9">
        <v>2029.5</v>
      </c>
      <c r="F67" s="9">
        <v>2029.5</v>
      </c>
      <c r="G67" s="11">
        <v>130.5</v>
      </c>
      <c r="H67" s="17">
        <v>129.9</v>
      </c>
      <c r="I67" s="18">
        <f t="shared" si="27"/>
        <v>99.540229885057471</v>
      </c>
      <c r="J67" s="19">
        <f t="shared" si="3"/>
        <v>6.4005912786400598</v>
      </c>
      <c r="K67" s="19">
        <f t="shared" si="4"/>
        <v>19</v>
      </c>
      <c r="L67" s="19">
        <f t="shared" si="5"/>
        <v>117.13255184851216</v>
      </c>
    </row>
    <row r="68" spans="1:12">
      <c r="A68" s="6">
        <v>1</v>
      </c>
      <c r="B68" s="7" t="s">
        <v>117</v>
      </c>
      <c r="C68" s="8" t="s">
        <v>118</v>
      </c>
      <c r="D68" s="9">
        <f>D69+D70+D71</f>
        <v>1.4</v>
      </c>
      <c r="E68" s="9">
        <f t="shared" ref="E68:H68" si="43">E69+E70+E71</f>
        <v>70.300000000000011</v>
      </c>
      <c r="F68" s="9">
        <f t="shared" si="43"/>
        <v>70.300000000000011</v>
      </c>
      <c r="G68" s="11">
        <f>G69+G70+G71</f>
        <v>2.4</v>
      </c>
      <c r="H68" s="17">
        <f t="shared" si="43"/>
        <v>3.1</v>
      </c>
      <c r="I68" s="16">
        <f t="shared" si="27"/>
        <v>129.16666666666669</v>
      </c>
      <c r="J68" s="10">
        <f t="shared" si="3"/>
        <v>4.4096728307254622</v>
      </c>
      <c r="K68" s="14">
        <f t="shared" si="4"/>
        <v>1.7000000000000002</v>
      </c>
      <c r="L68" s="14">
        <f t="shared" si="5"/>
        <v>221.42857142857144</v>
      </c>
    </row>
    <row r="69" spans="1:12" ht="52.8">
      <c r="A69" s="6">
        <v>0</v>
      </c>
      <c r="B69" s="7" t="s">
        <v>119</v>
      </c>
      <c r="C69" s="8" t="s">
        <v>120</v>
      </c>
      <c r="D69" s="9">
        <v>1.4</v>
      </c>
      <c r="E69" s="9">
        <v>67.400000000000006</v>
      </c>
      <c r="F69" s="9">
        <v>67.400000000000006</v>
      </c>
      <c r="G69" s="11">
        <v>2.4</v>
      </c>
      <c r="H69" s="17">
        <v>3.1</v>
      </c>
      <c r="I69" s="18">
        <f t="shared" si="27"/>
        <v>129.16666666666669</v>
      </c>
      <c r="J69" s="19">
        <f t="shared" si="3"/>
        <v>4.5994065281899106</v>
      </c>
      <c r="K69" s="19">
        <f t="shared" si="4"/>
        <v>1.7000000000000002</v>
      </c>
      <c r="L69" s="19">
        <f t="shared" si="5"/>
        <v>221.42857142857144</v>
      </c>
    </row>
    <row r="70" spans="1:12" ht="26.4">
      <c r="A70" s="6">
        <v>0</v>
      </c>
      <c r="B70" s="7" t="s">
        <v>121</v>
      </c>
      <c r="C70" s="8" t="s">
        <v>122</v>
      </c>
      <c r="D70" s="9">
        <v>0</v>
      </c>
      <c r="E70" s="9">
        <v>0.2</v>
      </c>
      <c r="F70" s="9">
        <v>0.2</v>
      </c>
      <c r="G70" s="11">
        <v>0</v>
      </c>
      <c r="H70" s="17">
        <v>0</v>
      </c>
      <c r="I70" s="18">
        <f t="shared" si="27"/>
        <v>0</v>
      </c>
      <c r="J70" s="19">
        <f t="shared" si="3"/>
        <v>0</v>
      </c>
      <c r="K70" s="19">
        <f t="shared" si="4"/>
        <v>0</v>
      </c>
      <c r="L70" s="19">
        <v>0</v>
      </c>
    </row>
    <row r="71" spans="1:12" ht="39.6">
      <c r="A71" s="6">
        <v>0</v>
      </c>
      <c r="B71" s="7" t="s">
        <v>123</v>
      </c>
      <c r="C71" s="8" t="s">
        <v>124</v>
      </c>
      <c r="D71" s="9">
        <v>0</v>
      </c>
      <c r="E71" s="9">
        <v>2.7</v>
      </c>
      <c r="F71" s="9">
        <v>2.7</v>
      </c>
      <c r="G71" s="11">
        <v>0</v>
      </c>
      <c r="H71" s="17">
        <v>0</v>
      </c>
      <c r="I71" s="18">
        <f t="shared" si="27"/>
        <v>0</v>
      </c>
      <c r="J71" s="19">
        <f t="shared" si="3"/>
        <v>0</v>
      </c>
      <c r="K71" s="19">
        <f t="shared" si="4"/>
        <v>0</v>
      </c>
      <c r="L71" s="19">
        <v>0</v>
      </c>
    </row>
    <row r="72" spans="1:12" ht="107.55" customHeight="1">
      <c r="A72" s="6">
        <v>1</v>
      </c>
      <c r="B72" s="7" t="s">
        <v>125</v>
      </c>
      <c r="C72" s="8" t="s">
        <v>126</v>
      </c>
      <c r="D72" s="9">
        <v>0.8</v>
      </c>
      <c r="E72" s="9">
        <v>19.8</v>
      </c>
      <c r="F72" s="9">
        <v>19.8</v>
      </c>
      <c r="G72" s="11">
        <v>1.6</v>
      </c>
      <c r="H72" s="17">
        <v>1.2</v>
      </c>
      <c r="I72" s="16">
        <f t="shared" si="27"/>
        <v>74.999999999999986</v>
      </c>
      <c r="J72" s="10">
        <f t="shared" si="3"/>
        <v>6.0606060606060597</v>
      </c>
      <c r="K72" s="14">
        <f t="shared" si="4"/>
        <v>0.39999999999999991</v>
      </c>
      <c r="L72" s="14">
        <f t="shared" si="5"/>
        <v>149.99999999999997</v>
      </c>
    </row>
    <row r="73" spans="1:12">
      <c r="A73" s="6">
        <v>1</v>
      </c>
      <c r="B73" s="7" t="s">
        <v>127</v>
      </c>
      <c r="C73" s="8" t="s">
        <v>128</v>
      </c>
      <c r="D73" s="9">
        <f>D74</f>
        <v>114.8</v>
      </c>
      <c r="E73" s="9">
        <f t="shared" ref="E73:H74" si="44">E74</f>
        <v>250</v>
      </c>
      <c r="F73" s="9">
        <f t="shared" si="44"/>
        <v>250</v>
      </c>
      <c r="G73" s="11">
        <f t="shared" si="44"/>
        <v>71</v>
      </c>
      <c r="H73" s="17">
        <f t="shared" si="44"/>
        <v>26.4</v>
      </c>
      <c r="I73" s="16">
        <f t="shared" ref="I73:I100" si="45">IF(G73=0,0,H73/G73*100)</f>
        <v>37.183098591549296</v>
      </c>
      <c r="J73" s="10">
        <f t="shared" ref="J73:J100" si="46">H73/F73*100</f>
        <v>10.56</v>
      </c>
      <c r="K73" s="14">
        <f t="shared" si="4"/>
        <v>-88.4</v>
      </c>
      <c r="L73" s="14">
        <f t="shared" si="5"/>
        <v>22.99651567944251</v>
      </c>
    </row>
    <row r="74" spans="1:12">
      <c r="A74" s="6">
        <v>1</v>
      </c>
      <c r="B74" s="7" t="s">
        <v>129</v>
      </c>
      <c r="C74" s="8" t="s">
        <v>98</v>
      </c>
      <c r="D74" s="9">
        <f>D75+D76</f>
        <v>114.8</v>
      </c>
      <c r="E74" s="9">
        <f t="shared" si="44"/>
        <v>250</v>
      </c>
      <c r="F74" s="9">
        <f t="shared" si="44"/>
        <v>250</v>
      </c>
      <c r="G74" s="11">
        <f t="shared" si="44"/>
        <v>71</v>
      </c>
      <c r="H74" s="17">
        <f t="shared" si="44"/>
        <v>26.4</v>
      </c>
      <c r="I74" s="16">
        <f t="shared" si="45"/>
        <v>37.183098591549296</v>
      </c>
      <c r="J74" s="10">
        <f t="shared" si="46"/>
        <v>10.56</v>
      </c>
      <c r="K74" s="14">
        <f t="shared" ref="K74:K100" si="47">H74-D74</f>
        <v>-88.4</v>
      </c>
      <c r="L74" s="14">
        <f t="shared" ref="L74:L100" si="48">H74/D74*100</f>
        <v>22.99651567944251</v>
      </c>
    </row>
    <row r="75" spans="1:12">
      <c r="A75" s="6">
        <v>0</v>
      </c>
      <c r="B75" s="7" t="s">
        <v>130</v>
      </c>
      <c r="C75" s="8" t="s">
        <v>98</v>
      </c>
      <c r="D75" s="9">
        <v>114.8</v>
      </c>
      <c r="E75" s="9">
        <v>250</v>
      </c>
      <c r="F75" s="9">
        <v>250</v>
      </c>
      <c r="G75" s="11">
        <v>71</v>
      </c>
      <c r="H75" s="17">
        <v>26.4</v>
      </c>
      <c r="I75" s="18">
        <f t="shared" si="45"/>
        <v>37.183098591549296</v>
      </c>
      <c r="J75" s="19">
        <f t="shared" si="46"/>
        <v>10.56</v>
      </c>
      <c r="K75" s="19">
        <f t="shared" si="47"/>
        <v>-88.4</v>
      </c>
      <c r="L75" s="19">
        <f t="shared" si="48"/>
        <v>22.99651567944251</v>
      </c>
    </row>
    <row r="76" spans="1:12" ht="145.19999999999999" hidden="1">
      <c r="A76" s="6"/>
      <c r="B76" s="7">
        <v>24062200</v>
      </c>
      <c r="C76" s="8" t="s">
        <v>166</v>
      </c>
      <c r="D76" s="9">
        <v>0</v>
      </c>
      <c r="E76" s="9">
        <v>0</v>
      </c>
      <c r="F76" s="9">
        <v>0</v>
      </c>
      <c r="G76" s="11">
        <v>0</v>
      </c>
      <c r="H76" s="17">
        <v>0</v>
      </c>
      <c r="I76" s="18">
        <f t="shared" ref="I76" si="49">IF(G76=0,0,H76/G76*100)</f>
        <v>0</v>
      </c>
      <c r="J76" s="19">
        <v>0</v>
      </c>
      <c r="K76" s="19">
        <f t="shared" ref="K76" si="50">H76-D76</f>
        <v>0</v>
      </c>
      <c r="L76" s="19" t="e">
        <f t="shared" ref="L76" si="51">H76/D76*100</f>
        <v>#DIV/0!</v>
      </c>
    </row>
    <row r="77" spans="1:12">
      <c r="A77" s="6">
        <v>1</v>
      </c>
      <c r="B77" s="7" t="s">
        <v>131</v>
      </c>
      <c r="C77" s="8" t="s">
        <v>132</v>
      </c>
      <c r="D77" s="9">
        <f>D78</f>
        <v>11008.3</v>
      </c>
      <c r="E77" s="9">
        <f t="shared" ref="E77:H77" si="52">E78</f>
        <v>121306.5</v>
      </c>
      <c r="F77" s="9">
        <f t="shared" si="52"/>
        <v>142158.9</v>
      </c>
      <c r="G77" s="11">
        <f t="shared" si="52"/>
        <v>17244.899999999998</v>
      </c>
      <c r="H77" s="17">
        <f t="shared" si="52"/>
        <v>17244.899999999998</v>
      </c>
      <c r="I77" s="16">
        <f t="shared" si="45"/>
        <v>100</v>
      </c>
      <c r="J77" s="10">
        <f t="shared" si="46"/>
        <v>12.130721326628159</v>
      </c>
      <c r="K77" s="14">
        <f t="shared" si="47"/>
        <v>6236.5999999999985</v>
      </c>
      <c r="L77" s="14">
        <f t="shared" si="48"/>
        <v>156.65361590799668</v>
      </c>
    </row>
    <row r="78" spans="1:12">
      <c r="A78" s="6">
        <v>1</v>
      </c>
      <c r="B78" s="7" t="s">
        <v>133</v>
      </c>
      <c r="C78" s="8" t="s">
        <v>134</v>
      </c>
      <c r="D78" s="9">
        <f>D81+D88+D90+D79</f>
        <v>11008.3</v>
      </c>
      <c r="E78" s="9">
        <f t="shared" ref="E78:H78" si="53">E81+E88+E90+E79</f>
        <v>121306.5</v>
      </c>
      <c r="F78" s="9">
        <f t="shared" si="53"/>
        <v>142158.9</v>
      </c>
      <c r="G78" s="9">
        <f t="shared" si="53"/>
        <v>17244.899999999998</v>
      </c>
      <c r="H78" s="9">
        <f t="shared" si="53"/>
        <v>17244.899999999998</v>
      </c>
      <c r="I78" s="16">
        <f t="shared" si="45"/>
        <v>100</v>
      </c>
      <c r="J78" s="10">
        <f t="shared" si="46"/>
        <v>12.130721326628159</v>
      </c>
      <c r="K78" s="14">
        <f t="shared" si="47"/>
        <v>6236.5999999999985</v>
      </c>
      <c r="L78" s="14">
        <f t="shared" si="48"/>
        <v>156.65361590799668</v>
      </c>
    </row>
    <row r="79" spans="1:12" ht="26.4">
      <c r="A79" s="6"/>
      <c r="B79" s="78">
        <v>41020000</v>
      </c>
      <c r="C79" s="79" t="s">
        <v>182</v>
      </c>
      <c r="D79" s="80">
        <f>D80</f>
        <v>0</v>
      </c>
      <c r="E79" s="80">
        <f t="shared" ref="E79:H79" si="54">E80</f>
        <v>5695.4</v>
      </c>
      <c r="F79" s="80">
        <f t="shared" si="54"/>
        <v>5695.4</v>
      </c>
      <c r="G79" s="80">
        <f t="shared" si="54"/>
        <v>474.6</v>
      </c>
      <c r="H79" s="80">
        <f t="shared" si="54"/>
        <v>474.6</v>
      </c>
      <c r="I79" s="81">
        <f t="shared" ref="I79:I80" si="55">IF(G79=0,0,H79/G79*100)</f>
        <v>100</v>
      </c>
      <c r="J79" s="10">
        <f t="shared" ref="J79:J80" si="56">H79/F79*100</f>
        <v>8.3330406995118871</v>
      </c>
      <c r="K79" s="14">
        <f t="shared" ref="K79:K80" si="57">H79-D79</f>
        <v>474.6</v>
      </c>
      <c r="L79" s="14">
        <v>100</v>
      </c>
    </row>
    <row r="80" spans="1:12" ht="99.6" customHeight="1">
      <c r="A80" s="6"/>
      <c r="B80" s="7">
        <v>41021400</v>
      </c>
      <c r="C80" s="8" t="s">
        <v>183</v>
      </c>
      <c r="D80" s="9">
        <v>0</v>
      </c>
      <c r="E80" s="9">
        <v>5695.4</v>
      </c>
      <c r="F80" s="9">
        <v>5695.4</v>
      </c>
      <c r="G80" s="11">
        <v>474.6</v>
      </c>
      <c r="H80" s="17">
        <v>474.6</v>
      </c>
      <c r="I80" s="18">
        <f t="shared" si="55"/>
        <v>100</v>
      </c>
      <c r="J80" s="19">
        <f t="shared" si="56"/>
        <v>8.3330406995118871</v>
      </c>
      <c r="K80" s="19">
        <f t="shared" si="57"/>
        <v>474.6</v>
      </c>
      <c r="L80" s="19">
        <v>100</v>
      </c>
    </row>
    <row r="81" spans="1:12" ht="26.4">
      <c r="A81" s="6">
        <v>1</v>
      </c>
      <c r="B81" s="7" t="s">
        <v>135</v>
      </c>
      <c r="C81" s="8" t="s">
        <v>136</v>
      </c>
      <c r="D81" s="9">
        <f>D84+D85+D86+D87+D83+D82</f>
        <v>10908.9</v>
      </c>
      <c r="E81" s="9">
        <f t="shared" ref="E81:H81" si="58">E84+E85+E86+E87+E83+E82</f>
        <v>115611.1</v>
      </c>
      <c r="F81" s="9">
        <f t="shared" si="58"/>
        <v>134948.29999999999</v>
      </c>
      <c r="G81" s="9">
        <f t="shared" si="58"/>
        <v>16597.5</v>
      </c>
      <c r="H81" s="9">
        <f t="shared" si="58"/>
        <v>16597.5</v>
      </c>
      <c r="I81" s="16">
        <f t="shared" si="45"/>
        <v>100</v>
      </c>
      <c r="J81" s="10">
        <f t="shared" si="46"/>
        <v>12.299154565118643</v>
      </c>
      <c r="K81" s="14">
        <f t="shared" si="47"/>
        <v>5688.6</v>
      </c>
      <c r="L81" s="14">
        <f t="shared" si="48"/>
        <v>152.14641256221984</v>
      </c>
    </row>
    <row r="82" spans="1:12" ht="39.6">
      <c r="A82" s="6"/>
      <c r="B82" s="7">
        <v>41031100</v>
      </c>
      <c r="C82" s="8" t="s">
        <v>172</v>
      </c>
      <c r="D82" s="9">
        <v>0</v>
      </c>
      <c r="E82" s="9">
        <v>0</v>
      </c>
      <c r="F82" s="9">
        <v>4462.5</v>
      </c>
      <c r="G82" s="11">
        <v>892.5</v>
      </c>
      <c r="H82" s="17">
        <v>892.5</v>
      </c>
      <c r="I82" s="18">
        <f t="shared" si="45"/>
        <v>100</v>
      </c>
      <c r="J82" s="19">
        <f t="shared" si="46"/>
        <v>20</v>
      </c>
      <c r="K82" s="19">
        <f t="shared" si="47"/>
        <v>892.5</v>
      </c>
      <c r="L82" s="19">
        <v>100</v>
      </c>
    </row>
    <row r="83" spans="1:12" ht="52.8" hidden="1">
      <c r="A83" s="6"/>
      <c r="B83" s="7">
        <v>41033300</v>
      </c>
      <c r="C83" s="8" t="s">
        <v>171</v>
      </c>
      <c r="D83" s="9">
        <v>0</v>
      </c>
      <c r="E83" s="9">
        <v>0</v>
      </c>
      <c r="F83" s="9">
        <v>0</v>
      </c>
      <c r="G83" s="11">
        <v>0</v>
      </c>
      <c r="H83" s="17">
        <v>0</v>
      </c>
      <c r="I83" s="18">
        <f t="shared" ref="I83" si="59">IF(G83=0,0,H83/G83*100)</f>
        <v>0</v>
      </c>
      <c r="J83" s="19">
        <v>0</v>
      </c>
      <c r="K83" s="19">
        <f t="shared" ref="K83" si="60">H83-D83</f>
        <v>0</v>
      </c>
      <c r="L83" s="19" t="e">
        <f t="shared" ref="L83" si="61">H83/D83*100</f>
        <v>#DIV/0!</v>
      </c>
    </row>
    <row r="84" spans="1:12" ht="26.4">
      <c r="A84" s="6">
        <v>0</v>
      </c>
      <c r="B84" s="7" t="s">
        <v>137</v>
      </c>
      <c r="C84" s="8" t="s">
        <v>138</v>
      </c>
      <c r="D84" s="9">
        <v>9871.4</v>
      </c>
      <c r="E84" s="9">
        <v>115611.1</v>
      </c>
      <c r="F84" s="9">
        <v>115611.1</v>
      </c>
      <c r="G84" s="11">
        <v>13225.9</v>
      </c>
      <c r="H84" s="17">
        <v>13225.9</v>
      </c>
      <c r="I84" s="18">
        <f t="shared" si="45"/>
        <v>100</v>
      </c>
      <c r="J84" s="19">
        <f t="shared" si="46"/>
        <v>11.439991488706532</v>
      </c>
      <c r="K84" s="19">
        <f t="shared" si="47"/>
        <v>3354.5</v>
      </c>
      <c r="L84" s="19">
        <f t="shared" si="48"/>
        <v>133.98200863099459</v>
      </c>
    </row>
    <row r="85" spans="1:12" ht="39.6">
      <c r="A85" s="6">
        <v>0</v>
      </c>
      <c r="B85" s="7" t="s">
        <v>139</v>
      </c>
      <c r="C85" s="8" t="s">
        <v>140</v>
      </c>
      <c r="D85" s="9">
        <v>30.4</v>
      </c>
      <c r="E85" s="9">
        <v>0</v>
      </c>
      <c r="F85" s="9">
        <v>0</v>
      </c>
      <c r="G85" s="11">
        <v>0</v>
      </c>
      <c r="H85" s="17">
        <v>0</v>
      </c>
      <c r="I85" s="18">
        <f t="shared" si="45"/>
        <v>0</v>
      </c>
      <c r="J85" s="19">
        <v>0</v>
      </c>
      <c r="K85" s="19">
        <f t="shared" si="47"/>
        <v>-30.4</v>
      </c>
      <c r="L85" s="19">
        <v>0</v>
      </c>
    </row>
    <row r="86" spans="1:12" ht="66" hidden="1">
      <c r="A86" s="6">
        <v>0</v>
      </c>
      <c r="B86" s="7" t="s">
        <v>141</v>
      </c>
      <c r="C86" s="8" t="s">
        <v>142</v>
      </c>
      <c r="D86" s="9">
        <v>0</v>
      </c>
      <c r="E86" s="9">
        <v>0</v>
      </c>
      <c r="F86" s="9">
        <v>0</v>
      </c>
      <c r="G86" s="11">
        <v>0</v>
      </c>
      <c r="H86" s="17">
        <v>0</v>
      </c>
      <c r="I86" s="18">
        <f t="shared" si="45"/>
        <v>0</v>
      </c>
      <c r="J86" s="19" t="e">
        <f t="shared" si="46"/>
        <v>#DIV/0!</v>
      </c>
      <c r="K86" s="19">
        <f t="shared" si="47"/>
        <v>0</v>
      </c>
      <c r="L86" s="19">
        <v>100</v>
      </c>
    </row>
    <row r="87" spans="1:12" ht="52.8">
      <c r="A87" s="6">
        <v>0</v>
      </c>
      <c r="B87" s="7" t="s">
        <v>143</v>
      </c>
      <c r="C87" s="8" t="s">
        <v>144</v>
      </c>
      <c r="D87" s="9">
        <v>1007.1</v>
      </c>
      <c r="E87" s="9">
        <v>0</v>
      </c>
      <c r="F87" s="9">
        <v>14874.7</v>
      </c>
      <c r="G87" s="11">
        <v>2479.1</v>
      </c>
      <c r="H87" s="17">
        <v>2479.1</v>
      </c>
      <c r="I87" s="18">
        <f t="shared" si="45"/>
        <v>100</v>
      </c>
      <c r="J87" s="19">
        <f t="shared" si="46"/>
        <v>16.666554619588965</v>
      </c>
      <c r="K87" s="19">
        <f t="shared" si="47"/>
        <v>1472</v>
      </c>
      <c r="L87" s="19">
        <f t="shared" si="48"/>
        <v>246.16224803892362</v>
      </c>
    </row>
    <row r="88" spans="1:12" ht="26.4" hidden="1">
      <c r="A88" s="6">
        <v>1</v>
      </c>
      <c r="B88" s="7" t="s">
        <v>145</v>
      </c>
      <c r="C88" s="8" t="s">
        <v>146</v>
      </c>
      <c r="D88" s="9">
        <f>D89</f>
        <v>0</v>
      </c>
      <c r="E88" s="9">
        <f t="shared" ref="E88:H88" si="62">E89</f>
        <v>0</v>
      </c>
      <c r="F88" s="9">
        <f t="shared" si="62"/>
        <v>0</v>
      </c>
      <c r="G88" s="11">
        <f t="shared" si="62"/>
        <v>0</v>
      </c>
      <c r="H88" s="17">
        <f t="shared" si="62"/>
        <v>0</v>
      </c>
      <c r="I88" s="16">
        <f t="shared" si="45"/>
        <v>0</v>
      </c>
      <c r="J88" s="10" t="e">
        <f t="shared" si="46"/>
        <v>#DIV/0!</v>
      </c>
      <c r="K88" s="14">
        <f t="shared" si="47"/>
        <v>0</v>
      </c>
      <c r="L88" s="14" t="e">
        <f t="shared" si="48"/>
        <v>#DIV/0!</v>
      </c>
    </row>
    <row r="89" spans="1:12" hidden="1">
      <c r="A89" s="6">
        <v>0</v>
      </c>
      <c r="B89" s="7" t="s">
        <v>147</v>
      </c>
      <c r="C89" s="8" t="s">
        <v>148</v>
      </c>
      <c r="D89" s="9">
        <v>0</v>
      </c>
      <c r="E89" s="9">
        <v>0</v>
      </c>
      <c r="F89" s="9">
        <v>0</v>
      </c>
      <c r="G89" s="11">
        <v>0</v>
      </c>
      <c r="H89" s="17">
        <v>0</v>
      </c>
      <c r="I89" s="18">
        <f t="shared" si="45"/>
        <v>0</v>
      </c>
      <c r="J89" s="19" t="e">
        <f t="shared" si="46"/>
        <v>#DIV/0!</v>
      </c>
      <c r="K89" s="19">
        <f t="shared" si="47"/>
        <v>0</v>
      </c>
      <c r="L89" s="19" t="e">
        <f t="shared" si="48"/>
        <v>#DIV/0!</v>
      </c>
    </row>
    <row r="90" spans="1:12" ht="26.4">
      <c r="A90" s="6">
        <v>1</v>
      </c>
      <c r="B90" s="7" t="s">
        <v>149</v>
      </c>
      <c r="C90" s="8" t="s">
        <v>150</v>
      </c>
      <c r="D90" s="9">
        <f>D91+D92+D94+D95+D96+D97+D98+D93</f>
        <v>99.4</v>
      </c>
      <c r="E90" s="9">
        <f t="shared" ref="E90:H90" si="63">E91+E92+E94+E95+E96+E97+E98</f>
        <v>0</v>
      </c>
      <c r="F90" s="9">
        <f t="shared" si="63"/>
        <v>1515.2</v>
      </c>
      <c r="G90" s="9">
        <f t="shared" si="63"/>
        <v>172.8</v>
      </c>
      <c r="H90" s="9">
        <f t="shared" si="63"/>
        <v>172.8</v>
      </c>
      <c r="I90" s="16">
        <f t="shared" si="45"/>
        <v>100</v>
      </c>
      <c r="J90" s="10">
        <f t="shared" si="46"/>
        <v>11.404435058078143</v>
      </c>
      <c r="K90" s="14">
        <f t="shared" si="47"/>
        <v>73.400000000000006</v>
      </c>
      <c r="L90" s="14">
        <f t="shared" si="48"/>
        <v>173.84305835010062</v>
      </c>
    </row>
    <row r="91" spans="1:12" ht="39.6">
      <c r="A91" s="6">
        <v>0</v>
      </c>
      <c r="B91" s="7" t="s">
        <v>151</v>
      </c>
      <c r="C91" s="8" t="s">
        <v>152</v>
      </c>
      <c r="D91" s="9">
        <v>99.4</v>
      </c>
      <c r="E91" s="9">
        <v>0</v>
      </c>
      <c r="F91" s="9">
        <v>1114.9000000000001</v>
      </c>
      <c r="G91" s="11">
        <v>139.4</v>
      </c>
      <c r="H91" s="17">
        <v>139.4</v>
      </c>
      <c r="I91" s="18">
        <f t="shared" si="45"/>
        <v>100</v>
      </c>
      <c r="J91" s="19">
        <f t="shared" si="46"/>
        <v>12.503363530361467</v>
      </c>
      <c r="K91" s="19">
        <f t="shared" si="47"/>
        <v>40</v>
      </c>
      <c r="L91" s="19">
        <f t="shared" si="48"/>
        <v>140.24144869215291</v>
      </c>
    </row>
    <row r="92" spans="1:12" ht="52.8" hidden="1">
      <c r="A92" s="6"/>
      <c r="B92" s="7">
        <v>41051200</v>
      </c>
      <c r="C92" s="8" t="s">
        <v>165</v>
      </c>
      <c r="D92" s="9">
        <v>0</v>
      </c>
      <c r="E92" s="9">
        <v>0</v>
      </c>
      <c r="F92" s="9">
        <v>0</v>
      </c>
      <c r="G92" s="11">
        <v>0</v>
      </c>
      <c r="H92" s="17">
        <v>0</v>
      </c>
      <c r="I92" s="18">
        <f t="shared" ref="I92:I93" si="64">IF(G92=0,0,H92/G92*100)</f>
        <v>0</v>
      </c>
      <c r="J92" s="19">
        <v>0</v>
      </c>
      <c r="K92" s="19">
        <f t="shared" ref="K92:K93" si="65">H92-D92</f>
        <v>0</v>
      </c>
      <c r="L92" s="19" t="e">
        <f t="shared" ref="L92:L93" si="66">H92/D92*100</f>
        <v>#DIV/0!</v>
      </c>
    </row>
    <row r="93" spans="1:12" ht="69" hidden="1">
      <c r="A93" s="6"/>
      <c r="B93" s="7">
        <v>41051400</v>
      </c>
      <c r="C93" s="20" t="s">
        <v>160</v>
      </c>
      <c r="D93" s="9">
        <v>0</v>
      </c>
      <c r="E93" s="9">
        <v>0</v>
      </c>
      <c r="F93" s="9">
        <v>0</v>
      </c>
      <c r="G93" s="11">
        <v>0</v>
      </c>
      <c r="H93" s="17">
        <v>0</v>
      </c>
      <c r="I93" s="18">
        <f t="shared" si="64"/>
        <v>0</v>
      </c>
      <c r="J93" s="19">
        <v>0</v>
      </c>
      <c r="K93" s="19">
        <f t="shared" si="65"/>
        <v>0</v>
      </c>
      <c r="L93" s="19" t="e">
        <f t="shared" si="66"/>
        <v>#DIV/0!</v>
      </c>
    </row>
    <row r="94" spans="1:12" ht="69" hidden="1">
      <c r="A94" s="6"/>
      <c r="B94" s="7">
        <v>41051700</v>
      </c>
      <c r="C94" s="20" t="s">
        <v>160</v>
      </c>
      <c r="D94" s="9">
        <v>0</v>
      </c>
      <c r="E94" s="9">
        <v>0</v>
      </c>
      <c r="F94" s="9">
        <v>0</v>
      </c>
      <c r="G94" s="11">
        <v>0</v>
      </c>
      <c r="H94" s="17">
        <v>0</v>
      </c>
      <c r="I94" s="18">
        <f t="shared" ref="I94:I97" si="67">IF(G94=0,0,H94/G94*100)</f>
        <v>0</v>
      </c>
      <c r="J94" s="19">
        <v>0</v>
      </c>
      <c r="K94" s="19">
        <f t="shared" ref="K94:K97" si="68">H94-D94</f>
        <v>0</v>
      </c>
      <c r="L94" s="19" t="e">
        <f t="shared" ref="L94:L96" si="69">H94/D94*100</f>
        <v>#DIV/0!</v>
      </c>
    </row>
    <row r="95" spans="1:12" ht="13.8" hidden="1">
      <c r="A95" s="6"/>
      <c r="B95" s="7">
        <v>41053900</v>
      </c>
      <c r="C95" s="20" t="s">
        <v>161</v>
      </c>
      <c r="D95" s="9">
        <v>0</v>
      </c>
      <c r="E95" s="9">
        <v>0</v>
      </c>
      <c r="F95" s="9">
        <v>0</v>
      </c>
      <c r="G95" s="11">
        <v>0</v>
      </c>
      <c r="H95" s="17">
        <v>0</v>
      </c>
      <c r="I95" s="18">
        <f t="shared" si="67"/>
        <v>0</v>
      </c>
      <c r="J95" s="19" t="e">
        <f t="shared" ref="J95:J97" si="70">H95/F95*100</f>
        <v>#DIV/0!</v>
      </c>
      <c r="K95" s="19">
        <f t="shared" si="68"/>
        <v>0</v>
      </c>
      <c r="L95" s="19" t="e">
        <f t="shared" si="69"/>
        <v>#DIV/0!</v>
      </c>
    </row>
    <row r="96" spans="1:12" ht="82.8" hidden="1">
      <c r="A96" s="6"/>
      <c r="B96" s="7">
        <v>41057700</v>
      </c>
      <c r="C96" s="21" t="s">
        <v>162</v>
      </c>
      <c r="D96" s="9">
        <v>0</v>
      </c>
      <c r="E96" s="9">
        <v>0</v>
      </c>
      <c r="F96" s="9">
        <v>0</v>
      </c>
      <c r="G96" s="11">
        <v>0</v>
      </c>
      <c r="H96" s="17">
        <v>0</v>
      </c>
      <c r="I96" s="18">
        <f t="shared" si="67"/>
        <v>0</v>
      </c>
      <c r="J96" s="19" t="e">
        <f t="shared" si="70"/>
        <v>#DIV/0!</v>
      </c>
      <c r="K96" s="19">
        <f t="shared" si="68"/>
        <v>0</v>
      </c>
      <c r="L96" s="19" t="e">
        <f t="shared" si="69"/>
        <v>#DIV/0!</v>
      </c>
    </row>
    <row r="97" spans="1:12" ht="92.4" hidden="1">
      <c r="A97" s="6"/>
      <c r="B97" s="33">
        <v>41057900</v>
      </c>
      <c r="C97" s="34" t="s">
        <v>164</v>
      </c>
      <c r="D97" s="28">
        <v>0</v>
      </c>
      <c r="E97" s="28">
        <v>0</v>
      </c>
      <c r="F97" s="28">
        <v>0</v>
      </c>
      <c r="G97" s="35">
        <v>0</v>
      </c>
      <c r="H97" s="30">
        <v>0</v>
      </c>
      <c r="I97" s="36">
        <f t="shared" si="67"/>
        <v>0</v>
      </c>
      <c r="J97" s="37" t="e">
        <f t="shared" si="70"/>
        <v>#DIV/0!</v>
      </c>
      <c r="K97" s="37">
        <f t="shared" si="68"/>
        <v>0</v>
      </c>
      <c r="L97" s="19">
        <v>100</v>
      </c>
    </row>
    <row r="98" spans="1:12" ht="93" thickBot="1">
      <c r="A98" s="49"/>
      <c r="B98" s="33">
        <v>41059300</v>
      </c>
      <c r="C98" s="34" t="s">
        <v>164</v>
      </c>
      <c r="D98" s="28">
        <v>0</v>
      </c>
      <c r="E98" s="28">
        <v>0</v>
      </c>
      <c r="F98" s="28">
        <v>400.3</v>
      </c>
      <c r="G98" s="35">
        <v>33.4</v>
      </c>
      <c r="H98" s="30">
        <v>33.4</v>
      </c>
      <c r="I98" s="36">
        <f t="shared" ref="I98" si="71">IF(G98=0,0,H98/G98*100)</f>
        <v>100</v>
      </c>
      <c r="J98" s="37">
        <f t="shared" ref="J98" si="72">H98/F98*100</f>
        <v>8.3437421933549825</v>
      </c>
      <c r="K98" s="37">
        <f t="shared" ref="K98" si="73">H98-D98</f>
        <v>33.4</v>
      </c>
      <c r="L98" s="19">
        <v>100</v>
      </c>
    </row>
    <row r="99" spans="1:12" s="15" customFormat="1" ht="18" customHeight="1" thickBot="1">
      <c r="A99" s="32">
        <v>1</v>
      </c>
      <c r="B99" s="61" t="s">
        <v>153</v>
      </c>
      <c r="C99" s="62" t="s">
        <v>154</v>
      </c>
      <c r="D99" s="39">
        <f>D6+D53</f>
        <v>34895.9</v>
      </c>
      <c r="E99" s="42">
        <f t="shared" ref="E99:H99" si="74">E6+E53</f>
        <v>433194.19999999995</v>
      </c>
      <c r="F99" s="39">
        <f t="shared" si="74"/>
        <v>433194.19999999995</v>
      </c>
      <c r="G99" s="42">
        <f t="shared" si="74"/>
        <v>33028.6</v>
      </c>
      <c r="H99" s="39">
        <f t="shared" si="74"/>
        <v>36626.800000000003</v>
      </c>
      <c r="I99" s="41">
        <f t="shared" si="45"/>
        <v>110.89419472820528</v>
      </c>
      <c r="J99" s="40">
        <f t="shared" si="46"/>
        <v>8.4550531839992331</v>
      </c>
      <c r="K99" s="46">
        <f t="shared" si="47"/>
        <v>1730.9000000000015</v>
      </c>
      <c r="L99" s="40">
        <f t="shared" si="48"/>
        <v>104.96018156860836</v>
      </c>
    </row>
    <row r="100" spans="1:12" s="15" customFormat="1" ht="18" customHeight="1" thickBot="1">
      <c r="A100" s="32">
        <v>1</v>
      </c>
      <c r="B100" s="38" t="s">
        <v>153</v>
      </c>
      <c r="C100" s="43" t="s">
        <v>155</v>
      </c>
      <c r="D100" s="39">
        <f>D99+D77</f>
        <v>45904.2</v>
      </c>
      <c r="E100" s="44">
        <f t="shared" ref="E100:H100" si="75">E99+E77</f>
        <v>554500.69999999995</v>
      </c>
      <c r="F100" s="39">
        <f t="shared" si="75"/>
        <v>575353.1</v>
      </c>
      <c r="G100" s="39">
        <f t="shared" si="75"/>
        <v>50273.5</v>
      </c>
      <c r="H100" s="39">
        <f t="shared" si="75"/>
        <v>53871.7</v>
      </c>
      <c r="I100" s="41">
        <f t="shared" si="45"/>
        <v>107.15724984335684</v>
      </c>
      <c r="J100" s="40">
        <f t="shared" si="46"/>
        <v>9.3632414598965408</v>
      </c>
      <c r="K100" s="45">
        <f t="shared" si="47"/>
        <v>7967.5</v>
      </c>
      <c r="L100" s="40">
        <f t="shared" si="48"/>
        <v>117.3567995956797</v>
      </c>
    </row>
  </sheetData>
  <mergeCells count="10">
    <mergeCell ref="B33:C33"/>
    <mergeCell ref="B38:C38"/>
    <mergeCell ref="B43:C43"/>
    <mergeCell ref="B1:L1"/>
    <mergeCell ref="B2:L2"/>
    <mergeCell ref="E4:J4"/>
    <mergeCell ref="K4:L4"/>
    <mergeCell ref="D4:D5"/>
    <mergeCell ref="B4:B5"/>
    <mergeCell ref="C4:C5"/>
  </mergeCells>
  <conditionalFormatting sqref="B6:B100">
    <cfRule type="expression" dxfId="55" priority="38" stopIfTrue="1">
      <formula>A6=1</formula>
    </cfRule>
  </conditionalFormatting>
  <conditionalFormatting sqref="C6:C32 C34:C37 C39:C42 C44:C100">
    <cfRule type="expression" dxfId="54" priority="39" stopIfTrue="1">
      <formula>A6=1</formula>
    </cfRule>
  </conditionalFormatting>
  <conditionalFormatting sqref="D6:D100">
    <cfRule type="expression" dxfId="53" priority="49" stopIfTrue="1">
      <formula>A6=1</formula>
    </cfRule>
  </conditionalFormatting>
  <conditionalFormatting sqref="E6:E100">
    <cfRule type="expression" dxfId="52" priority="52" stopIfTrue="1">
      <formula>A6=1</formula>
    </cfRule>
  </conditionalFormatting>
  <conditionalFormatting sqref="F6:F100">
    <cfRule type="expression" dxfId="51" priority="53" stopIfTrue="1">
      <formula>A6=1</formula>
    </cfRule>
  </conditionalFormatting>
  <conditionalFormatting sqref="G6:G100">
    <cfRule type="expression" dxfId="50" priority="54" stopIfTrue="1">
      <formula>A6=1</formula>
    </cfRule>
  </conditionalFormatting>
  <conditionalFormatting sqref="H6:H100">
    <cfRule type="expression" dxfId="49" priority="55" stopIfTrue="1">
      <formula>A6=1</formula>
    </cfRule>
  </conditionalFormatting>
  <conditionalFormatting sqref="E6:H8">
    <cfRule type="expression" dxfId="48" priority="36" stopIfTrue="1">
      <formula>B6=1</formula>
    </cfRule>
  </conditionalFormatting>
  <conditionalFormatting sqref="E13:H13">
    <cfRule type="expression" dxfId="47" priority="35" stopIfTrue="1">
      <formula>B13=1</formula>
    </cfRule>
  </conditionalFormatting>
  <conditionalFormatting sqref="E15:H16">
    <cfRule type="expression" dxfId="46" priority="34" stopIfTrue="1">
      <formula>B15=1</formula>
    </cfRule>
  </conditionalFormatting>
  <conditionalFormatting sqref="E19:H19">
    <cfRule type="expression" dxfId="45" priority="33" stopIfTrue="1">
      <formula>B19=1</formula>
    </cfRule>
  </conditionalFormatting>
  <conditionalFormatting sqref="E21:H21">
    <cfRule type="expression" dxfId="44" priority="32" stopIfTrue="1">
      <formula>B21=1</formula>
    </cfRule>
  </conditionalFormatting>
  <conditionalFormatting sqref="E23:H24">
    <cfRule type="expression" dxfId="43" priority="31" stopIfTrue="1">
      <formula>B23=1</formula>
    </cfRule>
  </conditionalFormatting>
  <conditionalFormatting sqref="E26:H26">
    <cfRule type="expression" dxfId="42" priority="30" stopIfTrue="1">
      <formula>B26=1</formula>
    </cfRule>
  </conditionalFormatting>
  <conditionalFormatting sqref="E28:H28">
    <cfRule type="expression" dxfId="41" priority="29" stopIfTrue="1">
      <formula>B28=1</formula>
    </cfRule>
  </conditionalFormatting>
  <conditionalFormatting sqref="E31:H33">
    <cfRule type="expression" dxfId="40" priority="28" stopIfTrue="1">
      <formula>B31=1</formula>
    </cfRule>
  </conditionalFormatting>
  <conditionalFormatting sqref="E46:H46">
    <cfRule type="expression" dxfId="39" priority="27" stopIfTrue="1">
      <formula>B46=1</formula>
    </cfRule>
  </conditionalFormatting>
  <conditionalFormatting sqref="E49:H49">
    <cfRule type="expression" dxfId="38" priority="26" stopIfTrue="1">
      <formula>B49=1</formula>
    </cfRule>
  </conditionalFormatting>
  <conditionalFormatting sqref="E53:H55">
    <cfRule type="expression" dxfId="37" priority="25" stopIfTrue="1">
      <formula>B53=1</formula>
    </cfRule>
  </conditionalFormatting>
  <conditionalFormatting sqref="E57:H57">
    <cfRule type="expression" dxfId="36" priority="24" stopIfTrue="1">
      <formula>B57=1</formula>
    </cfRule>
  </conditionalFormatting>
  <conditionalFormatting sqref="E61:H62">
    <cfRule type="expression" dxfId="35" priority="23" stopIfTrue="1">
      <formula>B61=1</formula>
    </cfRule>
  </conditionalFormatting>
  <conditionalFormatting sqref="E66:H66">
    <cfRule type="expression" dxfId="34" priority="22" stopIfTrue="1">
      <formula>B66=1</formula>
    </cfRule>
  </conditionalFormatting>
  <conditionalFormatting sqref="E68:H68">
    <cfRule type="expression" dxfId="33" priority="21" stopIfTrue="1">
      <formula>B68=1</formula>
    </cfRule>
  </conditionalFormatting>
  <conditionalFormatting sqref="E72:H74">
    <cfRule type="expression" dxfId="32" priority="20" stopIfTrue="1">
      <formula>B72=1</formula>
    </cfRule>
  </conditionalFormatting>
  <conditionalFormatting sqref="E90:H90">
    <cfRule type="expression" dxfId="31" priority="19" stopIfTrue="1">
      <formula>B90=1</formula>
    </cfRule>
  </conditionalFormatting>
  <conditionalFormatting sqref="E77:H83">
    <cfRule type="expression" dxfId="30" priority="18" stopIfTrue="1">
      <formula>B77=1</formula>
    </cfRule>
  </conditionalFormatting>
  <conditionalFormatting sqref="E88:H88">
    <cfRule type="expression" dxfId="29" priority="17" stopIfTrue="1">
      <formula>B88=1</formula>
    </cfRule>
  </conditionalFormatting>
  <conditionalFormatting sqref="E90:H90">
    <cfRule type="expression" dxfId="28" priority="16" stopIfTrue="1">
      <formula>B90=1</formula>
    </cfRule>
  </conditionalFormatting>
  <conditionalFormatting sqref="E99:H100">
    <cfRule type="expression" dxfId="27" priority="15" stopIfTrue="1">
      <formula>B99=1</formula>
    </cfRule>
  </conditionalFormatting>
  <conditionalFormatting sqref="E90:H90">
    <cfRule type="expression" dxfId="26" priority="14" stopIfTrue="1">
      <formula>B90=1</formula>
    </cfRule>
  </conditionalFormatting>
  <conditionalFormatting sqref="G55">
    <cfRule type="expression" dxfId="25" priority="13" stopIfTrue="1">
      <formula>B55=1</formula>
    </cfRule>
  </conditionalFormatting>
  <conditionalFormatting sqref="E90:H90">
    <cfRule type="expression" dxfId="24" priority="12" stopIfTrue="1">
      <formula>B90=1</formula>
    </cfRule>
  </conditionalFormatting>
  <conditionalFormatting sqref="E33:H33">
    <cfRule type="expression" dxfId="23" priority="11" stopIfTrue="1">
      <formula>B33=1</formula>
    </cfRule>
  </conditionalFormatting>
  <conditionalFormatting sqref="E38:H38">
    <cfRule type="expression" dxfId="22" priority="10" stopIfTrue="1">
      <formula>B38=1</formula>
    </cfRule>
  </conditionalFormatting>
  <conditionalFormatting sqref="E43:H43">
    <cfRule type="expression" dxfId="21" priority="9" stopIfTrue="1">
      <formula>B43=1</formula>
    </cfRule>
  </conditionalFormatting>
  <conditionalFormatting sqref="E81:E82">
    <cfRule type="expression" dxfId="20" priority="8" stopIfTrue="1">
      <formula>B81=1</formula>
    </cfRule>
  </conditionalFormatting>
  <conditionalFormatting sqref="E81:H81">
    <cfRule type="expression" dxfId="19" priority="7" stopIfTrue="1">
      <formula>B81=1</formula>
    </cfRule>
  </conditionalFormatting>
  <conditionalFormatting sqref="E81:H81">
    <cfRule type="expression" dxfId="18" priority="6" stopIfTrue="1">
      <formula>B81=1</formula>
    </cfRule>
  </conditionalFormatting>
  <conditionalFormatting sqref="E79:E80">
    <cfRule type="expression" dxfId="9" priority="5" stopIfTrue="1">
      <formula>B79=1</formula>
    </cfRule>
  </conditionalFormatting>
  <conditionalFormatting sqref="E79:H79">
    <cfRule type="expression" dxfId="7" priority="4" stopIfTrue="1">
      <formula>B79=1</formula>
    </cfRule>
  </conditionalFormatting>
  <conditionalFormatting sqref="E79:H79">
    <cfRule type="expression" dxfId="5" priority="3" stopIfTrue="1">
      <formula>B79=1</formula>
    </cfRule>
  </conditionalFormatting>
  <conditionalFormatting sqref="E79:H79">
    <cfRule type="expression" dxfId="3" priority="2" stopIfTrue="1">
      <formula>B79=1</formula>
    </cfRule>
  </conditionalFormatting>
  <conditionalFormatting sqref="E78:H78">
    <cfRule type="expression" dxfId="1" priority="1" stopIfTrue="1">
      <formula>B78=1</formula>
    </cfRule>
  </conditionalFormatting>
  <pageMargins left="0.47244094488188981" right="0.19685039370078741" top="0.39370078740157483" bottom="0.19685039370078741" header="0.27559055118110237" footer="0"/>
  <pageSetup paperSize="9" scale="73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ЗФ</vt:lpstr>
      <vt:lpstr>ЗФ!Заголовки_для_друку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Mis'kaRada</dc:creator>
  <cp:lastModifiedBy>Користувач Windows</cp:lastModifiedBy>
  <cp:lastPrinted>2026-02-02T13:57:11Z</cp:lastPrinted>
  <dcterms:created xsi:type="dcterms:W3CDTF">2025-05-05T11:57:29Z</dcterms:created>
  <dcterms:modified xsi:type="dcterms:W3CDTF">2026-02-02T13:57:48Z</dcterms:modified>
</cp:coreProperties>
</file>