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6" tabRatio="500" activeTab="1"/>
  </bookViews>
  <sheets>
    <sheet name="ДОХОДИ" sheetId="1" r:id="rId1"/>
    <sheet name="ВИДАТКИ" sheetId="2" r:id="rId2"/>
  </sheets>
  <definedNames>
    <definedName name="Data">ДОХОДИ!$A$9:$X$120</definedName>
    <definedName name="Date">ДОХОДИ!$B$3</definedName>
    <definedName name="Date1">ДОХОДИ!#REF!</definedName>
    <definedName name="EXCEL_VER">12</definedName>
    <definedName name="PRINT_DATE">"04.04.2019 11:36:23"</definedName>
    <definedName name="PRINTER">"Eксель_Імпорт (XlRpt)  ДержКазначейство ЦА, Копичко Олександр"</definedName>
    <definedName name="REP_CREATOR">"1313-MarkivO"</definedName>
    <definedName name="SignB">ДОХОДИ!#REF!</definedName>
    <definedName name="SignD">ДОХОДИ!#REF!</definedName>
    <definedName name="_xlnm.Print_Titles" localSheetId="1">ВИДАТКИ!$2:$4</definedName>
    <definedName name="_xlnm.Print_Titles" localSheetId="0">ДОХОДИ!$5:$7</definedName>
    <definedName name="_xlnm.Print_Area" localSheetId="1">ВИДАТКИ!$A$1:$K$113</definedName>
    <definedName name="_xlnm.Print_Area" localSheetId="0">ДОХОДИ!$B$1:$L$120</definedName>
  </definedNames>
  <calcPr calcId="125725"/>
</workbook>
</file>

<file path=xl/calcChain.xml><?xml version="1.0" encoding="utf-8"?>
<calcChain xmlns="http://schemas.openxmlformats.org/spreadsheetml/2006/main">
  <c r="G109" i="2"/>
  <c r="F109"/>
  <c r="D109"/>
  <c r="C109"/>
  <c r="E100"/>
  <c r="I100"/>
  <c r="J100"/>
  <c r="G75"/>
  <c r="G73" s="1"/>
  <c r="F75"/>
  <c r="F73" s="1"/>
  <c r="G78"/>
  <c r="F78"/>
  <c r="D78"/>
  <c r="C78"/>
  <c r="G69"/>
  <c r="F69"/>
  <c r="D69"/>
  <c r="C69"/>
  <c r="F63"/>
  <c r="D63"/>
  <c r="C63"/>
  <c r="H108"/>
  <c r="J22"/>
  <c r="I22"/>
  <c r="E22"/>
  <c r="G20"/>
  <c r="F20"/>
  <c r="D20"/>
  <c r="C20"/>
  <c r="L89" i="1"/>
  <c r="I89"/>
  <c r="H88" i="2"/>
  <c r="H91"/>
  <c r="H95"/>
  <c r="H51"/>
  <c r="C52"/>
  <c r="D52"/>
  <c r="H7"/>
  <c r="E64"/>
  <c r="H24"/>
  <c r="H45"/>
  <c r="H60"/>
  <c r="E106"/>
  <c r="G105"/>
  <c r="F105"/>
  <c r="D105"/>
  <c r="C105"/>
  <c r="J106"/>
  <c r="I106"/>
  <c r="K100" l="1"/>
  <c r="H105"/>
  <c r="K22"/>
  <c r="K106"/>
  <c r="D99"/>
  <c r="C99"/>
  <c r="J101"/>
  <c r="I101"/>
  <c r="E101"/>
  <c r="G90"/>
  <c r="F90"/>
  <c r="D90"/>
  <c r="C90"/>
  <c r="J92"/>
  <c r="I92"/>
  <c r="E92"/>
  <c r="H90" l="1"/>
  <c r="K101"/>
  <c r="K92"/>
  <c r="E32" i="1"/>
  <c r="D32"/>
  <c r="F34"/>
  <c r="F33"/>
  <c r="L34"/>
  <c r="K34"/>
  <c r="J34"/>
  <c r="K33"/>
  <c r="J33"/>
  <c r="E108" i="2"/>
  <c r="F17" i="1"/>
  <c r="G59" i="2"/>
  <c r="F59"/>
  <c r="C55"/>
  <c r="D55"/>
  <c r="J45"/>
  <c r="I45"/>
  <c r="E45"/>
  <c r="C46"/>
  <c r="D46"/>
  <c r="F46"/>
  <c r="G46"/>
  <c r="J17"/>
  <c r="I17"/>
  <c r="G16"/>
  <c r="F16"/>
  <c r="E17"/>
  <c r="D16"/>
  <c r="C16"/>
  <c r="J16" l="1"/>
  <c r="K45"/>
  <c r="H59"/>
  <c r="L33" i="1"/>
  <c r="I16" i="2"/>
  <c r="I46"/>
  <c r="J46"/>
  <c r="E46"/>
  <c r="E16"/>
  <c r="K17"/>
  <c r="K16" l="1"/>
  <c r="K46"/>
  <c r="E8" l="1"/>
  <c r="E61" i="1"/>
  <c r="I83"/>
  <c r="G63" i="2"/>
  <c r="J82" l="1"/>
  <c r="I82"/>
  <c r="H82"/>
  <c r="G77"/>
  <c r="F77"/>
  <c r="D77"/>
  <c r="C77"/>
  <c r="J67"/>
  <c r="I67"/>
  <c r="G66"/>
  <c r="F66"/>
  <c r="D66"/>
  <c r="D62" s="1"/>
  <c r="C66"/>
  <c r="C62" s="1"/>
  <c r="D35"/>
  <c r="I106" i="1"/>
  <c r="F113"/>
  <c r="I116"/>
  <c r="H104"/>
  <c r="H101" s="1"/>
  <c r="H100" s="1"/>
  <c r="G104"/>
  <c r="G101" s="1"/>
  <c r="G100" s="1"/>
  <c r="J95"/>
  <c r="I95"/>
  <c r="K95"/>
  <c r="H94"/>
  <c r="I94" s="1"/>
  <c r="G94"/>
  <c r="J94" s="1"/>
  <c r="I66" i="2" l="1"/>
  <c r="L95" i="1"/>
  <c r="K82" i="2"/>
  <c r="J66"/>
  <c r="K67"/>
  <c r="K94" i="1"/>
  <c r="L94" s="1"/>
  <c r="H111"/>
  <c r="G111"/>
  <c r="D111"/>
  <c r="K116"/>
  <c r="J116"/>
  <c r="K110"/>
  <c r="J110"/>
  <c r="F110"/>
  <c r="E108"/>
  <c r="D108"/>
  <c r="H108"/>
  <c r="G108"/>
  <c r="G87" i="2"/>
  <c r="F87"/>
  <c r="I75"/>
  <c r="J76"/>
  <c r="I76"/>
  <c r="H76"/>
  <c r="G62"/>
  <c r="C29"/>
  <c r="D29"/>
  <c r="F106" i="1"/>
  <c r="F115"/>
  <c r="I118"/>
  <c r="E111"/>
  <c r="K113"/>
  <c r="J113"/>
  <c r="E63"/>
  <c r="D63"/>
  <c r="K64"/>
  <c r="J64"/>
  <c r="E22"/>
  <c r="D22"/>
  <c r="K23"/>
  <c r="J23"/>
  <c r="K22"/>
  <c r="H81" i="2"/>
  <c r="H40"/>
  <c r="E28"/>
  <c r="E30"/>
  <c r="E31"/>
  <c r="E70"/>
  <c r="E94"/>
  <c r="C93"/>
  <c r="F62"/>
  <c r="D41"/>
  <c r="G39"/>
  <c r="K66" l="1"/>
  <c r="H87"/>
  <c r="I111" i="1"/>
  <c r="L116"/>
  <c r="L113"/>
  <c r="L110"/>
  <c r="K76" i="2"/>
  <c r="E63"/>
  <c r="H75"/>
  <c r="J22" i="1"/>
  <c r="J75" i="2"/>
  <c r="K75" s="1"/>
  <c r="G6" l="1"/>
  <c r="F6"/>
  <c r="D6"/>
  <c r="C6"/>
  <c r="J9"/>
  <c r="I9"/>
  <c r="E9"/>
  <c r="I117" i="1"/>
  <c r="K117"/>
  <c r="J117"/>
  <c r="E81"/>
  <c r="H6" i="2" l="1"/>
  <c r="K9"/>
  <c r="L117" i="1"/>
  <c r="D96" i="2"/>
  <c r="C96"/>
  <c r="J97"/>
  <c r="I97"/>
  <c r="E97"/>
  <c r="J81"/>
  <c r="I81"/>
  <c r="G57"/>
  <c r="G54" s="1"/>
  <c r="F57"/>
  <c r="F54" s="1"/>
  <c r="D57"/>
  <c r="C57"/>
  <c r="J58"/>
  <c r="I58"/>
  <c r="E58"/>
  <c r="F39"/>
  <c r="H39" s="1"/>
  <c r="C39"/>
  <c r="J47"/>
  <c r="I47"/>
  <c r="E47"/>
  <c r="J44"/>
  <c r="I44"/>
  <c r="E44"/>
  <c r="J43"/>
  <c r="I43"/>
  <c r="E43"/>
  <c r="G35"/>
  <c r="G34" s="1"/>
  <c r="F35"/>
  <c r="F34" s="1"/>
  <c r="C35"/>
  <c r="J38"/>
  <c r="I38"/>
  <c r="E38"/>
  <c r="J37"/>
  <c r="I37"/>
  <c r="E37"/>
  <c r="J28"/>
  <c r="I28"/>
  <c r="D32"/>
  <c r="D27" s="1"/>
  <c r="C32"/>
  <c r="C27" s="1"/>
  <c r="J33"/>
  <c r="E33"/>
  <c r="G32"/>
  <c r="F32"/>
  <c r="G29"/>
  <c r="F29"/>
  <c r="E29"/>
  <c r="D23"/>
  <c r="C23"/>
  <c r="J25"/>
  <c r="I25"/>
  <c r="E25"/>
  <c r="G23"/>
  <c r="F23"/>
  <c r="J24"/>
  <c r="I24"/>
  <c r="E24"/>
  <c r="G12"/>
  <c r="F12"/>
  <c r="D12"/>
  <c r="C12"/>
  <c r="E13"/>
  <c r="H13"/>
  <c r="I13"/>
  <c r="J13"/>
  <c r="G14"/>
  <c r="F14"/>
  <c r="D14"/>
  <c r="C14"/>
  <c r="J21"/>
  <c r="J20" s="1"/>
  <c r="I21"/>
  <c r="I20" s="1"/>
  <c r="E21"/>
  <c r="J15"/>
  <c r="I15"/>
  <c r="E15"/>
  <c r="F10" l="1"/>
  <c r="D10"/>
  <c r="C10"/>
  <c r="G10"/>
  <c r="H54"/>
  <c r="H23"/>
  <c r="K28"/>
  <c r="E32"/>
  <c r="K43"/>
  <c r="I12"/>
  <c r="I57"/>
  <c r="K44"/>
  <c r="K97"/>
  <c r="J12"/>
  <c r="K81"/>
  <c r="J32"/>
  <c r="I32"/>
  <c r="K37"/>
  <c r="J57"/>
  <c r="E57"/>
  <c r="K58"/>
  <c r="K47"/>
  <c r="K38"/>
  <c r="I33"/>
  <c r="K33" s="1"/>
  <c r="K25"/>
  <c r="K15"/>
  <c r="K24"/>
  <c r="K13"/>
  <c r="I14"/>
  <c r="H12"/>
  <c r="E12"/>
  <c r="J14"/>
  <c r="E14"/>
  <c r="E20"/>
  <c r="K21"/>
  <c r="K119" i="1"/>
  <c r="J119"/>
  <c r="F119"/>
  <c r="K112"/>
  <c r="J112"/>
  <c r="F112"/>
  <c r="E102"/>
  <c r="D102"/>
  <c r="H60"/>
  <c r="G60"/>
  <c r="K62"/>
  <c r="J62"/>
  <c r="K61"/>
  <c r="J61"/>
  <c r="H86"/>
  <c r="G86"/>
  <c r="K88"/>
  <c r="J88"/>
  <c r="I88"/>
  <c r="G81"/>
  <c r="G80" s="1"/>
  <c r="D81"/>
  <c r="K84"/>
  <c r="J84"/>
  <c r="E60"/>
  <c r="D60"/>
  <c r="K66"/>
  <c r="J66"/>
  <c r="E16"/>
  <c r="D16"/>
  <c r="K17"/>
  <c r="J17"/>
  <c r="D87" i="2"/>
  <c r="C87"/>
  <c r="J88"/>
  <c r="I88"/>
  <c r="E88"/>
  <c r="H81" i="1"/>
  <c r="I81" s="1"/>
  <c r="H97"/>
  <c r="H96" s="1"/>
  <c r="H93" s="1"/>
  <c r="G97"/>
  <c r="G96" s="1"/>
  <c r="G93" s="1"/>
  <c r="K89"/>
  <c r="J89"/>
  <c r="K67"/>
  <c r="J67"/>
  <c r="K115"/>
  <c r="J115"/>
  <c r="K12" i="2" l="1"/>
  <c r="L17" i="1"/>
  <c r="L115"/>
  <c r="K16"/>
  <c r="F16"/>
  <c r="E105" i="2"/>
  <c r="K32"/>
  <c r="H34"/>
  <c r="K14"/>
  <c r="K57"/>
  <c r="K20"/>
  <c r="L88" i="1"/>
  <c r="E27" i="2"/>
  <c r="K88"/>
  <c r="L119" i="1"/>
  <c r="L112"/>
  <c r="J16"/>
  <c r="L16" s="1"/>
  <c r="H80"/>
  <c r="I80" s="1"/>
  <c r="G93" i="2"/>
  <c r="G86" s="1"/>
  <c r="F93"/>
  <c r="F86" s="1"/>
  <c r="D93"/>
  <c r="E93" s="1"/>
  <c r="D84"/>
  <c r="D80" s="1"/>
  <c r="D68" s="1"/>
  <c r="C84"/>
  <c r="C80" s="1"/>
  <c r="C71"/>
  <c r="D59"/>
  <c r="C59"/>
  <c r="D48"/>
  <c r="C48"/>
  <c r="C41"/>
  <c r="C34" s="1"/>
  <c r="D39"/>
  <c r="D34" s="1"/>
  <c r="E104" i="1"/>
  <c r="E101" s="1"/>
  <c r="E100" s="1"/>
  <c r="D104"/>
  <c r="D101" s="1"/>
  <c r="D100" s="1"/>
  <c r="E80"/>
  <c r="D80"/>
  <c r="E75"/>
  <c r="D75"/>
  <c r="E73"/>
  <c r="D73"/>
  <c r="E69"/>
  <c r="D69"/>
  <c r="H55"/>
  <c r="H54" s="1"/>
  <c r="H9" s="1"/>
  <c r="G55"/>
  <c r="G54" s="1"/>
  <c r="G9" s="1"/>
  <c r="E50"/>
  <c r="D50"/>
  <c r="E47"/>
  <c r="D47"/>
  <c r="E36"/>
  <c r="D36"/>
  <c r="E30"/>
  <c r="D30"/>
  <c r="E28"/>
  <c r="D28"/>
  <c r="E24"/>
  <c r="D24"/>
  <c r="E19"/>
  <c r="D19"/>
  <c r="D11"/>
  <c r="D10" s="1"/>
  <c r="E11"/>
  <c r="E10" s="1"/>
  <c r="G84" i="2"/>
  <c r="G80" s="1"/>
  <c r="F84"/>
  <c r="F80" s="1"/>
  <c r="C68" l="1"/>
  <c r="E18" i="1"/>
  <c r="G68" i="2"/>
  <c r="E69"/>
  <c r="F68"/>
  <c r="D18" i="1"/>
  <c r="D54" i="2"/>
  <c r="C54"/>
  <c r="E27" i="1"/>
  <c r="C86" i="2"/>
  <c r="D68" i="1"/>
  <c r="D59" s="1"/>
  <c r="D27"/>
  <c r="D35"/>
  <c r="D86" i="2"/>
  <c r="E68" i="1"/>
  <c r="E59" s="1"/>
  <c r="E35"/>
  <c r="F26"/>
  <c r="K103"/>
  <c r="J103"/>
  <c r="K102"/>
  <c r="J102"/>
  <c r="K26"/>
  <c r="J26"/>
  <c r="I92"/>
  <c r="I91"/>
  <c r="I87"/>
  <c r="F103"/>
  <c r="F102"/>
  <c r="F25"/>
  <c r="F24"/>
  <c r="J99" i="2"/>
  <c r="J40"/>
  <c r="J27"/>
  <c r="I40"/>
  <c r="I31"/>
  <c r="I30"/>
  <c r="I27"/>
  <c r="E99"/>
  <c r="J72"/>
  <c r="I72"/>
  <c r="J71"/>
  <c r="I71"/>
  <c r="J31"/>
  <c r="J30"/>
  <c r="J60"/>
  <c r="I60"/>
  <c r="I99"/>
  <c r="E51"/>
  <c r="I51"/>
  <c r="J51"/>
  <c r="E40"/>
  <c r="E60"/>
  <c r="H90" i="1"/>
  <c r="H85" s="1"/>
  <c r="G90"/>
  <c r="G85" s="1"/>
  <c r="K92"/>
  <c r="J92"/>
  <c r="K91"/>
  <c r="J91"/>
  <c r="K87"/>
  <c r="J87"/>
  <c r="G48" i="2"/>
  <c r="K31" l="1"/>
  <c r="K30"/>
  <c r="K27"/>
  <c r="D9" i="1"/>
  <c r="D99" s="1"/>
  <c r="D107" s="1"/>
  <c r="D120" s="1"/>
  <c r="E9"/>
  <c r="E99" s="1"/>
  <c r="E107" s="1"/>
  <c r="E120" s="1"/>
  <c r="L102"/>
  <c r="D102" i="2"/>
  <c r="D104" s="1"/>
  <c r="K60"/>
  <c r="K40"/>
  <c r="L92" i="1"/>
  <c r="L26"/>
  <c r="L103"/>
  <c r="L91"/>
  <c r="L87"/>
  <c r="C102" i="2"/>
  <c r="C104" s="1"/>
  <c r="K99"/>
  <c r="G102"/>
  <c r="K51"/>
  <c r="K114" i="1"/>
  <c r="J114"/>
  <c r="F114"/>
  <c r="L114" l="1"/>
  <c r="G59"/>
  <c r="G99" s="1"/>
  <c r="G107" s="1"/>
  <c r="G120" s="1"/>
  <c r="H59"/>
  <c r="H99" s="1"/>
  <c r="H107" s="1"/>
  <c r="H120" s="1"/>
  <c r="G104" i="2" l="1"/>
  <c r="F48"/>
  <c r="H48" s="1"/>
  <c r="H64"/>
  <c r="H63"/>
  <c r="I85" i="1"/>
  <c r="K20"/>
  <c r="J20"/>
  <c r="F21"/>
  <c r="F20"/>
  <c r="J39" i="2"/>
  <c r="I39"/>
  <c r="J29"/>
  <c r="I29"/>
  <c r="J26"/>
  <c r="I26"/>
  <c r="J23"/>
  <c r="I23"/>
  <c r="E39"/>
  <c r="E26"/>
  <c r="E23"/>
  <c r="E77"/>
  <c r="J8"/>
  <c r="I8"/>
  <c r="K29" l="1"/>
  <c r="F102"/>
  <c r="F104" s="1"/>
  <c r="K39"/>
  <c r="L20" i="1"/>
  <c r="K23" i="2"/>
  <c r="K26"/>
  <c r="K8"/>
  <c r="J77"/>
  <c r="I77"/>
  <c r="K77" l="1"/>
  <c r="H77"/>
  <c r="K118" i="1"/>
  <c r="J118"/>
  <c r="K83"/>
  <c r="J83"/>
  <c r="F118"/>
  <c r="I10" i="2"/>
  <c r="J10"/>
  <c r="I11"/>
  <c r="J11"/>
  <c r="I18"/>
  <c r="J18"/>
  <c r="I19"/>
  <c r="J19"/>
  <c r="I34"/>
  <c r="J34"/>
  <c r="I35"/>
  <c r="J35"/>
  <c r="I36"/>
  <c r="J36"/>
  <c r="I41"/>
  <c r="J41"/>
  <c r="I42"/>
  <c r="J42"/>
  <c r="I48"/>
  <c r="J48"/>
  <c r="I49"/>
  <c r="J49"/>
  <c r="I50"/>
  <c r="J50"/>
  <c r="I52"/>
  <c r="J52"/>
  <c r="I53"/>
  <c r="J53"/>
  <c r="I54"/>
  <c r="J54"/>
  <c r="I55"/>
  <c r="J55"/>
  <c r="I56"/>
  <c r="J56"/>
  <c r="I59"/>
  <c r="J59"/>
  <c r="I61"/>
  <c r="J61"/>
  <c r="I62"/>
  <c r="J62"/>
  <c r="I63"/>
  <c r="J63"/>
  <c r="I64"/>
  <c r="J64"/>
  <c r="I65"/>
  <c r="J65"/>
  <c r="J68"/>
  <c r="I69"/>
  <c r="J69"/>
  <c r="I70"/>
  <c r="J70"/>
  <c r="I73"/>
  <c r="J73"/>
  <c r="I74"/>
  <c r="J74"/>
  <c r="I78"/>
  <c r="J78"/>
  <c r="I79"/>
  <c r="J79"/>
  <c r="I80"/>
  <c r="J80"/>
  <c r="I83"/>
  <c r="J83"/>
  <c r="I84"/>
  <c r="J84"/>
  <c r="I85"/>
  <c r="J85"/>
  <c r="I86"/>
  <c r="J86"/>
  <c r="I87"/>
  <c r="J87"/>
  <c r="I89"/>
  <c r="J89"/>
  <c r="I90"/>
  <c r="J90"/>
  <c r="I91"/>
  <c r="J91"/>
  <c r="I93"/>
  <c r="J93"/>
  <c r="I94"/>
  <c r="J94"/>
  <c r="I95"/>
  <c r="J95"/>
  <c r="I96"/>
  <c r="J96"/>
  <c r="I98"/>
  <c r="J98"/>
  <c r="I103"/>
  <c r="J103"/>
  <c r="J105"/>
  <c r="I107"/>
  <c r="J107"/>
  <c r="I108"/>
  <c r="J108"/>
  <c r="I7"/>
  <c r="J7"/>
  <c r="J6"/>
  <c r="I6"/>
  <c r="H10"/>
  <c r="H11"/>
  <c r="H19"/>
  <c r="H62"/>
  <c r="H73"/>
  <c r="H74"/>
  <c r="H78"/>
  <c r="H79"/>
  <c r="H80"/>
  <c r="H86"/>
  <c r="H93"/>
  <c r="E7"/>
  <c r="E10"/>
  <c r="E11"/>
  <c r="E18"/>
  <c r="E19"/>
  <c r="E34"/>
  <c r="E35"/>
  <c r="E36"/>
  <c r="E41"/>
  <c r="E42"/>
  <c r="E48"/>
  <c r="E49"/>
  <c r="E50"/>
  <c r="E52"/>
  <c r="E53"/>
  <c r="E54"/>
  <c r="E55"/>
  <c r="E56"/>
  <c r="E59"/>
  <c r="E61"/>
  <c r="E62"/>
  <c r="E65"/>
  <c r="E68"/>
  <c r="E78"/>
  <c r="E79"/>
  <c r="E80"/>
  <c r="E83"/>
  <c r="E84"/>
  <c r="E85"/>
  <c r="E86"/>
  <c r="E87"/>
  <c r="E89"/>
  <c r="E90"/>
  <c r="E91"/>
  <c r="E96"/>
  <c r="E98"/>
  <c r="E102"/>
  <c r="E103"/>
  <c r="E104"/>
  <c r="E6"/>
  <c r="I54" i="1"/>
  <c r="I55"/>
  <c r="I56"/>
  <c r="I57"/>
  <c r="I58"/>
  <c r="I59"/>
  <c r="I86"/>
  <c r="I90"/>
  <c r="I93"/>
  <c r="I96"/>
  <c r="I97"/>
  <c r="I98"/>
  <c r="I9"/>
  <c r="J10"/>
  <c r="K10"/>
  <c r="J11"/>
  <c r="K11"/>
  <c r="J12"/>
  <c r="K12"/>
  <c r="J13"/>
  <c r="K13"/>
  <c r="J14"/>
  <c r="K14"/>
  <c r="J15"/>
  <c r="K15"/>
  <c r="J18"/>
  <c r="K18"/>
  <c r="J19"/>
  <c r="K19"/>
  <c r="J21"/>
  <c r="K21"/>
  <c r="J24"/>
  <c r="K24"/>
  <c r="J25"/>
  <c r="K25"/>
  <c r="J27"/>
  <c r="K27"/>
  <c r="J28"/>
  <c r="K28"/>
  <c r="J29"/>
  <c r="K29"/>
  <c r="J30"/>
  <c r="K30"/>
  <c r="J31"/>
  <c r="K31"/>
  <c r="J32"/>
  <c r="K32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3"/>
  <c r="K63"/>
  <c r="J65"/>
  <c r="K65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5"/>
  <c r="K85"/>
  <c r="J86"/>
  <c r="K86"/>
  <c r="J90"/>
  <c r="K90"/>
  <c r="J93"/>
  <c r="K93"/>
  <c r="J96"/>
  <c r="K96"/>
  <c r="J97"/>
  <c r="K97"/>
  <c r="J98"/>
  <c r="K98"/>
  <c r="K99"/>
  <c r="J100"/>
  <c r="K100"/>
  <c r="J101"/>
  <c r="K101"/>
  <c r="J104"/>
  <c r="K104"/>
  <c r="J105"/>
  <c r="K105"/>
  <c r="J106"/>
  <c r="K106"/>
  <c r="K107"/>
  <c r="J108"/>
  <c r="K108"/>
  <c r="J109"/>
  <c r="K109"/>
  <c r="J111"/>
  <c r="K111"/>
  <c r="K120"/>
  <c r="K9"/>
  <c r="F9"/>
  <c r="J9"/>
  <c r="F10"/>
  <c r="F11"/>
  <c r="F12"/>
  <c r="F13"/>
  <c r="F14"/>
  <c r="F15"/>
  <c r="F18"/>
  <c r="F19"/>
  <c r="F27"/>
  <c r="F28"/>
  <c r="F29"/>
  <c r="F30"/>
  <c r="F31"/>
  <c r="F32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9"/>
  <c r="F60"/>
  <c r="F63"/>
  <c r="F65"/>
  <c r="F68"/>
  <c r="F69"/>
  <c r="F70"/>
  <c r="F71"/>
  <c r="F72"/>
  <c r="F73"/>
  <c r="F74"/>
  <c r="F75"/>
  <c r="F76"/>
  <c r="F77"/>
  <c r="F78"/>
  <c r="F79"/>
  <c r="F80"/>
  <c r="F81"/>
  <c r="F82"/>
  <c r="F99"/>
  <c r="I99"/>
  <c r="F100"/>
  <c r="F101"/>
  <c r="F104"/>
  <c r="F105"/>
  <c r="F107"/>
  <c r="J107"/>
  <c r="F108"/>
  <c r="F109"/>
  <c r="F111"/>
  <c r="F120"/>
  <c r="I120"/>
  <c r="A10"/>
  <c r="A11" s="1"/>
  <c r="A12" s="1"/>
  <c r="A13" s="1"/>
  <c r="A14" s="1"/>
  <c r="A15" s="1"/>
  <c r="A18" s="1"/>
  <c r="A19" s="1"/>
  <c r="A21" s="1"/>
  <c r="A24" s="1"/>
  <c r="A25" s="1"/>
  <c r="A27" s="1"/>
  <c r="A28" s="1"/>
  <c r="A29" s="1"/>
  <c r="A30" s="1"/>
  <c r="A31" s="1"/>
  <c r="A32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3" s="1"/>
  <c r="A65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5" s="1"/>
  <c r="A86" s="1"/>
  <c r="A90" s="1"/>
  <c r="A93" s="1"/>
  <c r="A96" s="1"/>
  <c r="A97" s="1"/>
  <c r="A98" s="1"/>
  <c r="A99" s="1"/>
  <c r="A100" s="1"/>
  <c r="A101" s="1"/>
  <c r="A104" s="1"/>
  <c r="A105" s="1"/>
  <c r="A106" s="1"/>
  <c r="A107" s="1"/>
  <c r="A108" s="1"/>
  <c r="A109" s="1"/>
  <c r="A111" s="1"/>
  <c r="A120" s="1"/>
  <c r="K108" i="2" l="1"/>
  <c r="K94"/>
  <c r="L106" i="1"/>
  <c r="L24"/>
  <c r="L83"/>
  <c r="L25"/>
  <c r="L118"/>
  <c r="J102" i="2"/>
  <c r="J104"/>
  <c r="K63"/>
  <c r="I102"/>
  <c r="H102"/>
  <c r="I68"/>
  <c r="K68" s="1"/>
  <c r="J109"/>
  <c r="K64"/>
  <c r="H68"/>
  <c r="L75" i="1"/>
  <c r="L38"/>
  <c r="L9"/>
  <c r="L111"/>
  <c r="L108"/>
  <c r="L101"/>
  <c r="L98"/>
  <c r="L96"/>
  <c r="L90"/>
  <c r="L85"/>
  <c r="L80"/>
  <c r="L76"/>
  <c r="L72"/>
  <c r="L68"/>
  <c r="L59"/>
  <c r="L55"/>
  <c r="L51"/>
  <c r="L47"/>
  <c r="L43"/>
  <c r="L39"/>
  <c r="L35"/>
  <c r="L29"/>
  <c r="L18"/>
  <c r="L14"/>
  <c r="L10"/>
  <c r="K6" i="2"/>
  <c r="K98"/>
  <c r="K87"/>
  <c r="K70"/>
  <c r="K62"/>
  <c r="K52"/>
  <c r="K48"/>
  <c r="K35"/>
  <c r="K36"/>
  <c r="K41"/>
  <c r="K10"/>
  <c r="K96"/>
  <c r="K7"/>
  <c r="K83"/>
  <c r="K80"/>
  <c r="K56"/>
  <c r="K103"/>
  <c r="K91"/>
  <c r="K90"/>
  <c r="K86"/>
  <c r="K84"/>
  <c r="K79"/>
  <c r="K73"/>
  <c r="K69"/>
  <c r="K65"/>
  <c r="K61"/>
  <c r="K55"/>
  <c r="K53"/>
  <c r="K49"/>
  <c r="K42"/>
  <c r="K34"/>
  <c r="K18"/>
  <c r="K11"/>
  <c r="K95"/>
  <c r="K93"/>
  <c r="K89"/>
  <c r="K85"/>
  <c r="K78"/>
  <c r="K74"/>
  <c r="K59"/>
  <c r="K54"/>
  <c r="K50"/>
  <c r="K19"/>
  <c r="I104"/>
  <c r="L79" i="1"/>
  <c r="L58"/>
  <c r="L54"/>
  <c r="L42"/>
  <c r="L97"/>
  <c r="L93"/>
  <c r="L71"/>
  <c r="L65"/>
  <c r="L50"/>
  <c r="L46"/>
  <c r="L32"/>
  <c r="L28"/>
  <c r="L13"/>
  <c r="L105"/>
  <c r="L109"/>
  <c r="L86"/>
  <c r="L81"/>
  <c r="L77"/>
  <c r="L73"/>
  <c r="L69"/>
  <c r="L60"/>
  <c r="L56"/>
  <c r="L52"/>
  <c r="L48"/>
  <c r="L44"/>
  <c r="L40"/>
  <c r="L36"/>
  <c r="L30"/>
  <c r="L19"/>
  <c r="L15"/>
  <c r="L11"/>
  <c r="L104"/>
  <c r="L100"/>
  <c r="L82"/>
  <c r="L78"/>
  <c r="L74"/>
  <c r="L70"/>
  <c r="L63"/>
  <c r="L57"/>
  <c r="L53"/>
  <c r="L49"/>
  <c r="L45"/>
  <c r="L41"/>
  <c r="L37"/>
  <c r="L31"/>
  <c r="L27"/>
  <c r="L21"/>
  <c r="L12"/>
  <c r="J120"/>
  <c r="L120" s="1"/>
  <c r="L107"/>
  <c r="I107"/>
  <c r="J99"/>
  <c r="L99" s="1"/>
  <c r="K102" i="2" l="1"/>
  <c r="K104"/>
  <c r="H104"/>
  <c r="H109" l="1"/>
  <c r="E109"/>
  <c r="I105"/>
  <c r="K105" s="1"/>
  <c r="I109" l="1"/>
  <c r="K109" s="1"/>
</calcChain>
</file>

<file path=xl/sharedStrings.xml><?xml version="1.0" encoding="utf-8"?>
<sst xmlns="http://schemas.openxmlformats.org/spreadsheetml/2006/main" count="469" uniqueCount="447">
  <si>
    <t xml:space="preserve">Найменування </t>
  </si>
  <si>
    <t>Код бюджетної класифікації</t>
  </si>
  <si>
    <t>Загальний фонд</t>
  </si>
  <si>
    <t>Спеціальний фонд</t>
  </si>
  <si>
    <t>Разом</t>
  </si>
  <si>
    <t>виконано за звітний період (рік)</t>
  </si>
  <si>
    <t xml:space="preserve">виконано за звітний період (рік)  </t>
  </si>
  <si>
    <t xml:space="preserve">виконаноза звітний період (рік) </t>
  </si>
  <si>
    <t>Податкові надходження:</t>
  </si>
  <si>
    <t>10000000</t>
  </si>
  <si>
    <t>Податки на доходи, податки на прибуток, податки на збільшення ринкової вартості</t>
  </si>
  <si>
    <t>11000000</t>
  </si>
  <si>
    <t>Податок  та збір на доходи фізичних осіб</t>
  </si>
  <si>
    <t>11010000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</si>
  <si>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</si>
  <si>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11010100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</si>
  <si>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</si>
  <si>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11010200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</si>
  <si>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</si>
  <si>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11010400</t>
  </si>
  <si>
    <t>Податок на доходи фізичних осіб, що сплачується фізичними особами за результатами річного декларування</t>
  </si>
  <si>
    <t>11010500</t>
  </si>
  <si>
    <t>Рентна плата та плата за використання інших природних ресурсів</t>
  </si>
  <si>
    <t>13000000</t>
  </si>
  <si>
    <t>Рентна плата за спеціальне використання лісових ресурсів</t>
  </si>
  <si>
    <t>13010000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</si>
  <si>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</si>
  <si>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13010200</t>
  </si>
  <si>
    <t>Рентна плата за користування надрами</t>
  </si>
  <si>
    <t>13030000</t>
  </si>
  <si>
    <t>Рентна плата за користування надрами для видобування корисних копалин загальнодержавного значення</t>
  </si>
  <si>
    <t>13030100</t>
  </si>
  <si>
    <t>Внутрішні податки на товари та послуги  </t>
  </si>
  <si>
    <t>14000000</t>
  </si>
  <si>
    <t>Акцизний податок з вироблених в Україні підакцизних товарів (продукції)</t>
  </si>
  <si>
    <t>14020000</t>
  </si>
  <si>
    <t>Пальне</t>
  </si>
  <si>
    <t>14021900</t>
  </si>
  <si>
    <t>Акцизний податок з ввезених на митну територію України підакцизних товарів (продукції) </t>
  </si>
  <si>
    <t>14030000</t>
  </si>
  <si>
    <t>14031900</t>
  </si>
  <si>
    <t>Акцизний податок з реалізації суб’єктами господарювання роздрібної торгівлі підакцизних товарів</t>
  </si>
  <si>
    <t>14040000</t>
  </si>
  <si>
    <t>Місцеві податки</t>
  </si>
  <si>
    <t>18000000</t>
  </si>
  <si>
    <t>Податок на майно</t>
  </si>
  <si>
    <t>18010000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</si>
  <si>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</si>
  <si>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18010100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</si>
  <si>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</si>
  <si>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</si>
  <si>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</si>
  <si>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18010300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</si>
  <si>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</si>
  <si>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18010400</t>
  </si>
  <si>
    <t>Земельний податок з юридичних осіб  </t>
  </si>
  <si>
    <t>18010500</t>
  </si>
  <si>
    <t>Орендна плата з юридичних осіб </t>
  </si>
  <si>
    <t>18010600</t>
  </si>
  <si>
    <t>Земельний податок з фізичних осіб</t>
  </si>
  <si>
    <t>18010700</t>
  </si>
  <si>
    <t>Орендна плата з фізичних осіб</t>
  </si>
  <si>
    <t>18010900</t>
  </si>
  <si>
    <t>Транспортний податок з фізичних осіб</t>
  </si>
  <si>
    <t>18011000</t>
  </si>
  <si>
    <t>Транспортний податок з юридичних осіб</t>
  </si>
  <si>
    <t>18011100</t>
  </si>
  <si>
    <t>Туристичний збір </t>
  </si>
  <si>
    <t>18030000</t>
  </si>
  <si>
    <t>Туристичний збір, сплачений юридичними особами </t>
  </si>
  <si>
    <t>18030100</t>
  </si>
  <si>
    <t>Туристичний збір, сплачений фізичними особами </t>
  </si>
  <si>
    <t>18030200</t>
  </si>
  <si>
    <t>Єдиний податок  </t>
  </si>
  <si>
    <t>18050000</t>
  </si>
  <si>
    <t>Єдиний податок з юридичних осіб </t>
  </si>
  <si>
    <t>18050300</t>
  </si>
  <si>
    <t>Єдиний податок з фізичних осіб </t>
  </si>
  <si>
    <t>18050400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</si>
  <si>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 відсотків</t>
  </si>
  <si>
    <t>18050500</t>
  </si>
  <si>
    <t>Інші податки та збори </t>
  </si>
  <si>
    <t>19000000</t>
  </si>
  <si>
    <t>Екологічний податок </t>
  </si>
  <si>
    <t>19010000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</si>
  <si>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</si>
  <si>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19010100</t>
  </si>
  <si>
    <t>Надходження від скидів забруднюючих речовин безпосередньо у водні об'єкти </t>
  </si>
  <si>
    <t>19010200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</si>
  <si>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 </t>
  </si>
  <si>
    <t>19010300</t>
  </si>
  <si>
    <t>Неподаткові надходження</t>
  </si>
  <si>
    <t>20000000</t>
  </si>
  <si>
    <t>Доходи від  власності та підприємницької діяльності</t>
  </si>
  <si>
    <t>21000000</t>
  </si>
  <si>
    <t>Інші надходження</t>
  </si>
  <si>
    <t>21080000</t>
  </si>
  <si>
    <t>Адміністративні штрафи та інші санкції </t>
  </si>
  <si>
    <t>21081100</t>
  </si>
  <si>
    <t>Адміністративні збори та платежі, доходи від некомерційної господарської діяльності </t>
  </si>
  <si>
    <t>22000000</t>
  </si>
  <si>
    <t>Плата за надання адміністративних послуг</t>
  </si>
  <si>
    <t>22010000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</si>
  <si>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</si>
  <si>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22010300</t>
  </si>
  <si>
    <t>Плата за надання інших адміністративних послуг</t>
  </si>
  <si>
    <t>22012500</t>
  </si>
  <si>
    <t>Адміністративний збір за державну реєстрацію речових прав на нерухоме майно та їх обтяжень</t>
  </si>
  <si>
    <t>22012600</t>
  </si>
  <si>
    <t>Надходження від орендної плати за користування цілісним майновим комплексом та іншим державним майном  </t>
  </si>
  <si>
    <t>22080000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</si>
  <si>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</si>
  <si>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</t>
  </si>
  <si>
    <t>22090000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</si>
  <si>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</si>
  <si>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22090100</t>
  </si>
  <si>
    <t>Державне мито, не віднесене до інших категорій</t>
  </si>
  <si>
    <t>22090200</t>
  </si>
  <si>
    <t>Державне мито, пов'язане з видачею та оформленням закордонних паспортів (посвідок) та паспортів громадян України  </t>
  </si>
  <si>
    <t>22090400</t>
  </si>
  <si>
    <t>Орендна плата за водні об'єкти (їх частини), що надаються в користування на умовах оренди, районними, Київською та Севастопольською міськими державними адміністраціями, місцевими радами</t>
  </si>
  <si>
    <t>22130000</t>
  </si>
  <si>
    <t>Інші неподаткові надходження  </t>
  </si>
  <si>
    <t>24000000</t>
  </si>
  <si>
    <t>Інші надходження  </t>
  </si>
  <si>
    <t>24060000</t>
  </si>
  <si>
    <t>24060300</t>
  </si>
  <si>
    <t>Власні надходження бюджетних установ  </t>
  </si>
  <si>
    <t>25000000</t>
  </si>
  <si>
    <t>Надходження від плати за послуги, що надаються бюджетними установами згідно із законодавством </t>
  </si>
  <si>
    <t>25010000</t>
  </si>
  <si>
    <t>Інші джерела власних надходжень бюджетних установ  </t>
  </si>
  <si>
    <t>25020000</t>
  </si>
  <si>
    <t>Доходи від операцій з капіталом  </t>
  </si>
  <si>
    <t>30000000</t>
  </si>
  <si>
    <t>Кошти від продажу землі і нематеріальних активів </t>
  </si>
  <si>
    <t>33000000</t>
  </si>
  <si>
    <t>Кошти від продажу землі</t>
  </si>
  <si>
    <t>33010000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</si>
  <si>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</si>
  <si>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33010100</t>
  </si>
  <si>
    <t>Усього доходів без урахування міжбюджетних трансфертів</t>
  </si>
  <si>
    <t>90010100</t>
  </si>
  <si>
    <t>Офіційні трансферти  </t>
  </si>
  <si>
    <t>40000000</t>
  </si>
  <si>
    <t>Від органів державного управління  </t>
  </si>
  <si>
    <t>41000000</t>
  </si>
  <si>
    <t>Субвенції з державного бюджету місцевим бюджетам</t>
  </si>
  <si>
    <t>41030000</t>
  </si>
  <si>
    <t>Освітня субвенція з державного бюджету місцевим бюджетам</t>
  </si>
  <si>
    <t>41033900</t>
  </si>
  <si>
    <t>Усього доходів з урахуванням міжбюджетних трансфертів з державного бюджету</t>
  </si>
  <si>
    <t>90010200</t>
  </si>
  <si>
    <t>Дотації з місцевих бюджетів іншим місцевим бюджетам</t>
  </si>
  <si>
    <t>41040000</t>
  </si>
  <si>
    <t>41040200</t>
  </si>
  <si>
    <t>Субвенції з місцевих бюджетів іншим місцевим бюджетам</t>
  </si>
  <si>
    <t>41050000</t>
  </si>
  <si>
    <t>Усього</t>
  </si>
  <si>
    <t>90010300</t>
  </si>
  <si>
    <t>Державне управлiння</t>
  </si>
  <si>
    <t>0100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</si>
  <si>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</si>
  <si>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0150</t>
  </si>
  <si>
    <t>Освiта</t>
  </si>
  <si>
    <t>1000</t>
  </si>
  <si>
    <t>Надання дошкільної освіти</t>
  </si>
  <si>
    <t>1010</t>
  </si>
  <si>
    <t>1020</t>
  </si>
  <si>
    <t>Соціальний захист та соціальне забезпечення</t>
  </si>
  <si>
    <t>3000</t>
  </si>
  <si>
    <t>Інші заклади та заходи</t>
  </si>
  <si>
    <t>3240</t>
  </si>
  <si>
    <t>Інші заходи у сфері соціального захисту і соціального забезпечення</t>
  </si>
  <si>
    <t>3242</t>
  </si>
  <si>
    <t>Культура i мистецтво</t>
  </si>
  <si>
    <t>4000</t>
  </si>
  <si>
    <t>Забезпечення діяльності бібліотек</t>
  </si>
  <si>
    <t>4030</t>
  </si>
  <si>
    <t>Забезпечення діяльності музеїв i виставок</t>
  </si>
  <si>
    <t>4040</t>
  </si>
  <si>
    <t>4060</t>
  </si>
  <si>
    <t>Інші заклади та заходи в галузі культури і мистецтва</t>
  </si>
  <si>
    <t>4080</t>
  </si>
  <si>
    <t>Інші заходи в галузі культури і мистецтва</t>
  </si>
  <si>
    <t>4082</t>
  </si>
  <si>
    <t>Фiзична культура i спорт</t>
  </si>
  <si>
    <t>5000</t>
  </si>
  <si>
    <t>Проведення спортивної роботи в регіоні</t>
  </si>
  <si>
    <t>5010</t>
  </si>
  <si>
    <t>Проведення навчально-тренувальних зборів і змагань з олімпійських видів спорту</t>
  </si>
  <si>
    <t>5011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</si>
  <si>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</si>
  <si>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</si>
  <si>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</si>
  <si>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5062</t>
  </si>
  <si>
    <t>Житлово-комунальне господарство</t>
  </si>
  <si>
    <t>6000</t>
  </si>
  <si>
    <t>Утримання та ефективна експлуатація об’єктів житлово-комунального господарства</t>
  </si>
  <si>
    <t>6010</t>
  </si>
  <si>
    <t>Забезпечення діяльності водопровідно-каналізаційного господарства</t>
  </si>
  <si>
    <t>6013</t>
  </si>
  <si>
    <t>Організація благоустрою населених пунктів</t>
  </si>
  <si>
    <t>6030</t>
  </si>
  <si>
    <t>Економічна діяльність</t>
  </si>
  <si>
    <t>7000</t>
  </si>
  <si>
    <t>Сільське, лісове, рибне господарство та мисливство</t>
  </si>
  <si>
    <t>7100</t>
  </si>
  <si>
    <t>Здійснення  заходів із землеустрою</t>
  </si>
  <si>
    <t>7130</t>
  </si>
  <si>
    <t>Будівництво та регіональний розвиток</t>
  </si>
  <si>
    <t>7300</t>
  </si>
  <si>
    <t>Розроблення схем планування та забудови територій (містобудівної документації)</t>
  </si>
  <si>
    <t>7350</t>
  </si>
  <si>
    <t>Виконання інвестиційних проектів</t>
  </si>
  <si>
    <t>7360</t>
  </si>
  <si>
    <t>Транспорт та транспортна інфраструктура, дорожнє господарство</t>
  </si>
  <si>
    <t>7400</t>
  </si>
  <si>
    <t>Утримання та розвиток автомобільних доріг та дорожньої інфраструктури</t>
  </si>
  <si>
    <t>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</si>
  <si>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</si>
  <si>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</si>
  <si>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Інші програми та заходи, пов'язані з економічною діяльністю</t>
  </si>
  <si>
    <t>7600</t>
  </si>
  <si>
    <t>7670</t>
  </si>
  <si>
    <t>Членські внески до асоціацій органів місцевого самоврядування</t>
  </si>
  <si>
    <t>7680</t>
  </si>
  <si>
    <t>Інша економічна діяльність</t>
  </si>
  <si>
    <t>7690</t>
  </si>
  <si>
    <t>Інші заходи, пов'язані з економічною діяльністю</t>
  </si>
  <si>
    <t>7693</t>
  </si>
  <si>
    <t>Інша діяльність</t>
  </si>
  <si>
    <t>8000</t>
  </si>
  <si>
    <t>Захист населення і територій від надзвичайних ситуацій техногенного та природного характеру</t>
  </si>
  <si>
    <t>8100</t>
  </si>
  <si>
    <t>Забезпечення діяльності місцевої пожежної охорони</t>
  </si>
  <si>
    <t>8130</t>
  </si>
  <si>
    <t>Громадський порядок та безпека</t>
  </si>
  <si>
    <t>8200</t>
  </si>
  <si>
    <t>Інші заходи громадського порядку та безпеки</t>
  </si>
  <si>
    <t>8230</t>
  </si>
  <si>
    <t>Охорона навколишнього природного середовища</t>
  </si>
  <si>
    <t>8300</t>
  </si>
  <si>
    <t>Інша діяльність у сфері екології та охорони природних ресурсів</t>
  </si>
  <si>
    <t>8330</t>
  </si>
  <si>
    <t>Природоохоронні заходи за рахунок цільових фондів</t>
  </si>
  <si>
    <t>8340</t>
  </si>
  <si>
    <t>Засоби масової інформації</t>
  </si>
  <si>
    <t>8400</t>
  </si>
  <si>
    <t>Інші заходи у сфері засобів масової інформації</t>
  </si>
  <si>
    <t>8420</t>
  </si>
  <si>
    <t>Усього видатків без урахування міжбюджетних трансфертів</t>
  </si>
  <si>
    <t>900201</t>
  </si>
  <si>
    <t>Субвенція з місцевого бюджету державному бюджету на виконання програм соціально-економічного розвитку регіонів</t>
  </si>
  <si>
    <t>9800</t>
  </si>
  <si>
    <t>Усього видатків з трансфертами, що передаються до державного бюджету</t>
  </si>
  <si>
    <t>900202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</si>
  <si>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</si>
  <si>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9700</t>
  </si>
  <si>
    <t>Субвенція з місцевого бюджету на співфінансування інвестиційних проектів</t>
  </si>
  <si>
    <t>9750</t>
  </si>
  <si>
    <t>Інші субвенції з місцевого бюджету</t>
  </si>
  <si>
    <t>9770</t>
  </si>
  <si>
    <t>900203</t>
  </si>
  <si>
    <t>відсоток виконання</t>
  </si>
  <si>
    <t>ДОХОДИ</t>
  </si>
  <si>
    <t>РАЗОМ</t>
  </si>
  <si>
    <t>програмної класифікації видатків та кредитування місцевих бюджетів</t>
  </si>
  <si>
    <t>ВИДАТКИ</t>
  </si>
  <si>
    <t>Л.Я.Прус</t>
  </si>
  <si>
    <t>13010100</t>
  </si>
  <si>
    <t>41053900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</si>
  <si>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</si>
  <si>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</si>
  <si>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 xml:space="preserve">Рентна плата за спеціальне використання лісових ресурсів в частині деревини, заготовленої в порядку рубок головного користування 
</t>
  </si>
  <si>
    <t>22080402</t>
  </si>
  <si>
    <t>0160</t>
  </si>
  <si>
    <t>1150</t>
  </si>
  <si>
    <t>Інші програми, заклади та заходи у сфері освіти</t>
  </si>
  <si>
    <t>Забезпечення діяльності інших закладів у сфері освіти</t>
  </si>
  <si>
    <t xml:space="preserve">            </t>
  </si>
  <si>
    <t xml:space="preserve">затверджено  на звітний рік з урахуванням змін </t>
  </si>
  <si>
    <t xml:space="preserve">затверджено на звітний рік з урахуванням змін 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</si>
  <si>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</si>
  <si>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</si>
  <si>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13030200</t>
  </si>
  <si>
    <t>25020100</t>
  </si>
  <si>
    <t>25020200</t>
  </si>
  <si>
    <t>41020000</t>
  </si>
  <si>
    <t>41020100</t>
  </si>
  <si>
    <t>25010100</t>
  </si>
  <si>
    <t>5061</t>
  </si>
  <si>
    <t>2000</t>
  </si>
  <si>
    <t>2110</t>
  </si>
  <si>
    <t>2112</t>
  </si>
  <si>
    <t>2113</t>
  </si>
  <si>
    <t>7200</t>
  </si>
  <si>
    <t>7220</t>
  </si>
  <si>
    <t xml:space="preserve">Резервний фонд </t>
  </si>
  <si>
    <t>8700</t>
  </si>
  <si>
    <t>Охорона здоров'я</t>
  </si>
  <si>
    <t>Первинна медична допомога населенню</t>
  </si>
  <si>
    <t>Первинна медична допомога населенню, що надається фельдшерськими, фельдшерсько-акушерськими пунктами</t>
  </si>
  <si>
    <t>Первинна медична допомога населенню, що надається амбулаторно-поліклінічними закладами (відділеннями)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</si>
  <si>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</si>
  <si>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Газове господарство</t>
  </si>
  <si>
    <t>Газифікація населених пунктів</t>
  </si>
  <si>
    <t>Плата за послуги, що надаються бюджетними установами згідно з їх основною діяльністю </t>
  </si>
  <si>
    <t>Благодійні внески, гранти та дарунки 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</si>
  <si>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</si>
  <si>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Рентна плата за користування надрами для видобування корисних копалин місцевого значення </t>
  </si>
  <si>
    <t>Дотації</t>
  </si>
  <si>
    <t>Базова дотація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</si>
  <si>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</si>
  <si>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</si>
  <si>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41051400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</si>
  <si>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</si>
  <si>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21110000</t>
  </si>
  <si>
    <t>Надходження коштів від відшкодування втрат сільськогосподарського і лісогосподарського виробництва  </t>
  </si>
  <si>
    <t>25010400</t>
  </si>
  <si>
    <t>Надходження бюджетних установ від реалізації в установленому порядку майна (крім нерухомого майна) </t>
  </si>
  <si>
    <t>Компенсаційні виплати за пільговий проїзд окремих категорій громадян на залізничному транспорті</t>
  </si>
  <si>
    <t>3035</t>
  </si>
  <si>
    <t>8110</t>
  </si>
  <si>
    <t>Заходи із запобігання та ліквідації надзвичайних ситуацій та наслідків стихійного лиха</t>
  </si>
  <si>
    <t xml:space="preserve">Начальник фінансового відділу  </t>
  </si>
  <si>
    <t>Радехівської міської ради</t>
  </si>
  <si>
    <t xml:space="preserve">        Загальний фонд</t>
  </si>
  <si>
    <t>Звіт про виконання  бюджету Радехівської міської  територіальної громади</t>
  </si>
  <si>
    <t>11020000</t>
  </si>
  <si>
    <t>Податок на прибуток підприємств та фінансових установ комунальної власності </t>
  </si>
  <si>
    <t>11020200</t>
  </si>
  <si>
    <t xml:space="preserve">Податок на прибуток підприємств 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</si>
  <si>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</si>
  <si>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</si>
  <si>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24062200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</si>
  <si>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</si>
  <si>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25010300</t>
  </si>
  <si>
    <t>Плата за оренду майна бюджетних устианов</t>
  </si>
  <si>
    <t>21010300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</si>
  <si>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</si>
  <si>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</si>
  <si>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</si>
  <si>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</si>
  <si>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41055000</t>
  </si>
  <si>
    <t>Надання загальної середньої освіти закладами загальної середньої освіти</t>
  </si>
  <si>
    <t>Надання загальної середньої освіти за рахунок коштів місцевого бюджету</t>
  </si>
  <si>
    <t>1031</t>
  </si>
  <si>
    <t>1070</t>
  </si>
  <si>
    <t>1080</t>
  </si>
  <si>
    <t>1140</t>
  </si>
  <si>
    <t>1141</t>
  </si>
  <si>
    <t>1030</t>
  </si>
  <si>
    <t>Надання загальної середньої освіти за рахунок освітньої субвенції</t>
  </si>
  <si>
    <t>1021</t>
  </si>
  <si>
    <t>Забезпечення діяльності інклюзивно-ресурсних центрів</t>
  </si>
  <si>
    <t>Забезпечення діяльності інклюзивно-ресурсних центрів за рахунок коштів місцевого бюджету</t>
  </si>
  <si>
    <t>1151</t>
  </si>
  <si>
    <t>1152</t>
  </si>
  <si>
    <t>Забезпечення діяльності інклюзивно-ресурсних центрів за рахунок освітньої субвенції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</si>
  <si>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</si>
  <si>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</si>
  <si>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2010</t>
  </si>
  <si>
    <t>2150</t>
  </si>
  <si>
    <t>2151</t>
  </si>
  <si>
    <t>Багатопрофільна стаціонарна медична допомога населенню</t>
  </si>
  <si>
    <t>Інші програми, заклади та заходи у сфері охорони здоров'я</t>
  </si>
  <si>
    <t>Забезпечення діяльності інших закладів у сфері охорони здоров'я</t>
  </si>
  <si>
    <t>Надання пільг з оплати послуг зв'язку,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</si>
  <si>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Надання пільг окремим категоріям громадян з оплати послуг зв'язку</t>
  </si>
  <si>
    <t>3030</t>
  </si>
  <si>
    <t>3032</t>
  </si>
  <si>
    <t>3033</t>
  </si>
  <si>
    <t>Компенсаційні виплати на пільговий проїзд автомобільним транспортом окремим категоріям громадян</t>
  </si>
  <si>
    <t>3100</t>
  </si>
  <si>
    <t>3104</t>
  </si>
  <si>
    <t>3120</t>
  </si>
  <si>
    <t>3121</t>
  </si>
  <si>
    <t>3160</t>
  </si>
  <si>
    <t>3180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</si>
  <si>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</si>
  <si>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</si>
  <si>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Здійснення соціальної роботи з вразливими категоріями населення</t>
  </si>
  <si>
    <t>Утримання та забезпечення діяльності центрів соціальних служб</t>
  </si>
  <si>
    <t>Забезпечення діяльності палаців і будинків культури, клубів, центрів дозвілля та інших клубних закладів</t>
  </si>
  <si>
    <t>5030</t>
  </si>
  <si>
    <t>5031</t>
  </si>
  <si>
    <t>Розвиток дитячо-юнацького та резервного спорту</t>
  </si>
  <si>
    <t>Утримання та навчально-тренувальна робота комунальних дитячо-юнацьких спортивних шкіл</t>
  </si>
  <si>
    <t>7660</t>
  </si>
  <si>
    <t>8410</t>
  </si>
  <si>
    <t>Фінансова підтримка засобів масової інформації</t>
  </si>
  <si>
    <t>8710</t>
  </si>
  <si>
    <t>Резервний фонд місцевого бюджету</t>
  </si>
  <si>
    <t>41053400</t>
  </si>
  <si>
    <t>21010000</t>
  </si>
  <si>
    <t>Субвенція з місцевого бюджету на виконання інвестиційних проектів</t>
  </si>
  <si>
    <t>0180</t>
  </si>
  <si>
    <t>Інша діяльність у сфері державного управління</t>
  </si>
  <si>
    <t>Керівництво і управління у відповідній сфері у містах (місті Києві), селищах, селах,  територіальних громадах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</si>
  <si>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</si>
  <si>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</si>
  <si>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 торгів</t>
  </si>
  <si>
    <t>13020000</t>
  </si>
  <si>
    <t>13020200</t>
  </si>
  <si>
    <t>Рентна плата за спеціальне використання води </t>
  </si>
  <si>
    <t>Рентна плата за спеціальне використання води водних об'єктів місцевого значення </t>
  </si>
  <si>
    <t>21080500</t>
  </si>
  <si>
    <t>41034500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</si>
  <si>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</si>
  <si>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</si>
  <si>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</si>
  <si>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6083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</si>
  <si>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</si>
  <si>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</si>
  <si>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</si>
  <si>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t>
  </si>
  <si>
    <t>41040500</t>
  </si>
  <si>
    <t>41052600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</si>
  <si>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</si>
  <si>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</si>
  <si>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</si>
  <si>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31000000</t>
  </si>
  <si>
    <t>31030000</t>
  </si>
  <si>
    <t>6080</t>
  </si>
  <si>
    <t>Реалізація державних та місцевих житлових програм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</si>
  <si>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</si>
  <si>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Внески до статутного капіталу суб'єктів господарювання</t>
  </si>
  <si>
    <t>1060</t>
  </si>
  <si>
    <t>1061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</si>
  <si>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</si>
  <si>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</si>
  <si>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</si>
  <si>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14040100</t>
  </si>
  <si>
    <t>14040200</t>
  </si>
  <si>
    <t>8240</t>
  </si>
  <si>
    <t>Заходи та роботи з територіальної оборони</t>
  </si>
  <si>
    <t>8775</t>
  </si>
  <si>
    <t>Інші заходи за рахунок коштів резервного фонду місцевого бюджету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</si>
  <si>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</si>
  <si>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</si>
  <si>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</si>
  <si>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 xml:space="preserve"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</t>
  </si>
  <si>
    <t>за 2022 рік</t>
  </si>
  <si>
    <t>1142</t>
  </si>
  <si>
    <t>Інші програми та заходи у сфері освіти</t>
  </si>
  <si>
    <t>Інші дотації з місцевого бюджету дотації з державного бюджету</t>
  </si>
</sst>
</file>

<file path=xl/styles.xml><?xml version="1.0" encoding="utf-8"?>
<styleSheet xmlns="http://schemas.openxmlformats.org/spreadsheetml/2006/main">
  <numFmts count="5">
    <numFmt numFmtId="164" formatCode="#,##0;[Red]#,##0"/>
    <numFmt numFmtId="165" formatCode="0.0"/>
    <numFmt numFmtId="166" formatCode="#,##0.0"/>
    <numFmt numFmtId="167" formatCode="#,##0.00;\-#,##0.00"/>
    <numFmt numFmtId="168" formatCode="#,##0;\-#,##0"/>
  </numFmts>
  <fonts count="45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1"/>
    </font>
    <font>
      <sz val="14"/>
      <name val="Times New Roman"/>
      <family val="1"/>
      <charset val="1"/>
    </font>
    <font>
      <sz val="12"/>
      <name val="Times New Roman"/>
      <family val="1"/>
      <charset val="1"/>
    </font>
    <font>
      <b/>
      <sz val="16"/>
      <name val="Times New Roman"/>
      <family val="1"/>
      <charset val="1"/>
    </font>
    <font>
      <b/>
      <sz val="14"/>
      <name val="Times New Roman"/>
      <family val="1"/>
      <charset val="1"/>
    </font>
    <font>
      <b/>
      <sz val="12"/>
      <name val="Times New Roman"/>
      <family val="1"/>
      <charset val="1"/>
    </font>
    <font>
      <b/>
      <sz val="11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</font>
    <font>
      <sz val="9"/>
      <name val="Times New Roman CYR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 Cyr"/>
      <family val="1"/>
      <charset val="204"/>
    </font>
    <font>
      <b/>
      <i/>
      <sz val="10"/>
      <name val="Times New Roman"/>
      <family val="1"/>
      <charset val="1"/>
    </font>
    <font>
      <b/>
      <i/>
      <sz val="12"/>
      <name val="Times New Roman"/>
      <family val="1"/>
      <charset val="1"/>
    </font>
    <font>
      <b/>
      <i/>
      <sz val="14"/>
      <name val="Times New Roman"/>
      <family val="1"/>
      <charset val="1"/>
    </font>
    <font>
      <b/>
      <i/>
      <sz val="10"/>
      <name val="Arial Cyr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b/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Tahoma"/>
      <family val="2"/>
      <charset val="204"/>
    </font>
    <font>
      <i/>
      <sz val="10"/>
      <name val="Arial Cyr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3"/>
      <name val="Times New Roman"/>
      <family val="1"/>
      <charset val="1"/>
    </font>
    <font>
      <sz val="11"/>
      <name val="Times New Roman"/>
      <family val="1"/>
      <charset val="1"/>
    </font>
    <font>
      <b/>
      <sz val="13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2" fillId="0" borderId="0"/>
    <xf numFmtId="0" fontId="11" fillId="0" borderId="0"/>
    <xf numFmtId="0" fontId="1" fillId="0" borderId="0"/>
    <xf numFmtId="0" fontId="38" fillId="0" borderId="0"/>
  </cellStyleXfs>
  <cellXfs count="400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Fill="1" applyBorder="1"/>
    <xf numFmtId="49" fontId="2" fillId="0" borderId="0" xfId="0" applyNumberFormat="1" applyFont="1" applyFill="1" applyBorder="1"/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0" xfId="0" applyNumberFormat="1" applyFont="1" applyFill="1" applyBorder="1" applyAlignment="1" applyProtection="1">
      <alignment horizontal="center"/>
      <protection hidden="1"/>
    </xf>
    <xf numFmtId="165" fontId="2" fillId="0" borderId="0" xfId="0" applyNumberFormat="1" applyFont="1" applyFill="1" applyBorder="1" applyAlignment="1" applyProtection="1">
      <alignment horizontal="center"/>
    </xf>
    <xf numFmtId="2" fontId="14" fillId="0" borderId="0" xfId="1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left" wrapText="1"/>
    </xf>
    <xf numFmtId="0" fontId="17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/>
    <xf numFmtId="0" fontId="10" fillId="0" borderId="0" xfId="0" applyFont="1"/>
    <xf numFmtId="0" fontId="18" fillId="0" borderId="0" xfId="0" applyFont="1" applyFill="1"/>
    <xf numFmtId="0" fontId="10" fillId="0" borderId="0" xfId="0" applyFont="1" applyFill="1" applyBorder="1" applyAlignment="1">
      <alignment horizontal="center"/>
    </xf>
    <xf numFmtId="0" fontId="17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4" fontId="3" fillId="0" borderId="4" xfId="0" applyNumberFormat="1" applyFont="1" applyFill="1" applyBorder="1" applyAlignment="1" applyProtection="1">
      <alignment horizontal="right" vertical="top"/>
    </xf>
    <xf numFmtId="4" fontId="6" fillId="0" borderId="4" xfId="0" applyNumberFormat="1" applyFont="1" applyFill="1" applyBorder="1" applyAlignment="1" applyProtection="1">
      <alignment horizontal="right" vertical="top"/>
    </xf>
    <xf numFmtId="4" fontId="21" fillId="0" borderId="4" xfId="0" applyNumberFormat="1" applyFont="1" applyFill="1" applyBorder="1" applyAlignment="1" applyProtection="1">
      <alignment horizontal="right" vertical="top"/>
    </xf>
    <xf numFmtId="0" fontId="22" fillId="0" borderId="0" xfId="0" applyFont="1"/>
    <xf numFmtId="4" fontId="3" fillId="0" borderId="9" xfId="0" applyNumberFormat="1" applyFont="1" applyFill="1" applyBorder="1" applyAlignment="1" applyProtection="1">
      <alignment horizontal="right" vertical="top"/>
    </xf>
    <xf numFmtId="4" fontId="23" fillId="0" borderId="4" xfId="0" applyNumberFormat="1" applyFont="1" applyFill="1" applyBorder="1" applyAlignment="1" applyProtection="1">
      <alignment horizontal="right" vertical="top"/>
    </xf>
    <xf numFmtId="4" fontId="26" fillId="0" borderId="4" xfId="0" applyNumberFormat="1" applyFont="1" applyFill="1" applyBorder="1" applyAlignment="1" applyProtection="1">
      <alignment horizontal="right" vertical="top"/>
    </xf>
    <xf numFmtId="0" fontId="13" fillId="0" borderId="0" xfId="2" applyFont="1" applyFill="1" applyBorder="1" applyAlignment="1">
      <alignment horizontal="center"/>
    </xf>
    <xf numFmtId="0" fontId="29" fillId="0" borderId="0" xfId="0" applyFont="1" applyFill="1"/>
    <xf numFmtId="3" fontId="25" fillId="0" borderId="0" xfId="1" applyNumberFormat="1" applyFont="1" applyFill="1" applyBorder="1" applyAlignment="1" applyProtection="1">
      <alignment horizontal="justify" vertical="top" wrapText="1"/>
    </xf>
    <xf numFmtId="2" fontId="29" fillId="0" borderId="0" xfId="1" applyNumberFormat="1" applyFont="1" applyFill="1" applyBorder="1" applyAlignment="1" applyProtection="1">
      <alignment horizontal="right"/>
    </xf>
    <xf numFmtId="0" fontId="28" fillId="0" borderId="0" xfId="2" applyFont="1" applyFill="1" applyBorder="1" applyAlignment="1">
      <alignment horizontal="center"/>
    </xf>
    <xf numFmtId="4" fontId="3" fillId="0" borderId="13" xfId="0" applyNumberFormat="1" applyFont="1" applyFill="1" applyBorder="1" applyAlignment="1" applyProtection="1">
      <alignment horizontal="right" vertical="top"/>
    </xf>
    <xf numFmtId="4" fontId="3" fillId="0" borderId="22" xfId="0" applyNumberFormat="1" applyFont="1" applyFill="1" applyBorder="1" applyAlignment="1" applyProtection="1">
      <alignment horizontal="right" vertical="top"/>
    </xf>
    <xf numFmtId="166" fontId="3" fillId="0" borderId="23" xfId="0" applyNumberFormat="1" applyFont="1" applyFill="1" applyBorder="1" applyAlignment="1" applyProtection="1">
      <alignment horizontal="right" vertical="top"/>
    </xf>
    <xf numFmtId="4" fontId="21" fillId="0" borderId="22" xfId="0" applyNumberFormat="1" applyFont="1" applyFill="1" applyBorder="1" applyAlignment="1" applyProtection="1">
      <alignment horizontal="right" vertical="top"/>
    </xf>
    <xf numFmtId="166" fontId="21" fillId="0" borderId="23" xfId="0" applyNumberFormat="1" applyFont="1" applyFill="1" applyBorder="1" applyAlignment="1" applyProtection="1">
      <alignment horizontal="right" vertical="top"/>
    </xf>
    <xf numFmtId="4" fontId="26" fillId="0" borderId="22" xfId="0" applyNumberFormat="1" applyFont="1" applyFill="1" applyBorder="1" applyAlignment="1" applyProtection="1">
      <alignment horizontal="right" vertical="top"/>
    </xf>
    <xf numFmtId="166" fontId="26" fillId="0" borderId="23" xfId="0" applyNumberFormat="1" applyFont="1" applyFill="1" applyBorder="1" applyAlignment="1" applyProtection="1">
      <alignment horizontal="right" vertical="top"/>
    </xf>
    <xf numFmtId="4" fontId="6" fillId="0" borderId="22" xfId="0" applyNumberFormat="1" applyFont="1" applyFill="1" applyBorder="1" applyAlignment="1" applyProtection="1">
      <alignment horizontal="right" vertical="top"/>
    </xf>
    <xf numFmtId="166" fontId="6" fillId="0" borderId="23" xfId="0" applyNumberFormat="1" applyFont="1" applyFill="1" applyBorder="1" applyAlignment="1" applyProtection="1">
      <alignment horizontal="right" vertical="top"/>
    </xf>
    <xf numFmtId="4" fontId="3" fillId="0" borderId="24" xfId="0" applyNumberFormat="1" applyFont="1" applyFill="1" applyBorder="1" applyAlignment="1" applyProtection="1">
      <alignment horizontal="right" vertical="top"/>
    </xf>
    <xf numFmtId="166" fontId="3" fillId="0" borderId="25" xfId="0" applyNumberFormat="1" applyFont="1" applyFill="1" applyBorder="1" applyAlignment="1" applyProtection="1">
      <alignment horizontal="right" vertical="top"/>
    </xf>
    <xf numFmtId="4" fontId="3" fillId="0" borderId="26" xfId="0" applyNumberFormat="1" applyFont="1" applyFill="1" applyBorder="1" applyAlignment="1" applyProtection="1">
      <alignment horizontal="right" vertical="top"/>
    </xf>
    <xf numFmtId="166" fontId="3" fillId="0" borderId="27" xfId="0" applyNumberFormat="1" applyFont="1" applyFill="1" applyBorder="1" applyAlignment="1" applyProtection="1">
      <alignment horizontal="right" vertical="top"/>
    </xf>
    <xf numFmtId="0" fontId="2" fillId="4" borderId="0" xfId="0" applyFont="1" applyFill="1"/>
    <xf numFmtId="0" fontId="9" fillId="4" borderId="0" xfId="0" applyFont="1" applyFill="1"/>
    <xf numFmtId="0" fontId="19" fillId="4" borderId="0" xfId="0" applyFont="1" applyFill="1"/>
    <xf numFmtId="4" fontId="23" fillId="0" borderId="22" xfId="0" applyNumberFormat="1" applyFont="1" applyFill="1" applyBorder="1" applyAlignment="1" applyProtection="1">
      <alignment horizontal="right" vertical="top"/>
    </xf>
    <xf numFmtId="166" fontId="23" fillId="0" borderId="23" xfId="0" applyNumberFormat="1" applyFont="1" applyFill="1" applyBorder="1" applyAlignment="1" applyProtection="1">
      <alignment horizontal="right" vertical="top"/>
    </xf>
    <xf numFmtId="0" fontId="4" fillId="0" borderId="28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  <xf numFmtId="49" fontId="9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7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20" fillId="0" borderId="37" xfId="0" applyFont="1" applyFill="1" applyBorder="1" applyAlignment="1">
      <alignment horizontal="left" vertical="top" wrapText="1"/>
    </xf>
    <xf numFmtId="0" fontId="17" fillId="0" borderId="37" xfId="0" applyFont="1" applyFill="1" applyBorder="1" applyAlignment="1">
      <alignment horizontal="left" vertical="top" wrapText="1"/>
    </xf>
    <xf numFmtId="0" fontId="30" fillId="0" borderId="37" xfId="0" applyFont="1" applyFill="1" applyBorder="1" applyAlignment="1">
      <alignment horizontal="left" vertical="top" wrapText="1"/>
    </xf>
    <xf numFmtId="0" fontId="4" fillId="0" borderId="36" xfId="0" applyFont="1" applyFill="1" applyBorder="1" applyAlignment="1">
      <alignment horizontal="left" vertical="top" wrapText="1"/>
    </xf>
    <xf numFmtId="49" fontId="4" fillId="0" borderId="22" xfId="0" applyNumberFormat="1" applyFont="1" applyFill="1" applyBorder="1" applyAlignment="1">
      <alignment horizontal="center" vertical="top" wrapText="1"/>
    </xf>
    <xf numFmtId="49" fontId="20" fillId="0" borderId="22" xfId="0" applyNumberFormat="1" applyFont="1" applyFill="1" applyBorder="1" applyAlignment="1">
      <alignment horizontal="center" vertical="top" wrapText="1"/>
    </xf>
    <xf numFmtId="49" fontId="7" fillId="0" borderId="22" xfId="0" applyNumberFormat="1" applyFont="1" applyFill="1" applyBorder="1" applyAlignment="1">
      <alignment horizontal="center" vertical="top" wrapText="1"/>
    </xf>
    <xf numFmtId="49" fontId="17" fillId="0" borderId="22" xfId="0" applyNumberFormat="1" applyFont="1" applyFill="1" applyBorder="1" applyAlignment="1">
      <alignment horizontal="center" vertical="top" wrapText="1"/>
    </xf>
    <xf numFmtId="49" fontId="30" fillId="0" borderId="22" xfId="0" applyNumberFormat="1" applyFont="1" applyFill="1" applyBorder="1" applyAlignment="1">
      <alignment horizontal="center" vertical="top" wrapText="1"/>
    </xf>
    <xf numFmtId="49" fontId="16" fillId="0" borderId="22" xfId="0" applyNumberFormat="1" applyFont="1" applyFill="1" applyBorder="1" applyAlignment="1">
      <alignment horizontal="center" vertical="top" wrapText="1"/>
    </xf>
    <xf numFmtId="49" fontId="4" fillId="0" borderId="24" xfId="0" applyNumberFormat="1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4" fontId="3" fillId="0" borderId="49" xfId="0" applyNumberFormat="1" applyFont="1" applyFill="1" applyBorder="1" applyAlignment="1" applyProtection="1">
      <alignment horizontal="right" vertical="top"/>
    </xf>
    <xf numFmtId="4" fontId="3" fillId="0" borderId="47" xfId="0" applyNumberFormat="1" applyFont="1" applyFill="1" applyBorder="1" applyAlignment="1" applyProtection="1">
      <alignment horizontal="right" vertical="top"/>
    </xf>
    <xf numFmtId="166" fontId="6" fillId="0" borderId="32" xfId="0" applyNumberFormat="1" applyFont="1" applyFill="1" applyBorder="1" applyAlignment="1" applyProtection="1">
      <alignment horizontal="right" vertical="top"/>
    </xf>
    <xf numFmtId="4" fontId="6" fillId="0" borderId="30" xfId="0" applyNumberFormat="1" applyFont="1" applyFill="1" applyBorder="1" applyAlignment="1" applyProtection="1">
      <alignment horizontal="right" vertical="top"/>
    </xf>
    <xf numFmtId="4" fontId="6" fillId="0" borderId="31" xfId="0" applyNumberFormat="1" applyFont="1" applyFill="1" applyBorder="1" applyAlignment="1" applyProtection="1">
      <alignment horizontal="right" vertical="top"/>
    </xf>
    <xf numFmtId="4" fontId="3" fillId="5" borderId="13" xfId="0" applyNumberFormat="1" applyFont="1" applyFill="1" applyBorder="1" applyAlignment="1" applyProtection="1">
      <alignment horizontal="right" vertical="top"/>
    </xf>
    <xf numFmtId="4" fontId="3" fillId="6" borderId="13" xfId="0" applyNumberFormat="1" applyFont="1" applyFill="1" applyBorder="1" applyAlignment="1" applyProtection="1">
      <alignment horizontal="right" vertical="top"/>
    </xf>
    <xf numFmtId="0" fontId="4" fillId="0" borderId="13" xfId="0" applyFont="1" applyFill="1" applyBorder="1" applyAlignment="1">
      <alignment horizontal="left" vertical="top" wrapText="1"/>
    </xf>
    <xf numFmtId="166" fontId="25" fillId="0" borderId="13" xfId="0" applyNumberFormat="1" applyFont="1" applyFill="1" applyBorder="1" applyAlignment="1" applyProtection="1">
      <alignment horizontal="right" vertical="top"/>
    </xf>
    <xf numFmtId="49" fontId="4" fillId="0" borderId="13" xfId="0" applyNumberFormat="1" applyFont="1" applyFill="1" applyBorder="1" applyAlignment="1">
      <alignment horizontal="center" vertical="top" wrapText="1"/>
    </xf>
    <xf numFmtId="0" fontId="34" fillId="8" borderId="52" xfId="0" applyFont="1" applyFill="1" applyBorder="1" applyAlignment="1">
      <alignment horizontal="left" vertical="center" wrapText="1"/>
    </xf>
    <xf numFmtId="4" fontId="25" fillId="0" borderId="13" xfId="0" applyNumberFormat="1" applyFont="1" applyFill="1" applyBorder="1" applyAlignment="1" applyProtection="1">
      <alignment horizontal="right" vertical="top"/>
    </xf>
    <xf numFmtId="0" fontId="7" fillId="0" borderId="13" xfId="0" applyFont="1" applyFill="1" applyBorder="1" applyAlignment="1">
      <alignment horizontal="left" vertical="top" wrapText="1"/>
    </xf>
    <xf numFmtId="4" fontId="23" fillId="5" borderId="13" xfId="0" applyNumberFormat="1" applyFont="1" applyFill="1" applyBorder="1" applyAlignment="1" applyProtection="1">
      <alignment horizontal="right" vertical="top"/>
    </xf>
    <xf numFmtId="166" fontId="23" fillId="0" borderId="13" xfId="0" applyNumberFormat="1" applyFont="1" applyFill="1" applyBorder="1" applyAlignment="1" applyProtection="1">
      <alignment horizontal="right" vertical="top"/>
    </xf>
    <xf numFmtId="4" fontId="23" fillId="0" borderId="13" xfId="0" applyNumberFormat="1" applyFont="1" applyFill="1" applyBorder="1" applyAlignment="1" applyProtection="1">
      <alignment horizontal="right" vertical="top"/>
    </xf>
    <xf numFmtId="49" fontId="16" fillId="0" borderId="13" xfId="0" applyNumberFormat="1" applyFont="1" applyFill="1" applyBorder="1" applyAlignment="1">
      <alignment horizontal="center" vertical="top" wrapText="1"/>
    </xf>
    <xf numFmtId="0" fontId="34" fillId="8" borderId="13" xfId="0" applyFont="1" applyFill="1" applyBorder="1" applyAlignment="1">
      <alignment horizontal="left" vertical="center" wrapText="1"/>
    </xf>
    <xf numFmtId="4" fontId="23" fillId="6" borderId="13" xfId="0" applyNumberFormat="1" applyFont="1" applyFill="1" applyBorder="1" applyAlignment="1" applyProtection="1">
      <alignment horizontal="right" vertical="top"/>
    </xf>
    <xf numFmtId="0" fontId="20" fillId="0" borderId="13" xfId="0" applyFont="1" applyFill="1" applyBorder="1" applyAlignment="1">
      <alignment horizontal="left" vertical="top" wrapText="1"/>
    </xf>
    <xf numFmtId="49" fontId="20" fillId="0" borderId="13" xfId="0" applyNumberFormat="1" applyFont="1" applyFill="1" applyBorder="1" applyAlignment="1">
      <alignment horizontal="center" vertical="top" wrapText="1"/>
    </xf>
    <xf numFmtId="4" fontId="26" fillId="5" borderId="13" xfId="0" applyNumberFormat="1" applyFont="1" applyFill="1" applyBorder="1" applyAlignment="1" applyProtection="1">
      <alignment horizontal="right" vertical="top"/>
    </xf>
    <xf numFmtId="166" fontId="26" fillId="0" borderId="13" xfId="0" applyNumberFormat="1" applyFont="1" applyFill="1" applyBorder="1" applyAlignment="1" applyProtection="1">
      <alignment horizontal="right" vertical="top"/>
    </xf>
    <xf numFmtId="4" fontId="26" fillId="6" borderId="13" xfId="0" applyNumberFormat="1" applyFont="1" applyFill="1" applyBorder="1" applyAlignment="1" applyProtection="1">
      <alignment horizontal="right" vertical="top"/>
    </xf>
    <xf numFmtId="4" fontId="26" fillId="0" borderId="13" xfId="0" applyNumberFormat="1" applyFont="1" applyFill="1" applyBorder="1" applyAlignment="1" applyProtection="1">
      <alignment horizontal="right" vertical="top"/>
    </xf>
    <xf numFmtId="4" fontId="25" fillId="5" borderId="13" xfId="0" applyNumberFormat="1" applyFont="1" applyFill="1" applyBorder="1" applyAlignment="1" applyProtection="1">
      <alignment horizontal="right" vertical="top"/>
    </xf>
    <xf numFmtId="166" fontId="3" fillId="0" borderId="13" xfId="0" applyNumberFormat="1" applyFont="1" applyFill="1" applyBorder="1" applyAlignment="1" applyProtection="1">
      <alignment horizontal="right" vertical="top"/>
    </xf>
    <xf numFmtId="0" fontId="17" fillId="0" borderId="13" xfId="0" applyFont="1" applyFill="1" applyBorder="1" applyAlignment="1">
      <alignment horizontal="left" vertical="top" wrapText="1"/>
    </xf>
    <xf numFmtId="49" fontId="17" fillId="0" borderId="13" xfId="0" applyNumberFormat="1" applyFont="1" applyFill="1" applyBorder="1" applyAlignment="1">
      <alignment horizontal="center" vertical="top" wrapText="1"/>
    </xf>
    <xf numFmtId="0" fontId="2" fillId="3" borderId="0" xfId="0" applyFont="1" applyFill="1" applyBorder="1"/>
    <xf numFmtId="0" fontId="3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/>
    <xf numFmtId="0" fontId="3" fillId="3" borderId="0" xfId="0" applyFont="1" applyFill="1" applyBorder="1" applyAlignment="1">
      <alignment vertical="center"/>
    </xf>
    <xf numFmtId="166" fontId="3" fillId="7" borderId="23" xfId="0" applyNumberFormat="1" applyFont="1" applyFill="1" applyBorder="1" applyAlignment="1" applyProtection="1">
      <alignment horizontal="right" vertical="top"/>
    </xf>
    <xf numFmtId="166" fontId="21" fillId="7" borderId="23" xfId="0" applyNumberFormat="1" applyFont="1" applyFill="1" applyBorder="1" applyAlignment="1" applyProtection="1">
      <alignment horizontal="right" vertical="top"/>
    </xf>
    <xf numFmtId="166" fontId="6" fillId="7" borderId="23" xfId="0" applyNumberFormat="1" applyFont="1" applyFill="1" applyBorder="1" applyAlignment="1" applyProtection="1">
      <alignment horizontal="right" vertical="top"/>
    </xf>
    <xf numFmtId="166" fontId="26" fillId="7" borderId="23" xfId="0" applyNumberFormat="1" applyFont="1" applyFill="1" applyBorder="1" applyAlignment="1" applyProtection="1">
      <alignment horizontal="right" vertical="top"/>
    </xf>
    <xf numFmtId="166" fontId="3" fillId="7" borderId="25" xfId="0" applyNumberFormat="1" applyFont="1" applyFill="1" applyBorder="1" applyAlignment="1" applyProtection="1">
      <alignment horizontal="right" vertical="top"/>
    </xf>
    <xf numFmtId="166" fontId="3" fillId="7" borderId="5" xfId="0" applyNumberFormat="1" applyFont="1" applyFill="1" applyBorder="1" applyAlignment="1" applyProtection="1">
      <alignment horizontal="right" vertical="top"/>
    </xf>
    <xf numFmtId="166" fontId="26" fillId="7" borderId="2" xfId="0" applyNumberFormat="1" applyFont="1" applyFill="1" applyBorder="1" applyAlignment="1" applyProtection="1">
      <alignment horizontal="right" vertical="top"/>
    </xf>
    <xf numFmtId="166" fontId="3" fillId="7" borderId="2" xfId="0" applyNumberFormat="1" applyFont="1" applyFill="1" applyBorder="1" applyAlignment="1" applyProtection="1">
      <alignment horizontal="right" vertical="top"/>
    </xf>
    <xf numFmtId="166" fontId="3" fillId="7" borderId="27" xfId="0" applyNumberFormat="1" applyFont="1" applyFill="1" applyBorder="1" applyAlignment="1" applyProtection="1">
      <alignment horizontal="right" vertical="top"/>
    </xf>
    <xf numFmtId="166" fontId="6" fillId="9" borderId="51" xfId="0" applyNumberFormat="1" applyFont="1" applyFill="1" applyBorder="1" applyAlignment="1" applyProtection="1">
      <alignment horizontal="right" vertical="top"/>
    </xf>
    <xf numFmtId="4" fontId="3" fillId="9" borderId="3" xfId="0" applyNumberFormat="1" applyFont="1" applyFill="1" applyBorder="1" applyAlignment="1" applyProtection="1">
      <alignment horizontal="right" vertical="top"/>
    </xf>
    <xf numFmtId="4" fontId="3" fillId="9" borderId="4" xfId="0" applyNumberFormat="1" applyFont="1" applyFill="1" applyBorder="1" applyAlignment="1" applyProtection="1">
      <alignment horizontal="right" vertical="top"/>
    </xf>
    <xf numFmtId="166" fontId="3" fillId="9" borderId="2" xfId="0" applyNumberFormat="1" applyFont="1" applyFill="1" applyBorder="1" applyAlignment="1" applyProtection="1">
      <alignment horizontal="right" vertical="top"/>
    </xf>
    <xf numFmtId="4" fontId="21" fillId="9" borderId="3" xfId="0" applyNumberFormat="1" applyFont="1" applyFill="1" applyBorder="1" applyAlignment="1" applyProtection="1">
      <alignment horizontal="right" vertical="top"/>
    </xf>
    <xf numFmtId="4" fontId="21" fillId="9" borderId="4" xfId="0" applyNumberFormat="1" applyFont="1" applyFill="1" applyBorder="1" applyAlignment="1" applyProtection="1">
      <alignment horizontal="right" vertical="top"/>
    </xf>
    <xf numFmtId="166" fontId="21" fillId="9" borderId="2" xfId="0" applyNumberFormat="1" applyFont="1" applyFill="1" applyBorder="1" applyAlignment="1" applyProtection="1">
      <alignment horizontal="right" vertical="top"/>
    </xf>
    <xf numFmtId="4" fontId="6" fillId="9" borderId="3" xfId="0" applyNumberFormat="1" applyFont="1" applyFill="1" applyBorder="1" applyAlignment="1" applyProtection="1">
      <alignment horizontal="right" vertical="top"/>
    </xf>
    <xf numFmtId="4" fontId="6" fillId="9" borderId="4" xfId="0" applyNumberFormat="1" applyFont="1" applyFill="1" applyBorder="1" applyAlignment="1" applyProtection="1">
      <alignment horizontal="right" vertical="top"/>
    </xf>
    <xf numFmtId="166" fontId="6" fillId="9" borderId="2" xfId="0" applyNumberFormat="1" applyFont="1" applyFill="1" applyBorder="1" applyAlignment="1" applyProtection="1">
      <alignment horizontal="right" vertical="top"/>
    </xf>
    <xf numFmtId="4" fontId="26" fillId="9" borderId="3" xfId="0" applyNumberFormat="1" applyFont="1" applyFill="1" applyBorder="1" applyAlignment="1" applyProtection="1">
      <alignment horizontal="right" vertical="top"/>
    </xf>
    <xf numFmtId="4" fontId="26" fillId="9" borderId="4" xfId="0" applyNumberFormat="1" applyFont="1" applyFill="1" applyBorder="1" applyAlignment="1" applyProtection="1">
      <alignment horizontal="right" vertical="top"/>
    </xf>
    <xf numFmtId="166" fontId="26" fillId="9" borderId="2" xfId="0" applyNumberFormat="1" applyFont="1" applyFill="1" applyBorder="1" applyAlignment="1" applyProtection="1">
      <alignment horizontal="right" vertical="top"/>
    </xf>
    <xf numFmtId="4" fontId="23" fillId="9" borderId="3" xfId="0" applyNumberFormat="1" applyFont="1" applyFill="1" applyBorder="1" applyAlignment="1" applyProtection="1">
      <alignment horizontal="right" vertical="top"/>
    </xf>
    <xf numFmtId="4" fontId="23" fillId="9" borderId="4" xfId="0" applyNumberFormat="1" applyFont="1" applyFill="1" applyBorder="1" applyAlignment="1" applyProtection="1">
      <alignment horizontal="right" vertical="top"/>
    </xf>
    <xf numFmtId="166" fontId="23" fillId="9" borderId="2" xfId="0" applyNumberFormat="1" applyFont="1" applyFill="1" applyBorder="1" applyAlignment="1" applyProtection="1">
      <alignment horizontal="right" vertical="top"/>
    </xf>
    <xf numFmtId="4" fontId="3" fillId="9" borderId="6" xfId="0" applyNumberFormat="1" applyFont="1" applyFill="1" applyBorder="1" applyAlignment="1" applyProtection="1">
      <alignment horizontal="right" vertical="top"/>
    </xf>
    <xf numFmtId="4" fontId="3" fillId="9" borderId="9" xfId="0" applyNumberFormat="1" applyFont="1" applyFill="1" applyBorder="1" applyAlignment="1" applyProtection="1">
      <alignment horizontal="right" vertical="top"/>
    </xf>
    <xf numFmtId="166" fontId="3" fillId="9" borderId="5" xfId="0" applyNumberFormat="1" applyFont="1" applyFill="1" applyBorder="1" applyAlignment="1" applyProtection="1">
      <alignment horizontal="right" vertical="top"/>
    </xf>
    <xf numFmtId="4" fontId="6" fillId="9" borderId="50" xfId="0" applyNumberFormat="1" applyFont="1" applyFill="1" applyBorder="1" applyAlignment="1" applyProtection="1">
      <alignment horizontal="right" vertical="top"/>
    </xf>
    <xf numFmtId="4" fontId="3" fillId="9" borderId="13" xfId="0" applyNumberFormat="1" applyFont="1" applyFill="1" applyBorder="1" applyAlignment="1" applyProtection="1">
      <alignment horizontal="right" vertical="top"/>
    </xf>
    <xf numFmtId="166" fontId="3" fillId="9" borderId="13" xfId="0" applyNumberFormat="1" applyFont="1" applyFill="1" applyBorder="1" applyAlignment="1" applyProtection="1">
      <alignment horizontal="right" vertical="top"/>
    </xf>
    <xf numFmtId="4" fontId="23" fillId="9" borderId="13" xfId="0" applyNumberFormat="1" applyFont="1" applyFill="1" applyBorder="1" applyAlignment="1" applyProtection="1">
      <alignment horizontal="right" vertical="top"/>
    </xf>
    <xf numFmtId="166" fontId="6" fillId="9" borderId="45" xfId="0" applyNumberFormat="1" applyFont="1" applyFill="1" applyBorder="1" applyAlignment="1" applyProtection="1">
      <alignment horizontal="right" vertical="top"/>
    </xf>
    <xf numFmtId="4" fontId="3" fillId="9" borderId="46" xfId="0" applyNumberFormat="1" applyFont="1" applyFill="1" applyBorder="1" applyAlignment="1" applyProtection="1">
      <alignment horizontal="right" vertical="top"/>
    </xf>
    <xf numFmtId="4" fontId="3" fillId="9" borderId="47" xfId="0" applyNumberFormat="1" applyFont="1" applyFill="1" applyBorder="1" applyAlignment="1" applyProtection="1">
      <alignment horizontal="right" vertical="top"/>
    </xf>
    <xf numFmtId="166" fontId="3" fillId="9" borderId="48" xfId="0" applyNumberFormat="1" applyFont="1" applyFill="1" applyBorder="1" applyAlignment="1" applyProtection="1">
      <alignment horizontal="right" vertical="top"/>
    </xf>
    <xf numFmtId="4" fontId="3" fillId="9" borderId="38" xfId="0" applyNumberFormat="1" applyFont="1" applyFill="1" applyBorder="1" applyAlignment="1" applyProtection="1">
      <alignment horizontal="right" vertical="top"/>
    </xf>
    <xf numFmtId="166" fontId="25" fillId="9" borderId="36" xfId="0" applyNumberFormat="1" applyFont="1" applyFill="1" applyBorder="1" applyAlignment="1" applyProtection="1">
      <alignment horizontal="right" vertical="top"/>
    </xf>
    <xf numFmtId="166" fontId="23" fillId="9" borderId="13" xfId="0" applyNumberFormat="1" applyFont="1" applyFill="1" applyBorder="1" applyAlignment="1" applyProtection="1">
      <alignment horizontal="right" vertical="top"/>
    </xf>
    <xf numFmtId="166" fontId="6" fillId="7" borderId="2" xfId="0" applyNumberFormat="1" applyFont="1" applyFill="1" applyBorder="1" applyAlignment="1" applyProtection="1">
      <alignment horizontal="right" vertical="top"/>
    </xf>
    <xf numFmtId="166" fontId="6" fillId="9" borderId="56" xfId="0" applyNumberFormat="1" applyFont="1" applyFill="1" applyBorder="1" applyAlignment="1" applyProtection="1">
      <alignment horizontal="right" vertical="top"/>
    </xf>
    <xf numFmtId="4" fontId="25" fillId="9" borderId="29" xfId="0" applyNumberFormat="1" applyFont="1" applyFill="1" applyBorder="1" applyAlignment="1" applyProtection="1">
      <alignment horizontal="right" vertical="top"/>
    </xf>
    <xf numFmtId="166" fontId="3" fillId="9" borderId="29" xfId="0" applyNumberFormat="1" applyFont="1" applyFill="1" applyBorder="1" applyAlignment="1" applyProtection="1">
      <alignment horizontal="right" vertical="top"/>
    </xf>
    <xf numFmtId="4" fontId="3" fillId="0" borderId="29" xfId="0" applyNumberFormat="1" applyFont="1" applyFill="1" applyBorder="1" applyAlignment="1" applyProtection="1">
      <alignment horizontal="right" vertical="top"/>
    </xf>
    <xf numFmtId="166" fontId="3" fillId="0" borderId="29" xfId="0" applyNumberFormat="1" applyFont="1" applyFill="1" applyBorder="1" applyAlignment="1" applyProtection="1">
      <alignment horizontal="right" vertical="top"/>
    </xf>
    <xf numFmtId="167" fontId="33" fillId="7" borderId="60" xfId="0" applyNumberFormat="1" applyFont="1" applyFill="1" applyBorder="1" applyAlignment="1">
      <alignment horizontal="right" vertical="center" wrapText="1"/>
    </xf>
    <xf numFmtId="167" fontId="33" fillId="2" borderId="61" xfId="0" applyNumberFormat="1" applyFont="1" applyFill="1" applyBorder="1" applyAlignment="1">
      <alignment horizontal="right" vertical="center" wrapText="1"/>
    </xf>
    <xf numFmtId="49" fontId="7" fillId="0" borderId="10" xfId="0" applyNumberFormat="1" applyFont="1" applyFill="1" applyBorder="1" applyAlignment="1">
      <alignment horizontal="center" vertical="top" wrapText="1"/>
    </xf>
    <xf numFmtId="166" fontId="6" fillId="7" borderId="12" xfId="0" applyNumberFormat="1" applyFont="1" applyFill="1" applyBorder="1" applyAlignment="1" applyProtection="1">
      <alignment horizontal="right" vertical="top"/>
    </xf>
    <xf numFmtId="0" fontId="34" fillId="8" borderId="29" xfId="0" applyFont="1" applyFill="1" applyBorder="1" applyAlignment="1">
      <alignment horizontal="left" vertical="center" wrapText="1"/>
    </xf>
    <xf numFmtId="49" fontId="4" fillId="0" borderId="29" xfId="0" applyNumberFormat="1" applyFont="1" applyFill="1" applyBorder="1" applyAlignment="1">
      <alignment horizontal="center" vertical="top" wrapText="1"/>
    </xf>
    <xf numFmtId="166" fontId="3" fillId="7" borderId="62" xfId="0" applyNumberFormat="1" applyFont="1" applyFill="1" applyBorder="1" applyAlignment="1" applyProtection="1">
      <alignment horizontal="right" vertical="top"/>
    </xf>
    <xf numFmtId="4" fontId="3" fillId="9" borderId="29" xfId="0" applyNumberFormat="1" applyFont="1" applyFill="1" applyBorder="1" applyAlignment="1" applyProtection="1">
      <alignment horizontal="right" vertical="top"/>
    </xf>
    <xf numFmtId="4" fontId="23" fillId="9" borderId="47" xfId="0" applyNumberFormat="1" applyFont="1" applyFill="1" applyBorder="1" applyAlignment="1" applyProtection="1">
      <alignment horizontal="right" vertical="top"/>
    </xf>
    <xf numFmtId="166" fontId="26" fillId="9" borderId="47" xfId="0" applyNumberFormat="1" applyFont="1" applyFill="1" applyBorder="1" applyAlignment="1" applyProtection="1">
      <alignment horizontal="right" vertical="top"/>
    </xf>
    <xf numFmtId="4" fontId="26" fillId="0" borderId="47" xfId="0" applyNumberFormat="1" applyFont="1" applyFill="1" applyBorder="1" applyAlignment="1" applyProtection="1">
      <alignment horizontal="right" vertical="top"/>
    </xf>
    <xf numFmtId="166" fontId="6" fillId="0" borderId="47" xfId="0" applyNumberFormat="1" applyFont="1" applyFill="1" applyBorder="1" applyAlignment="1" applyProtection="1">
      <alignment horizontal="right" vertical="top"/>
    </xf>
    <xf numFmtId="4" fontId="3" fillId="9" borderId="64" xfId="0" applyNumberFormat="1" applyFont="1" applyFill="1" applyBorder="1" applyAlignment="1" applyProtection="1">
      <alignment horizontal="right" vertical="top"/>
    </xf>
    <xf numFmtId="166" fontId="23" fillId="7" borderId="12" xfId="0" applyNumberFormat="1" applyFont="1" applyFill="1" applyBorder="1" applyAlignment="1" applyProtection="1">
      <alignment horizontal="right" vertical="top"/>
    </xf>
    <xf numFmtId="0" fontId="36" fillId="8" borderId="52" xfId="0" applyFont="1" applyFill="1" applyBorder="1" applyAlignment="1">
      <alignment horizontal="left" vertical="center" wrapText="1"/>
    </xf>
    <xf numFmtId="166" fontId="23" fillId="0" borderId="29" xfId="0" applyNumberFormat="1" applyFont="1" applyFill="1" applyBorder="1" applyAlignment="1" applyProtection="1">
      <alignment horizontal="right" vertical="top"/>
    </xf>
    <xf numFmtId="0" fontId="4" fillId="0" borderId="47" xfId="0" applyFont="1" applyFill="1" applyBorder="1" applyAlignment="1">
      <alignment horizontal="left" vertical="top" wrapText="1"/>
    </xf>
    <xf numFmtId="49" fontId="4" fillId="0" borderId="47" xfId="0" applyNumberFormat="1" applyFont="1" applyFill="1" applyBorder="1" applyAlignment="1">
      <alignment horizontal="center" vertical="top" wrapText="1"/>
    </xf>
    <xf numFmtId="4" fontId="3" fillId="5" borderId="47" xfId="0" applyNumberFormat="1" applyFont="1" applyFill="1" applyBorder="1" applyAlignment="1" applyProtection="1">
      <alignment horizontal="right" vertical="top"/>
    </xf>
    <xf numFmtId="166" fontId="25" fillId="0" borderId="47" xfId="0" applyNumberFormat="1" applyFont="1" applyFill="1" applyBorder="1" applyAlignment="1" applyProtection="1">
      <alignment horizontal="right" vertical="top"/>
    </xf>
    <xf numFmtId="4" fontId="3" fillId="6" borderId="47" xfId="0" applyNumberFormat="1" applyFont="1" applyFill="1" applyBorder="1" applyAlignment="1" applyProtection="1">
      <alignment horizontal="right" vertical="top"/>
    </xf>
    <xf numFmtId="4" fontId="25" fillId="0" borderId="47" xfId="0" applyNumberFormat="1" applyFont="1" applyFill="1" applyBorder="1" applyAlignment="1" applyProtection="1">
      <alignment horizontal="right" vertical="top"/>
    </xf>
    <xf numFmtId="4" fontId="23" fillId="6" borderId="34" xfId="0" applyNumberFormat="1" applyFont="1" applyFill="1" applyBorder="1" applyAlignment="1" applyProtection="1">
      <alignment horizontal="right" vertical="top"/>
    </xf>
    <xf numFmtId="0" fontId="4" fillId="0" borderId="29" xfId="0" applyFont="1" applyFill="1" applyBorder="1" applyAlignment="1">
      <alignment horizontal="left" vertical="top" wrapText="1"/>
    </xf>
    <xf numFmtId="4" fontId="3" fillId="5" borderId="29" xfId="0" applyNumberFormat="1" applyFont="1" applyFill="1" applyBorder="1" applyAlignment="1" applyProtection="1">
      <alignment horizontal="right" vertical="top"/>
    </xf>
    <xf numFmtId="166" fontId="25" fillId="0" borderId="29" xfId="0" applyNumberFormat="1" applyFont="1" applyFill="1" applyBorder="1" applyAlignment="1" applyProtection="1">
      <alignment horizontal="right" vertical="top"/>
    </xf>
    <xf numFmtId="4" fontId="3" fillId="6" borderId="29" xfId="0" applyNumberFormat="1" applyFont="1" applyFill="1" applyBorder="1" applyAlignment="1" applyProtection="1">
      <alignment horizontal="right" vertical="top"/>
    </xf>
    <xf numFmtId="4" fontId="25" fillId="0" borderId="29" xfId="0" applyNumberFormat="1" applyFont="1" applyFill="1" applyBorder="1" applyAlignment="1" applyProtection="1">
      <alignment horizontal="right" vertical="top"/>
    </xf>
    <xf numFmtId="0" fontId="37" fillId="0" borderId="13" xfId="3" applyFont="1" applyBorder="1" applyAlignment="1">
      <alignment vertical="center" wrapText="1"/>
    </xf>
    <xf numFmtId="166" fontId="3" fillId="7" borderId="13" xfId="0" applyNumberFormat="1" applyFont="1" applyFill="1" applyBorder="1" applyAlignment="1" applyProtection="1">
      <alignment horizontal="right" vertical="top"/>
    </xf>
    <xf numFmtId="166" fontId="3" fillId="7" borderId="29" xfId="0" applyNumberFormat="1" applyFont="1" applyFill="1" applyBorder="1" applyAlignment="1" applyProtection="1">
      <alignment horizontal="right" vertical="top"/>
    </xf>
    <xf numFmtId="0" fontId="0" fillId="0" borderId="0" xfId="0" applyFont="1"/>
    <xf numFmtId="0" fontId="39" fillId="0" borderId="0" xfId="0" applyFont="1"/>
    <xf numFmtId="0" fontId="16" fillId="0" borderId="37" xfId="0" applyFont="1" applyFill="1" applyBorder="1" applyAlignment="1">
      <alignment horizontal="left" vertical="top" wrapText="1"/>
    </xf>
    <xf numFmtId="166" fontId="21" fillId="9" borderId="13" xfId="0" applyNumberFormat="1" applyFont="1" applyFill="1" applyBorder="1" applyAlignment="1" applyProtection="1">
      <alignment horizontal="right" vertical="top"/>
    </xf>
    <xf numFmtId="166" fontId="31" fillId="7" borderId="23" xfId="0" applyNumberFormat="1" applyFont="1" applyFill="1" applyBorder="1" applyAlignment="1" applyProtection="1">
      <alignment horizontal="right" vertical="top"/>
    </xf>
    <xf numFmtId="49" fontId="4" fillId="0" borderId="66" xfId="0" applyNumberFormat="1" applyFont="1" applyFill="1" applyBorder="1" applyAlignment="1">
      <alignment horizontal="center" vertical="top" wrapText="1"/>
    </xf>
    <xf numFmtId="166" fontId="25" fillId="9" borderId="13" xfId="0" applyNumberFormat="1" applyFont="1" applyFill="1" applyBorder="1" applyAlignment="1" applyProtection="1">
      <alignment horizontal="right" vertical="top"/>
    </xf>
    <xf numFmtId="0" fontId="7" fillId="0" borderId="53" xfId="0" applyFont="1" applyFill="1" applyBorder="1" applyAlignment="1">
      <alignment horizontal="left" vertical="top" wrapText="1"/>
    </xf>
    <xf numFmtId="49" fontId="7" fillId="0" borderId="53" xfId="0" applyNumberFormat="1" applyFont="1" applyFill="1" applyBorder="1" applyAlignment="1">
      <alignment horizontal="center" vertical="top" wrapText="1"/>
    </xf>
    <xf numFmtId="166" fontId="6" fillId="7" borderId="55" xfId="0" applyNumberFormat="1" applyFont="1" applyFill="1" applyBorder="1" applyAlignment="1" applyProtection="1">
      <alignment horizontal="right" vertical="top"/>
    </xf>
    <xf numFmtId="4" fontId="6" fillId="0" borderId="41" xfId="0" applyNumberFormat="1" applyFont="1" applyFill="1" applyBorder="1" applyAlignment="1" applyProtection="1">
      <alignment horizontal="right" vertical="top"/>
    </xf>
    <xf numFmtId="4" fontId="6" fillId="0" borderId="68" xfId="0" applyNumberFormat="1" applyFont="1" applyFill="1" applyBorder="1" applyAlignment="1" applyProtection="1">
      <alignment horizontal="right" vertical="top"/>
    </xf>
    <xf numFmtId="166" fontId="6" fillId="0" borderId="69" xfId="0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>
      <alignment horizontal="left" vertical="top" wrapText="1"/>
    </xf>
    <xf numFmtId="49" fontId="4" fillId="0" borderId="67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wrapText="1"/>
    </xf>
    <xf numFmtId="4" fontId="25" fillId="9" borderId="47" xfId="0" applyNumberFormat="1" applyFont="1" applyFill="1" applyBorder="1" applyAlignment="1" applyProtection="1">
      <alignment horizontal="right" vertical="top"/>
    </xf>
    <xf numFmtId="166" fontId="3" fillId="9" borderId="47" xfId="0" applyNumberFormat="1" applyFont="1" applyFill="1" applyBorder="1" applyAlignment="1" applyProtection="1">
      <alignment horizontal="right" vertical="top"/>
    </xf>
    <xf numFmtId="166" fontId="3" fillId="0" borderId="47" xfId="0" applyNumberFormat="1" applyFont="1" applyFill="1" applyBorder="1" applyAlignment="1" applyProtection="1">
      <alignment horizontal="right" vertical="top"/>
    </xf>
    <xf numFmtId="0" fontId="16" fillId="0" borderId="13" xfId="0" applyFont="1" applyFill="1" applyBorder="1" applyAlignment="1">
      <alignment horizontal="left" vertical="top" wrapText="1"/>
    </xf>
    <xf numFmtId="4" fontId="25" fillId="6" borderId="13" xfId="0" applyNumberFormat="1" applyFont="1" applyFill="1" applyBorder="1" applyAlignment="1" applyProtection="1">
      <alignment horizontal="right" vertical="top"/>
    </xf>
    <xf numFmtId="4" fontId="21" fillId="9" borderId="2" xfId="0" applyNumberFormat="1" applyFont="1" applyFill="1" applyBorder="1" applyAlignment="1" applyProtection="1">
      <alignment horizontal="right" vertical="top"/>
    </xf>
    <xf numFmtId="4" fontId="3" fillId="9" borderId="2" xfId="0" applyNumberFormat="1" applyFont="1" applyFill="1" applyBorder="1" applyAlignment="1" applyProtection="1">
      <alignment horizontal="right" vertical="top"/>
    </xf>
    <xf numFmtId="4" fontId="6" fillId="9" borderId="2" xfId="0" applyNumberFormat="1" applyFont="1" applyFill="1" applyBorder="1" applyAlignment="1" applyProtection="1">
      <alignment horizontal="right" vertical="top"/>
    </xf>
    <xf numFmtId="4" fontId="21" fillId="0" borderId="3" xfId="0" applyNumberFormat="1" applyFont="1" applyFill="1" applyBorder="1" applyAlignment="1" applyProtection="1">
      <alignment horizontal="right" vertical="top"/>
    </xf>
    <xf numFmtId="4" fontId="3" fillId="0" borderId="3" xfId="0" applyNumberFormat="1" applyFont="1" applyFill="1" applyBorder="1" applyAlignment="1" applyProtection="1">
      <alignment horizontal="right" vertical="top"/>
    </xf>
    <xf numFmtId="4" fontId="6" fillId="0" borderId="3" xfId="0" applyNumberFormat="1" applyFont="1" applyFill="1" applyBorder="1" applyAlignment="1" applyProtection="1">
      <alignment horizontal="right" vertical="top"/>
    </xf>
    <xf numFmtId="166" fontId="6" fillId="9" borderId="13" xfId="0" applyNumberFormat="1" applyFont="1" applyFill="1" applyBorder="1" applyAlignment="1" applyProtection="1">
      <alignment horizontal="right" vertical="top"/>
    </xf>
    <xf numFmtId="166" fontId="23" fillId="7" borderId="23" xfId="0" applyNumberFormat="1" applyFont="1" applyFill="1" applyBorder="1" applyAlignment="1" applyProtection="1">
      <alignment horizontal="right" vertical="top"/>
    </xf>
    <xf numFmtId="4" fontId="23" fillId="9" borderId="2" xfId="0" applyNumberFormat="1" applyFont="1" applyFill="1" applyBorder="1" applyAlignment="1" applyProtection="1">
      <alignment horizontal="right" vertical="top"/>
    </xf>
    <xf numFmtId="4" fontId="23" fillId="0" borderId="3" xfId="0" applyNumberFormat="1" applyFont="1" applyFill="1" applyBorder="1" applyAlignment="1" applyProtection="1">
      <alignment horizontal="right" vertical="top"/>
    </xf>
    <xf numFmtId="49" fontId="17" fillId="0" borderId="3" xfId="0" applyNumberFormat="1" applyFont="1" applyFill="1" applyBorder="1" applyAlignment="1">
      <alignment horizontal="center" vertical="top" wrapText="1"/>
    </xf>
    <xf numFmtId="49" fontId="4" fillId="0" borderId="38" xfId="0" applyNumberFormat="1" applyFont="1" applyFill="1" applyBorder="1" applyAlignment="1">
      <alignment horizontal="center" vertical="top" wrapText="1"/>
    </xf>
    <xf numFmtId="4" fontId="6" fillId="9" borderId="71" xfId="0" applyNumberFormat="1" applyFont="1" applyFill="1" applyBorder="1" applyAlignment="1" applyProtection="1">
      <alignment horizontal="right" vertical="top"/>
    </xf>
    <xf numFmtId="166" fontId="6" fillId="9" borderId="72" xfId="0" applyNumberFormat="1" applyFont="1" applyFill="1" applyBorder="1" applyAlignment="1" applyProtection="1">
      <alignment horizontal="right" vertical="top"/>
    </xf>
    <xf numFmtId="166" fontId="3" fillId="7" borderId="47" xfId="0" applyNumberFormat="1" applyFont="1" applyFill="1" applyBorder="1" applyAlignment="1" applyProtection="1">
      <alignment horizontal="right" vertical="top"/>
    </xf>
    <xf numFmtId="166" fontId="6" fillId="7" borderId="13" xfId="0" applyNumberFormat="1" applyFont="1" applyFill="1" applyBorder="1" applyAlignment="1" applyProtection="1">
      <alignment horizontal="right" vertical="top"/>
    </xf>
    <xf numFmtId="4" fontId="6" fillId="0" borderId="13" xfId="0" applyNumberFormat="1" applyFont="1" applyFill="1" applyBorder="1" applyAlignment="1" applyProtection="1">
      <alignment horizontal="right" vertical="top"/>
    </xf>
    <xf numFmtId="166" fontId="6" fillId="0" borderId="13" xfId="0" applyNumberFormat="1" applyFont="1" applyFill="1" applyBorder="1" applyAlignment="1" applyProtection="1">
      <alignment horizontal="right" vertical="top"/>
    </xf>
    <xf numFmtId="167" fontId="32" fillId="7" borderId="13" xfId="0" applyNumberFormat="1" applyFont="1" applyFill="1" applyBorder="1" applyAlignment="1">
      <alignment horizontal="right" vertical="top" wrapText="1"/>
    </xf>
    <xf numFmtId="167" fontId="33" fillId="7" borderId="52" xfId="0" applyNumberFormat="1" applyFont="1" applyFill="1" applyBorder="1" applyAlignment="1">
      <alignment horizontal="right" vertical="top" wrapText="1"/>
    </xf>
    <xf numFmtId="167" fontId="32" fillId="7" borderId="52" xfId="0" applyNumberFormat="1" applyFont="1" applyFill="1" applyBorder="1" applyAlignment="1">
      <alignment horizontal="right" vertical="top" wrapText="1"/>
    </xf>
    <xf numFmtId="166" fontId="26" fillId="7" borderId="13" xfId="0" applyNumberFormat="1" applyFont="1" applyFill="1" applyBorder="1" applyAlignment="1" applyProtection="1">
      <alignment horizontal="right" vertical="top"/>
    </xf>
    <xf numFmtId="166" fontId="26" fillId="9" borderId="13" xfId="0" applyNumberFormat="1" applyFont="1" applyFill="1" applyBorder="1" applyAlignment="1" applyProtection="1">
      <alignment horizontal="right" vertical="top"/>
    </xf>
    <xf numFmtId="167" fontId="32" fillId="7" borderId="58" xfId="0" applyNumberFormat="1" applyFont="1" applyFill="1" applyBorder="1" applyAlignment="1">
      <alignment horizontal="right" vertical="top" wrapText="1"/>
    </xf>
    <xf numFmtId="167" fontId="32" fillId="7" borderId="59" xfId="0" applyNumberFormat="1" applyFont="1" applyFill="1" applyBorder="1" applyAlignment="1">
      <alignment horizontal="right" vertical="top" wrapText="1"/>
    </xf>
    <xf numFmtId="4" fontId="6" fillId="9" borderId="44" xfId="0" applyNumberFormat="1" applyFont="1" applyFill="1" applyBorder="1" applyAlignment="1" applyProtection="1">
      <alignment horizontal="right" vertical="center"/>
    </xf>
    <xf numFmtId="166" fontId="6" fillId="9" borderId="45" xfId="0" applyNumberFormat="1" applyFont="1" applyFill="1" applyBorder="1" applyAlignment="1" applyProtection="1">
      <alignment horizontal="right" vertical="center"/>
    </xf>
    <xf numFmtId="166" fontId="6" fillId="2" borderId="12" xfId="0" applyNumberFormat="1" applyFont="1" applyFill="1" applyBorder="1" applyAlignment="1" applyProtection="1">
      <alignment horizontal="right" vertical="center"/>
    </xf>
    <xf numFmtId="4" fontId="6" fillId="2" borderId="44" xfId="0" applyNumberFormat="1" applyFont="1" applyFill="1" applyBorder="1" applyAlignment="1" applyProtection="1">
      <alignment horizontal="right" vertical="center"/>
    </xf>
    <xf numFmtId="166" fontId="6" fillId="2" borderId="45" xfId="0" applyNumberFormat="1" applyFont="1" applyFill="1" applyBorder="1" applyAlignment="1" applyProtection="1">
      <alignment horizontal="right" vertical="center"/>
    </xf>
    <xf numFmtId="4" fontId="6" fillId="2" borderId="33" xfId="0" applyNumberFormat="1" applyFont="1" applyFill="1" applyBorder="1" applyAlignment="1" applyProtection="1">
      <alignment horizontal="right" vertical="center"/>
    </xf>
    <xf numFmtId="4" fontId="6" fillId="2" borderId="34" xfId="0" applyNumberFormat="1" applyFont="1" applyFill="1" applyBorder="1" applyAlignment="1" applyProtection="1">
      <alignment horizontal="right" vertical="center"/>
    </xf>
    <xf numFmtId="166" fontId="6" fillId="2" borderId="35" xfId="0" applyNumberFormat="1" applyFont="1" applyFill="1" applyBorder="1" applyAlignment="1" applyProtection="1">
      <alignment horizontal="right" vertical="center"/>
    </xf>
    <xf numFmtId="167" fontId="32" fillId="7" borderId="47" xfId="0" applyNumberFormat="1" applyFont="1" applyFill="1" applyBorder="1" applyAlignment="1">
      <alignment horizontal="right" vertical="top" wrapText="1"/>
    </xf>
    <xf numFmtId="167" fontId="33" fillId="7" borderId="13" xfId="0" applyNumberFormat="1" applyFont="1" applyFill="1" applyBorder="1" applyAlignment="1">
      <alignment horizontal="right" vertical="top" wrapText="1"/>
    </xf>
    <xf numFmtId="167" fontId="33" fillId="7" borderId="70" xfId="0" applyNumberFormat="1" applyFont="1" applyFill="1" applyBorder="1" applyAlignment="1">
      <alignment horizontal="right" vertical="top" wrapText="1"/>
    </xf>
    <xf numFmtId="166" fontId="23" fillId="9" borderId="29" xfId="0" applyNumberFormat="1" applyFont="1" applyFill="1" applyBorder="1" applyAlignment="1" applyProtection="1">
      <alignment horizontal="right" vertical="top"/>
    </xf>
    <xf numFmtId="167" fontId="35" fillId="7" borderId="52" xfId="0" applyNumberFormat="1" applyFont="1" applyFill="1" applyBorder="1" applyAlignment="1">
      <alignment horizontal="right" vertical="top" wrapText="1"/>
    </xf>
    <xf numFmtId="166" fontId="6" fillId="7" borderId="35" xfId="0" applyNumberFormat="1" applyFont="1" applyFill="1" applyBorder="1" applyAlignment="1" applyProtection="1">
      <alignment horizontal="right" vertical="center"/>
    </xf>
    <xf numFmtId="167" fontId="33" fillId="7" borderId="59" xfId="0" applyNumberFormat="1" applyFont="1" applyFill="1" applyBorder="1" applyAlignment="1">
      <alignment horizontal="right" vertical="top" wrapText="1"/>
    </xf>
    <xf numFmtId="4" fontId="26" fillId="9" borderId="13" xfId="0" applyNumberFormat="1" applyFont="1" applyFill="1" applyBorder="1" applyAlignment="1" applyProtection="1">
      <alignment horizontal="right" vertical="top"/>
    </xf>
    <xf numFmtId="4" fontId="26" fillId="9" borderId="2" xfId="0" applyNumberFormat="1" applyFont="1" applyFill="1" applyBorder="1" applyAlignment="1" applyProtection="1">
      <alignment horizontal="right" vertical="top"/>
    </xf>
    <xf numFmtId="4" fontId="3" fillId="9" borderId="5" xfId="0" applyNumberFormat="1" applyFont="1" applyFill="1" applyBorder="1" applyAlignment="1" applyProtection="1">
      <alignment horizontal="right" vertical="top"/>
    </xf>
    <xf numFmtId="4" fontId="3" fillId="0" borderId="6" xfId="0" applyNumberFormat="1" applyFont="1" applyFill="1" applyBorder="1" applyAlignment="1" applyProtection="1">
      <alignment horizontal="right" vertical="top"/>
    </xf>
    <xf numFmtId="166" fontId="25" fillId="7" borderId="23" xfId="0" applyNumberFormat="1" applyFont="1" applyFill="1" applyBorder="1" applyAlignment="1" applyProtection="1">
      <alignment horizontal="right" vertical="top"/>
    </xf>
    <xf numFmtId="167" fontId="33" fillId="7" borderId="57" xfId="0" applyNumberFormat="1" applyFont="1" applyFill="1" applyBorder="1" applyAlignment="1">
      <alignment horizontal="right" vertical="top" wrapText="1"/>
    </xf>
    <xf numFmtId="167" fontId="33" fillId="9" borderId="57" xfId="0" applyNumberFormat="1" applyFont="1" applyFill="1" applyBorder="1" applyAlignment="1">
      <alignment horizontal="right" vertical="top" wrapText="1"/>
    </xf>
    <xf numFmtId="167" fontId="32" fillId="7" borderId="65" xfId="0" applyNumberFormat="1" applyFont="1" applyFill="1" applyBorder="1" applyAlignment="1">
      <alignment horizontal="right" vertical="top" wrapText="1"/>
    </xf>
    <xf numFmtId="167" fontId="32" fillId="7" borderId="63" xfId="0" applyNumberFormat="1" applyFont="1" applyFill="1" applyBorder="1" applyAlignment="1">
      <alignment horizontal="right" vertical="top" wrapText="1"/>
    </xf>
    <xf numFmtId="167" fontId="32" fillId="7" borderId="29" xfId="0" applyNumberFormat="1" applyFont="1" applyFill="1" applyBorder="1" applyAlignment="1">
      <alignment horizontal="right" vertical="top" wrapText="1"/>
    </xf>
    <xf numFmtId="166" fontId="26" fillId="9" borderId="56" xfId="0" applyNumberFormat="1" applyFont="1" applyFill="1" applyBorder="1" applyAlignment="1" applyProtection="1">
      <alignment horizontal="right" vertical="top"/>
    </xf>
    <xf numFmtId="4" fontId="23" fillId="9" borderId="56" xfId="0" applyNumberFormat="1" applyFont="1" applyFill="1" applyBorder="1" applyAlignment="1" applyProtection="1">
      <alignment horizontal="right" vertical="top"/>
    </xf>
    <xf numFmtId="166" fontId="23" fillId="9" borderId="47" xfId="0" applyNumberFormat="1" applyFont="1" applyFill="1" applyBorder="1" applyAlignment="1" applyProtection="1">
      <alignment horizontal="right" vertical="top"/>
    </xf>
    <xf numFmtId="4" fontId="26" fillId="0" borderId="3" xfId="0" applyNumberFormat="1" applyFont="1" applyFill="1" applyBorder="1" applyAlignment="1" applyProtection="1">
      <alignment horizontal="right" vertical="top"/>
    </xf>
    <xf numFmtId="49" fontId="30" fillId="0" borderId="24" xfId="0" applyNumberFormat="1" applyFont="1" applyFill="1" applyBorder="1" applyAlignment="1">
      <alignment horizontal="center" vertical="top" wrapText="1"/>
    </xf>
    <xf numFmtId="166" fontId="26" fillId="7" borderId="5" xfId="0" applyNumberFormat="1" applyFont="1" applyFill="1" applyBorder="1" applyAlignment="1" applyProtection="1">
      <alignment horizontal="right" vertical="top"/>
    </xf>
    <xf numFmtId="4" fontId="23" fillId="9" borderId="6" xfId="0" applyNumberFormat="1" applyFont="1" applyFill="1" applyBorder="1" applyAlignment="1" applyProtection="1">
      <alignment horizontal="right" vertical="top"/>
    </xf>
    <xf numFmtId="166" fontId="23" fillId="9" borderId="5" xfId="0" applyNumberFormat="1" applyFont="1" applyFill="1" applyBorder="1" applyAlignment="1" applyProtection="1">
      <alignment horizontal="right" vertical="top"/>
    </xf>
    <xf numFmtId="4" fontId="23" fillId="0" borderId="24" xfId="0" applyNumberFormat="1" applyFont="1" applyFill="1" applyBorder="1" applyAlignment="1" applyProtection="1">
      <alignment horizontal="right" vertical="top"/>
    </xf>
    <xf numFmtId="4" fontId="23" fillId="0" borderId="9" xfId="0" applyNumberFormat="1" applyFont="1" applyFill="1" applyBorder="1" applyAlignment="1" applyProtection="1">
      <alignment horizontal="right" vertical="top"/>
    </xf>
    <xf numFmtId="166" fontId="23" fillId="0" borderId="25" xfId="0" applyNumberFormat="1" applyFont="1" applyFill="1" applyBorder="1" applyAlignment="1" applyProtection="1">
      <alignment horizontal="right" vertical="top"/>
    </xf>
    <xf numFmtId="49" fontId="30" fillId="0" borderId="13" xfId="0" applyNumberFormat="1" applyFont="1" applyFill="1" applyBorder="1" applyAlignment="1">
      <alignment horizontal="center" vertical="top" wrapText="1"/>
    </xf>
    <xf numFmtId="167" fontId="35" fillId="7" borderId="65" xfId="0" applyNumberFormat="1" applyFont="1" applyFill="1" applyBorder="1" applyAlignment="1">
      <alignment horizontal="right" vertical="top" wrapText="1"/>
    </xf>
    <xf numFmtId="167" fontId="35" fillId="7" borderId="13" xfId="0" applyNumberFormat="1" applyFont="1" applyFill="1" applyBorder="1" applyAlignment="1">
      <alignment horizontal="right" vertical="top" wrapText="1"/>
    </xf>
    <xf numFmtId="4" fontId="26" fillId="9" borderId="38" xfId="0" applyNumberFormat="1" applyFont="1" applyFill="1" applyBorder="1" applyAlignment="1" applyProtection="1">
      <alignment horizontal="right" vertical="top"/>
    </xf>
    <xf numFmtId="0" fontId="30" fillId="0" borderId="13" xfId="0" applyFont="1" applyFill="1" applyBorder="1" applyAlignment="1">
      <alignment horizontal="left" vertical="top" wrapText="1"/>
    </xf>
    <xf numFmtId="0" fontId="30" fillId="0" borderId="28" xfId="0" applyFont="1" applyFill="1" applyBorder="1" applyAlignment="1">
      <alignment horizontal="left" vertical="top" wrapText="1"/>
    </xf>
    <xf numFmtId="0" fontId="20" fillId="0" borderId="47" xfId="0" applyFont="1" applyFill="1" applyBorder="1" applyAlignment="1">
      <alignment horizontal="left" vertical="top" wrapText="1"/>
    </xf>
    <xf numFmtId="49" fontId="20" fillId="0" borderId="47" xfId="0" applyNumberFormat="1" applyFont="1" applyFill="1" applyBorder="1" applyAlignment="1">
      <alignment horizontal="center" vertical="top" wrapText="1"/>
    </xf>
    <xf numFmtId="4" fontId="26" fillId="5" borderId="47" xfId="0" applyNumberFormat="1" applyFont="1" applyFill="1" applyBorder="1" applyAlignment="1" applyProtection="1">
      <alignment horizontal="right" vertical="top"/>
    </xf>
    <xf numFmtId="166" fontId="26" fillId="0" borderId="47" xfId="0" applyNumberFormat="1" applyFont="1" applyFill="1" applyBorder="1" applyAlignment="1" applyProtection="1">
      <alignment horizontal="right" vertical="top"/>
    </xf>
    <xf numFmtId="4" fontId="26" fillId="6" borderId="47" xfId="0" applyNumberFormat="1" applyFont="1" applyFill="1" applyBorder="1" applyAlignment="1" applyProtection="1">
      <alignment horizontal="right" vertical="top"/>
    </xf>
    <xf numFmtId="0" fontId="7" fillId="11" borderId="33" xfId="0" applyFont="1" applyFill="1" applyBorder="1" applyAlignment="1">
      <alignment horizontal="left" vertical="top" wrapText="1"/>
    </xf>
    <xf numFmtId="49" fontId="7" fillId="11" borderId="34" xfId="0" applyNumberFormat="1" applyFont="1" applyFill="1" applyBorder="1" applyAlignment="1">
      <alignment horizontal="center" vertical="top" wrapText="1"/>
    </xf>
    <xf numFmtId="4" fontId="23" fillId="5" borderId="34" xfId="0" applyNumberFormat="1" applyFont="1" applyFill="1" applyBorder="1" applyAlignment="1" applyProtection="1">
      <alignment horizontal="right" vertical="top"/>
    </xf>
    <xf numFmtId="166" fontId="23" fillId="0" borderId="34" xfId="0" applyNumberFormat="1" applyFont="1" applyFill="1" applyBorder="1" applyAlignment="1" applyProtection="1">
      <alignment horizontal="right" vertical="top"/>
    </xf>
    <xf numFmtId="4" fontId="23" fillId="0" borderId="34" xfId="0" applyNumberFormat="1" applyFont="1" applyFill="1" applyBorder="1" applyAlignment="1" applyProtection="1">
      <alignment horizontal="right" vertical="top"/>
    </xf>
    <xf numFmtId="166" fontId="23" fillId="0" borderId="35" xfId="0" applyNumberFormat="1" applyFont="1" applyFill="1" applyBorder="1" applyAlignment="1" applyProtection="1">
      <alignment horizontal="right" vertical="top"/>
    </xf>
    <xf numFmtId="166" fontId="23" fillId="10" borderId="34" xfId="0" applyNumberFormat="1" applyFont="1" applyFill="1" applyBorder="1" applyAlignment="1" applyProtection="1">
      <alignment horizontal="right" vertical="center"/>
    </xf>
    <xf numFmtId="4" fontId="23" fillId="6" borderId="34" xfId="0" applyNumberFormat="1" applyFont="1" applyFill="1" applyBorder="1" applyAlignment="1" applyProtection="1">
      <alignment horizontal="right" vertical="center"/>
    </xf>
    <xf numFmtId="4" fontId="23" fillId="10" borderId="34" xfId="0" applyNumberFormat="1" applyFont="1" applyFill="1" applyBorder="1" applyAlignment="1" applyProtection="1">
      <alignment horizontal="right" vertical="center"/>
    </xf>
    <xf numFmtId="166" fontId="23" fillId="10" borderId="35" xfId="0" applyNumberFormat="1" applyFont="1" applyFill="1" applyBorder="1" applyAlignment="1" applyProtection="1">
      <alignment horizontal="right" vertical="center"/>
    </xf>
    <xf numFmtId="0" fontId="40" fillId="0" borderId="13" xfId="3" applyFont="1" applyBorder="1" applyAlignment="1">
      <alignment vertical="center" wrapText="1"/>
    </xf>
    <xf numFmtId="168" fontId="41" fillId="8" borderId="52" xfId="0" applyNumberFormat="1" applyFont="1" applyFill="1" applyBorder="1" applyAlignment="1">
      <alignment horizontal="left" vertical="center" wrapText="1"/>
    </xf>
    <xf numFmtId="4" fontId="6" fillId="6" borderId="34" xfId="0" applyNumberFormat="1" applyFont="1" applyFill="1" applyBorder="1" applyAlignment="1" applyProtection="1">
      <alignment horizontal="right" vertical="top"/>
    </xf>
    <xf numFmtId="49" fontId="16" fillId="11" borderId="34" xfId="0" applyNumberFormat="1" applyFont="1" applyFill="1" applyBorder="1" applyAlignment="1">
      <alignment horizontal="center" vertical="center" wrapText="1"/>
    </xf>
    <xf numFmtId="4" fontId="6" fillId="5" borderId="34" xfId="0" applyNumberFormat="1" applyFont="1" applyFill="1" applyBorder="1" applyAlignment="1" applyProtection="1">
      <alignment horizontal="right" vertical="center"/>
    </xf>
    <xf numFmtId="166" fontId="23" fillId="0" borderId="34" xfId="0" applyNumberFormat="1" applyFont="1" applyFill="1" applyBorder="1" applyAlignment="1" applyProtection="1">
      <alignment horizontal="right" vertical="center"/>
    </xf>
    <xf numFmtId="4" fontId="6" fillId="6" borderId="34" xfId="0" applyNumberFormat="1" applyFont="1" applyFill="1" applyBorder="1" applyAlignment="1" applyProtection="1">
      <alignment horizontal="right" vertical="center"/>
    </xf>
    <xf numFmtId="4" fontId="6" fillId="3" borderId="34" xfId="0" applyNumberFormat="1" applyFont="1" applyFill="1" applyBorder="1" applyAlignment="1" applyProtection="1">
      <alignment horizontal="right" vertical="center"/>
    </xf>
    <xf numFmtId="4" fontId="23" fillId="0" borderId="34" xfId="0" applyNumberFormat="1" applyFont="1" applyFill="1" applyBorder="1" applyAlignment="1" applyProtection="1">
      <alignment horizontal="right" vertical="center"/>
    </xf>
    <xf numFmtId="166" fontId="23" fillId="0" borderId="35" xfId="0" applyNumberFormat="1" applyFont="1" applyFill="1" applyBorder="1" applyAlignment="1" applyProtection="1">
      <alignment horizontal="right" vertical="center"/>
    </xf>
    <xf numFmtId="0" fontId="7" fillId="11" borderId="33" xfId="0" applyFont="1" applyFill="1" applyBorder="1" applyAlignment="1">
      <alignment horizontal="left" vertical="center" wrapText="1"/>
    </xf>
    <xf numFmtId="49" fontId="7" fillId="11" borderId="34" xfId="0" applyNumberFormat="1" applyFont="1" applyFill="1" applyBorder="1" applyAlignment="1">
      <alignment horizontal="center" vertical="center" wrapText="1"/>
    </xf>
    <xf numFmtId="4" fontId="23" fillId="5" borderId="34" xfId="0" applyNumberFormat="1" applyFont="1" applyFill="1" applyBorder="1" applyAlignment="1" applyProtection="1">
      <alignment horizontal="right" vertical="center"/>
    </xf>
    <xf numFmtId="0" fontId="41" fillId="8" borderId="13" xfId="0" applyFont="1" applyFill="1" applyBorder="1" applyAlignment="1">
      <alignment horizontal="left" vertical="center" wrapText="1"/>
    </xf>
    <xf numFmtId="49" fontId="7" fillId="0" borderId="34" xfId="0" applyNumberFormat="1" applyFont="1" applyFill="1" applyBorder="1" applyAlignment="1">
      <alignment horizontal="center" vertical="top" wrapText="1"/>
    </xf>
    <xf numFmtId="0" fontId="30" fillId="0" borderId="47" xfId="0" applyFont="1" applyFill="1" applyBorder="1" applyAlignment="1">
      <alignment horizontal="left" vertical="top" wrapText="1"/>
    </xf>
    <xf numFmtId="49" fontId="30" fillId="0" borderId="47" xfId="0" applyNumberFormat="1" applyFont="1" applyFill="1" applyBorder="1" applyAlignment="1">
      <alignment horizontal="center" vertical="top" wrapText="1"/>
    </xf>
    <xf numFmtId="4" fontId="21" fillId="5" borderId="13" xfId="0" applyNumberFormat="1" applyFont="1" applyFill="1" applyBorder="1" applyAlignment="1" applyProtection="1">
      <alignment horizontal="right" vertical="top"/>
    </xf>
    <xf numFmtId="4" fontId="21" fillId="6" borderId="13" xfId="0" applyNumberFormat="1" applyFont="1" applyFill="1" applyBorder="1" applyAlignment="1" applyProtection="1">
      <alignment horizontal="right" vertical="top"/>
    </xf>
    <xf numFmtId="0" fontId="4" fillId="0" borderId="73" xfId="0" applyFont="1" applyFill="1" applyBorder="1" applyAlignment="1">
      <alignment horizontal="left" vertical="top" wrapText="1"/>
    </xf>
    <xf numFmtId="49" fontId="4" fillId="0" borderId="73" xfId="0" applyNumberFormat="1" applyFont="1" applyFill="1" applyBorder="1" applyAlignment="1">
      <alignment horizontal="center" vertical="top" wrapText="1"/>
    </xf>
    <xf numFmtId="4" fontId="3" fillId="5" borderId="73" xfId="0" applyNumberFormat="1" applyFont="1" applyFill="1" applyBorder="1" applyAlignment="1" applyProtection="1">
      <alignment horizontal="right" vertical="top"/>
    </xf>
    <xf numFmtId="166" fontId="25" fillId="0" borderId="73" xfId="0" applyNumberFormat="1" applyFont="1" applyFill="1" applyBorder="1" applyAlignment="1" applyProtection="1">
      <alignment horizontal="right" vertical="top"/>
    </xf>
    <xf numFmtId="4" fontId="3" fillId="6" borderId="73" xfId="0" applyNumberFormat="1" applyFont="1" applyFill="1" applyBorder="1" applyAlignment="1" applyProtection="1">
      <alignment horizontal="right" vertical="top"/>
    </xf>
    <xf numFmtId="4" fontId="25" fillId="0" borderId="73" xfId="0" applyNumberFormat="1" applyFont="1" applyFill="1" applyBorder="1" applyAlignment="1" applyProtection="1">
      <alignment horizontal="right" vertical="top"/>
    </xf>
    <xf numFmtId="0" fontId="7" fillId="10" borderId="33" xfId="0" applyFont="1" applyFill="1" applyBorder="1" applyAlignment="1">
      <alignment horizontal="left" vertical="center" wrapText="1"/>
    </xf>
    <xf numFmtId="49" fontId="7" fillId="10" borderId="34" xfId="0" applyNumberFormat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left" vertical="center" wrapText="1"/>
    </xf>
    <xf numFmtId="49" fontId="6" fillId="2" borderId="34" xfId="0" applyNumberFormat="1" applyFont="1" applyFill="1" applyBorder="1" applyAlignment="1">
      <alignment horizontal="center" vertical="center" wrapText="1"/>
    </xf>
    <xf numFmtId="166" fontId="23" fillId="2" borderId="34" xfId="0" applyNumberFormat="1" applyFont="1" applyFill="1" applyBorder="1" applyAlignment="1" applyProtection="1">
      <alignment horizontal="right" vertical="center"/>
    </xf>
    <xf numFmtId="4" fontId="23" fillId="2" borderId="34" xfId="0" applyNumberFormat="1" applyFont="1" applyFill="1" applyBorder="1" applyAlignment="1" applyProtection="1">
      <alignment horizontal="right" vertical="center"/>
    </xf>
    <xf numFmtId="166" fontId="26" fillId="0" borderId="29" xfId="0" applyNumberFormat="1" applyFont="1" applyFill="1" applyBorder="1" applyAlignment="1" applyProtection="1">
      <alignment horizontal="right" vertical="top"/>
    </xf>
    <xf numFmtId="4" fontId="26" fillId="6" borderId="29" xfId="0" applyNumberFormat="1" applyFont="1" applyFill="1" applyBorder="1" applyAlignment="1" applyProtection="1">
      <alignment horizontal="right" vertical="top"/>
    </xf>
    <xf numFmtId="4" fontId="26" fillId="0" borderId="29" xfId="0" applyNumberFormat="1" applyFont="1" applyFill="1" applyBorder="1" applyAlignment="1" applyProtection="1">
      <alignment horizontal="right" vertical="top"/>
    </xf>
    <xf numFmtId="49" fontId="17" fillId="0" borderId="29" xfId="0" applyNumberFormat="1" applyFont="1" applyFill="1" applyBorder="1" applyAlignment="1">
      <alignment horizontal="center" vertical="top" wrapText="1"/>
    </xf>
    <xf numFmtId="49" fontId="7" fillId="0" borderId="38" xfId="0" applyNumberFormat="1" applyFont="1" applyFill="1" applyBorder="1" applyAlignment="1">
      <alignment horizontal="center" vertical="top" wrapText="1"/>
    </xf>
    <xf numFmtId="49" fontId="30" fillId="0" borderId="38" xfId="0" applyNumberFormat="1" applyFont="1" applyFill="1" applyBorder="1" applyAlignment="1">
      <alignment horizontal="center" vertical="top" wrapText="1"/>
    </xf>
    <xf numFmtId="49" fontId="17" fillId="0" borderId="46" xfId="0" applyNumberFormat="1" applyFont="1" applyFill="1" applyBorder="1" applyAlignment="1">
      <alignment horizontal="center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33" xfId="0" applyNumberFormat="1" applyFont="1" applyFill="1" applyBorder="1" applyAlignment="1">
      <alignment horizontal="center" vertical="center" wrapText="1"/>
    </xf>
    <xf numFmtId="167" fontId="35" fillId="9" borderId="13" xfId="0" applyNumberFormat="1" applyFont="1" applyFill="1" applyBorder="1" applyAlignment="1">
      <alignment horizontal="right" vertical="top" wrapText="1"/>
    </xf>
    <xf numFmtId="0" fontId="41" fillId="8" borderId="52" xfId="0" applyFont="1" applyFill="1" applyBorder="1" applyAlignment="1">
      <alignment horizontal="left" vertical="center" wrapText="1"/>
    </xf>
    <xf numFmtId="0" fontId="30" fillId="0" borderId="29" xfId="0" applyFont="1" applyFill="1" applyBorder="1" applyAlignment="1">
      <alignment horizontal="left" vertical="top" wrapText="1"/>
    </xf>
    <xf numFmtId="49" fontId="30" fillId="0" borderId="29" xfId="0" applyNumberFormat="1" applyFont="1" applyFill="1" applyBorder="1" applyAlignment="1">
      <alignment horizontal="center" vertical="top" wrapText="1"/>
    </xf>
    <xf numFmtId="4" fontId="26" fillId="5" borderId="29" xfId="0" applyNumberFormat="1" applyFont="1" applyFill="1" applyBorder="1" applyAlignment="1" applyProtection="1">
      <alignment horizontal="right" vertical="top"/>
    </xf>
    <xf numFmtId="0" fontId="44" fillId="11" borderId="33" xfId="0" applyFont="1" applyFill="1" applyBorder="1" applyAlignment="1">
      <alignment horizontal="left" vertical="center" wrapText="1"/>
    </xf>
    <xf numFmtId="0" fontId="41" fillId="8" borderId="47" xfId="0" applyFont="1" applyFill="1" applyBorder="1" applyAlignment="1">
      <alignment horizontal="left" vertical="center" wrapText="1"/>
    </xf>
    <xf numFmtId="0" fontId="42" fillId="11" borderId="33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" fontId="3" fillId="5" borderId="13" xfId="0" applyNumberFormat="1" applyFont="1" applyFill="1" applyBorder="1" applyAlignment="1" applyProtection="1">
      <alignment horizontal="right" vertical="center"/>
    </xf>
    <xf numFmtId="166" fontId="25" fillId="0" borderId="13" xfId="0" applyNumberFormat="1" applyFont="1" applyFill="1" applyBorder="1" applyAlignment="1" applyProtection="1">
      <alignment horizontal="right" vertical="center"/>
    </xf>
    <xf numFmtId="4" fontId="3" fillId="6" borderId="13" xfId="0" applyNumberFormat="1" applyFont="1" applyFill="1" applyBorder="1" applyAlignment="1" applyProtection="1">
      <alignment horizontal="right" vertical="center"/>
    </xf>
    <xf numFmtId="4" fontId="25" fillId="0" borderId="13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7" fillId="10" borderId="74" xfId="0" applyFont="1" applyFill="1" applyBorder="1" applyAlignment="1">
      <alignment horizontal="left" vertical="center" wrapText="1"/>
    </xf>
    <xf numFmtId="166" fontId="23" fillId="2" borderId="75" xfId="0" applyNumberFormat="1" applyFont="1" applyFill="1" applyBorder="1" applyAlignment="1" applyProtection="1">
      <alignment horizontal="right" vertical="center"/>
    </xf>
    <xf numFmtId="0" fontId="9" fillId="4" borderId="0" xfId="0" applyFont="1" applyFill="1" applyAlignment="1">
      <alignment vertical="center"/>
    </xf>
    <xf numFmtId="0" fontId="6" fillId="0" borderId="10" xfId="0" applyFont="1" applyFill="1" applyBorder="1" applyAlignment="1">
      <alignment horizontal="left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167" fontId="33" fillId="7" borderId="10" xfId="0" applyNumberFormat="1" applyFont="1" applyFill="1" applyBorder="1" applyAlignment="1">
      <alignment horizontal="right" vertical="center" wrapText="1"/>
    </xf>
    <xf numFmtId="167" fontId="33" fillId="7" borderId="33" xfId="0" applyNumberFormat="1" applyFont="1" applyFill="1" applyBorder="1" applyAlignment="1">
      <alignment horizontal="right" vertical="center" wrapText="1"/>
    </xf>
    <xf numFmtId="166" fontId="6" fillId="7" borderId="12" xfId="0" applyNumberFormat="1" applyFont="1" applyFill="1" applyBorder="1" applyAlignment="1" applyProtection="1">
      <alignment horizontal="right" vertical="center"/>
    </xf>
    <xf numFmtId="4" fontId="6" fillId="0" borderId="33" xfId="0" applyNumberFormat="1" applyFont="1" applyFill="1" applyBorder="1" applyAlignment="1" applyProtection="1">
      <alignment horizontal="right" vertical="center"/>
    </xf>
    <xf numFmtId="4" fontId="6" fillId="0" borderId="34" xfId="0" applyNumberFormat="1" applyFont="1" applyFill="1" applyBorder="1" applyAlignment="1" applyProtection="1">
      <alignment horizontal="right" vertical="center"/>
    </xf>
    <xf numFmtId="166" fontId="6" fillId="0" borderId="35" xfId="0" applyNumberFormat="1" applyFont="1" applyFill="1" applyBorder="1" applyAlignment="1" applyProtection="1">
      <alignment horizontal="right" vertical="center"/>
    </xf>
    <xf numFmtId="0" fontId="15" fillId="0" borderId="0" xfId="0" applyFont="1" applyAlignment="1">
      <alignment vertical="center"/>
    </xf>
    <xf numFmtId="49" fontId="4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43" fillId="3" borderId="4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24" fillId="0" borderId="10" xfId="0" applyNumberFormat="1" applyFont="1" applyFill="1" applyBorder="1" applyAlignment="1" applyProtection="1">
      <alignment horizontal="center" vertical="center"/>
    </xf>
    <xf numFmtId="0" fontId="24" fillId="0" borderId="11" xfId="0" applyNumberFormat="1" applyFont="1" applyFill="1" applyBorder="1" applyAlignment="1" applyProtection="1">
      <alignment horizontal="center" vertical="center"/>
    </xf>
    <xf numFmtId="0" fontId="24" fillId="0" borderId="12" xfId="0" applyNumberFormat="1" applyFont="1" applyFill="1" applyBorder="1" applyAlignment="1" applyProtection="1">
      <alignment horizontal="center" vertical="center"/>
    </xf>
    <xf numFmtId="0" fontId="43" fillId="3" borderId="40" xfId="0" applyFont="1" applyFill="1" applyBorder="1" applyAlignment="1">
      <alignment horizontal="center" vertical="center" wrapText="1"/>
    </xf>
    <xf numFmtId="0" fontId="43" fillId="3" borderId="3" xfId="0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center" vertical="center" wrapText="1"/>
    </xf>
    <xf numFmtId="0" fontId="43" fillId="3" borderId="4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49" fontId="8" fillId="0" borderId="4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49" fontId="7" fillId="0" borderId="39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43" fillId="3" borderId="43" xfId="0" applyFont="1" applyFill="1" applyBorder="1" applyAlignment="1">
      <alignment horizontal="center" vertical="center" wrapText="1"/>
    </xf>
    <xf numFmtId="0" fontId="28" fillId="0" borderId="0" xfId="2" applyFont="1" applyFill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9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53" xfId="0" applyFont="1" applyFill="1" applyBorder="1" applyAlignment="1">
      <alignment horizontal="center" vertical="center"/>
    </xf>
    <xf numFmtId="0" fontId="27" fillId="0" borderId="54" xfId="0" applyFont="1" applyFill="1" applyBorder="1" applyAlignment="1">
      <alignment horizontal="center" vertical="center"/>
    </xf>
    <xf numFmtId="0" fontId="27" fillId="0" borderId="55" xfId="0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</cellXfs>
  <cellStyles count="5">
    <cellStyle name="Звичайний 2" xfId="4"/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3076575</xdr:colOff>
      <xdr:row>109</xdr:row>
      <xdr:rowOff>0</xdr:rowOff>
    </xdr:from>
    <xdr:to>
      <xdr:col>1</xdr:col>
      <xdr:colOff>0</xdr:colOff>
      <xdr:row>109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28975" y="98126550"/>
          <a:ext cx="457200" cy="447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  <xdr:twoCellAnchor>
    <xdr:from>
      <xdr:col>0</xdr:col>
      <xdr:colOff>3076575</xdr:colOff>
      <xdr:row>109</xdr:row>
      <xdr:rowOff>0</xdr:rowOff>
    </xdr:from>
    <xdr:to>
      <xdr:col>1</xdr:col>
      <xdr:colOff>0</xdr:colOff>
      <xdr:row>109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28975" y="98126550"/>
          <a:ext cx="457200" cy="447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  <xdr:twoCellAnchor>
    <xdr:from>
      <xdr:col>0</xdr:col>
      <xdr:colOff>3076575</xdr:colOff>
      <xdr:row>109</xdr:row>
      <xdr:rowOff>0</xdr:rowOff>
    </xdr:from>
    <xdr:to>
      <xdr:col>1</xdr:col>
      <xdr:colOff>0</xdr:colOff>
      <xdr:row>109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228975" y="98126550"/>
          <a:ext cx="457200" cy="447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  <xdr:twoCellAnchor>
    <xdr:from>
      <xdr:col>0</xdr:col>
      <xdr:colOff>3076575</xdr:colOff>
      <xdr:row>109</xdr:row>
      <xdr:rowOff>0</xdr:rowOff>
    </xdr:from>
    <xdr:to>
      <xdr:col>1</xdr:col>
      <xdr:colOff>0</xdr:colOff>
      <xdr:row>109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28975" y="98126550"/>
          <a:ext cx="457200" cy="447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2"/>
  <sheetViews>
    <sheetView view="pageBreakPreview" zoomScale="72" zoomScaleNormal="75" zoomScaleSheetLayoutView="72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G122" sqref="G122"/>
    </sheetView>
  </sheetViews>
  <sheetFormatPr defaultRowHeight="13.2"/>
  <cols>
    <col min="1" max="1" width="2.21875" style="48" customWidth="1"/>
    <col min="2" max="2" width="52.21875" style="1" customWidth="1"/>
    <col min="3" max="3" width="15" style="2" customWidth="1"/>
    <col min="4" max="5" width="19.21875" style="101" customWidth="1"/>
    <col min="6" max="6" width="13.44140625" style="1" customWidth="1"/>
    <col min="7" max="7" width="19.21875" style="101" customWidth="1"/>
    <col min="8" max="8" width="19.5546875" style="101" customWidth="1"/>
    <col min="9" max="9" width="14.44140625" style="1" customWidth="1"/>
    <col min="10" max="11" width="18.77734375" style="1" customWidth="1"/>
    <col min="12" max="12" width="13.5546875" style="1" customWidth="1"/>
  </cols>
  <sheetData>
    <row r="1" spans="1:12" ht="18">
      <c r="B1" s="3"/>
      <c r="C1" s="4"/>
      <c r="D1" s="99"/>
      <c r="E1" s="99"/>
      <c r="F1" s="3"/>
      <c r="G1" s="102"/>
      <c r="H1" s="102"/>
      <c r="I1" s="5"/>
      <c r="J1" s="5"/>
      <c r="K1" s="5"/>
      <c r="L1" s="20"/>
    </row>
    <row r="2" spans="1:12" ht="23.25" customHeight="1">
      <c r="B2" s="354" t="s">
        <v>328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</row>
    <row r="3" spans="1:12" ht="20.399999999999999">
      <c r="B3" s="355" t="s">
        <v>443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</row>
    <row r="4" spans="1:12" ht="9.4499999999999993" customHeight="1" thickBot="1">
      <c r="B4" s="21"/>
      <c r="C4" s="21"/>
      <c r="D4" s="100"/>
      <c r="E4" s="100"/>
      <c r="F4" s="21"/>
      <c r="G4" s="100"/>
      <c r="H4" s="100"/>
      <c r="I4" s="21"/>
      <c r="J4" s="21"/>
      <c r="K4" s="21"/>
      <c r="L4" s="21"/>
    </row>
    <row r="5" spans="1:12" ht="24" customHeight="1">
      <c r="B5" s="383" t="s">
        <v>0</v>
      </c>
      <c r="C5" s="368" t="s">
        <v>1</v>
      </c>
      <c r="D5" s="373" t="s">
        <v>327</v>
      </c>
      <c r="E5" s="374"/>
      <c r="F5" s="375"/>
      <c r="G5" s="382" t="s">
        <v>3</v>
      </c>
      <c r="H5" s="382"/>
      <c r="I5" s="382"/>
      <c r="J5" s="356" t="s">
        <v>4</v>
      </c>
      <c r="K5" s="357"/>
      <c r="L5" s="358"/>
    </row>
    <row r="6" spans="1:12" ht="21.3" customHeight="1">
      <c r="B6" s="384"/>
      <c r="C6" s="369"/>
      <c r="D6" s="364" t="s">
        <v>282</v>
      </c>
      <c r="E6" s="352" t="s">
        <v>5</v>
      </c>
      <c r="F6" s="371" t="s">
        <v>264</v>
      </c>
      <c r="G6" s="362" t="s">
        <v>281</v>
      </c>
      <c r="H6" s="364" t="s">
        <v>6</v>
      </c>
      <c r="I6" s="380" t="s">
        <v>264</v>
      </c>
      <c r="J6" s="366" t="s">
        <v>281</v>
      </c>
      <c r="K6" s="378" t="s">
        <v>7</v>
      </c>
      <c r="L6" s="376" t="s">
        <v>264</v>
      </c>
    </row>
    <row r="7" spans="1:12" ht="48" customHeight="1" thickBot="1">
      <c r="B7" s="385"/>
      <c r="C7" s="370"/>
      <c r="D7" s="386"/>
      <c r="E7" s="353"/>
      <c r="F7" s="372"/>
      <c r="G7" s="363"/>
      <c r="H7" s="365"/>
      <c r="I7" s="381"/>
      <c r="J7" s="367"/>
      <c r="K7" s="379"/>
      <c r="L7" s="377"/>
    </row>
    <row r="8" spans="1:12" ht="23.4" thickBot="1">
      <c r="B8" s="359" t="s">
        <v>265</v>
      </c>
      <c r="C8" s="360"/>
      <c r="D8" s="360"/>
      <c r="E8" s="360"/>
      <c r="F8" s="360"/>
      <c r="G8" s="360"/>
      <c r="H8" s="360"/>
      <c r="I8" s="360"/>
      <c r="J8" s="360"/>
      <c r="K8" s="360"/>
      <c r="L8" s="361"/>
    </row>
    <row r="9" spans="1:12" s="22" customFormat="1" ht="25.5" customHeight="1" thickBot="1">
      <c r="A9" s="49">
        <v>1</v>
      </c>
      <c r="B9" s="54" t="s">
        <v>8</v>
      </c>
      <c r="C9" s="150" t="s">
        <v>9</v>
      </c>
      <c r="D9" s="245">
        <f>D10+D18+D27+D35</f>
        <v>199488828</v>
      </c>
      <c r="E9" s="245">
        <f>E10+E18+E27+E35</f>
        <v>210543337.25999999</v>
      </c>
      <c r="F9" s="161">
        <f>E9/D9*100</f>
        <v>105.54141771788844</v>
      </c>
      <c r="G9" s="246">
        <f>G11+G18+G27+G35+G54</f>
        <v>331130</v>
      </c>
      <c r="H9" s="246">
        <f>H11+H18+H27+H35+H54</f>
        <v>380860.13</v>
      </c>
      <c r="I9" s="112">
        <f>H9/G9*100</f>
        <v>115.01831002929363</v>
      </c>
      <c r="J9" s="73">
        <f>D9+G9</f>
        <v>199819958</v>
      </c>
      <c r="K9" s="74">
        <f>E9+H9</f>
        <v>210924197.38999999</v>
      </c>
      <c r="L9" s="72">
        <f>K9/J9*100</f>
        <v>105.5571222720405</v>
      </c>
    </row>
    <row r="10" spans="1:12" s="22" customFormat="1" ht="45" customHeight="1">
      <c r="A10" s="49">
        <f t="shared" ref="A10:A81" si="0">A9+1</f>
        <v>2</v>
      </c>
      <c r="B10" s="56" t="s">
        <v>10</v>
      </c>
      <c r="C10" s="64" t="s">
        <v>11</v>
      </c>
      <c r="D10" s="239">
        <f>D11+D16</f>
        <v>139329177</v>
      </c>
      <c r="E10" s="239">
        <f>E11+E16</f>
        <v>145697046.26999998</v>
      </c>
      <c r="F10" s="105">
        <f t="shared" ref="F10:F81" si="1">E10/D10*100</f>
        <v>104.5703774378858</v>
      </c>
      <c r="G10" s="119">
        <v>0</v>
      </c>
      <c r="H10" s="120">
        <v>0</v>
      </c>
      <c r="I10" s="121">
        <v>0</v>
      </c>
      <c r="J10" s="42">
        <f t="shared" ref="J10:J81" si="2">D10+G10</f>
        <v>139329177</v>
      </c>
      <c r="K10" s="24">
        <f t="shared" ref="K10:K81" si="3">E10+H10</f>
        <v>145697046.26999998</v>
      </c>
      <c r="L10" s="43">
        <f t="shared" ref="L10:L81" si="4">K10/J10*100</f>
        <v>104.5703774378858</v>
      </c>
    </row>
    <row r="11" spans="1:12" s="26" customFormat="1" ht="18">
      <c r="A11" s="50">
        <f t="shared" si="0"/>
        <v>3</v>
      </c>
      <c r="B11" s="58" t="s">
        <v>12</v>
      </c>
      <c r="C11" s="63" t="s">
        <v>13</v>
      </c>
      <c r="D11" s="237">
        <f>SUM(D12:D15)</f>
        <v>139324377</v>
      </c>
      <c r="E11" s="237">
        <f>SUM(E12:E15)</f>
        <v>145692205.26999998</v>
      </c>
      <c r="F11" s="104">
        <f t="shared" si="1"/>
        <v>104.57050546868764</v>
      </c>
      <c r="G11" s="116">
        <v>0</v>
      </c>
      <c r="H11" s="117">
        <v>0</v>
      </c>
      <c r="I11" s="118">
        <v>0</v>
      </c>
      <c r="J11" s="38">
        <f t="shared" si="2"/>
        <v>139324377</v>
      </c>
      <c r="K11" s="25">
        <f t="shared" si="3"/>
        <v>145692205.26999998</v>
      </c>
      <c r="L11" s="39">
        <f t="shared" si="4"/>
        <v>104.57050546868764</v>
      </c>
    </row>
    <row r="12" spans="1:12" ht="54" customHeight="1">
      <c r="A12" s="48">
        <f t="shared" si="0"/>
        <v>4</v>
      </c>
      <c r="B12" s="57" t="s">
        <v>14</v>
      </c>
      <c r="C12" s="62" t="s">
        <v>15</v>
      </c>
      <c r="D12" s="220">
        <v>117890287</v>
      </c>
      <c r="E12" s="220">
        <v>121693535.95</v>
      </c>
      <c r="F12" s="103">
        <f t="shared" si="1"/>
        <v>103.22609185776264</v>
      </c>
      <c r="G12" s="113">
        <v>0</v>
      </c>
      <c r="H12" s="114">
        <v>0</v>
      </c>
      <c r="I12" s="115">
        <v>0</v>
      </c>
      <c r="J12" s="36">
        <f t="shared" si="2"/>
        <v>117890287</v>
      </c>
      <c r="K12" s="23">
        <f t="shared" si="3"/>
        <v>121693535.95</v>
      </c>
      <c r="L12" s="37">
        <f t="shared" si="4"/>
        <v>103.22609185776264</v>
      </c>
    </row>
    <row r="13" spans="1:12" ht="87.75" customHeight="1">
      <c r="A13" s="48">
        <f t="shared" si="0"/>
        <v>5</v>
      </c>
      <c r="B13" s="57" t="s">
        <v>16</v>
      </c>
      <c r="C13" s="62" t="s">
        <v>17</v>
      </c>
      <c r="D13" s="220">
        <v>9320000</v>
      </c>
      <c r="E13" s="220">
        <v>10555418.890000001</v>
      </c>
      <c r="F13" s="103">
        <f t="shared" si="1"/>
        <v>113.25556748927039</v>
      </c>
      <c r="G13" s="113">
        <v>0</v>
      </c>
      <c r="H13" s="114">
        <v>0</v>
      </c>
      <c r="I13" s="115">
        <v>0</v>
      </c>
      <c r="J13" s="36">
        <f t="shared" si="2"/>
        <v>9320000</v>
      </c>
      <c r="K13" s="23">
        <f t="shared" si="3"/>
        <v>10555418.890000001</v>
      </c>
      <c r="L13" s="37">
        <f t="shared" si="4"/>
        <v>113.25556748927039</v>
      </c>
    </row>
    <row r="14" spans="1:12" ht="49.95" customHeight="1">
      <c r="A14" s="48">
        <f t="shared" si="0"/>
        <v>6</v>
      </c>
      <c r="B14" s="57" t="s">
        <v>18</v>
      </c>
      <c r="C14" s="62" t="s">
        <v>19</v>
      </c>
      <c r="D14" s="220">
        <v>11153790</v>
      </c>
      <c r="E14" s="220">
        <v>12382126.789999999</v>
      </c>
      <c r="F14" s="103">
        <f t="shared" si="1"/>
        <v>111.01273011236539</v>
      </c>
      <c r="G14" s="113">
        <v>0</v>
      </c>
      <c r="H14" s="114">
        <v>0</v>
      </c>
      <c r="I14" s="115">
        <v>0</v>
      </c>
      <c r="J14" s="36">
        <f t="shared" si="2"/>
        <v>11153790</v>
      </c>
      <c r="K14" s="23">
        <f t="shared" si="3"/>
        <v>12382126.789999999</v>
      </c>
      <c r="L14" s="37">
        <f t="shared" si="4"/>
        <v>111.01273011236539</v>
      </c>
    </row>
    <row r="15" spans="1:12" ht="46.8">
      <c r="A15" s="48">
        <f>A14+1</f>
        <v>7</v>
      </c>
      <c r="B15" s="57" t="s">
        <v>20</v>
      </c>
      <c r="C15" s="62" t="s">
        <v>21</v>
      </c>
      <c r="D15" s="220">
        <v>960300</v>
      </c>
      <c r="E15" s="220">
        <v>1061123.6399999999</v>
      </c>
      <c r="F15" s="103">
        <f t="shared" si="1"/>
        <v>110.49918150577945</v>
      </c>
      <c r="G15" s="113">
        <v>0</v>
      </c>
      <c r="H15" s="114">
        <v>0</v>
      </c>
      <c r="I15" s="115">
        <v>0</v>
      </c>
      <c r="J15" s="36">
        <f t="shared" si="2"/>
        <v>960300</v>
      </c>
      <c r="K15" s="23">
        <f t="shared" si="3"/>
        <v>1061123.6399999999</v>
      </c>
      <c r="L15" s="37">
        <f t="shared" si="4"/>
        <v>110.49918150577945</v>
      </c>
    </row>
    <row r="16" spans="1:12" ht="22.5" customHeight="1">
      <c r="B16" s="60" t="s">
        <v>332</v>
      </c>
      <c r="C16" s="66" t="s">
        <v>329</v>
      </c>
      <c r="D16" s="237">
        <f>D17</f>
        <v>4800</v>
      </c>
      <c r="E16" s="237">
        <f>E17</f>
        <v>4841</v>
      </c>
      <c r="F16" s="106">
        <f t="shared" si="1"/>
        <v>100.85416666666667</v>
      </c>
      <c r="G16" s="122">
        <v>0</v>
      </c>
      <c r="H16" s="123">
        <v>0</v>
      </c>
      <c r="I16" s="124">
        <v>0</v>
      </c>
      <c r="J16" s="40">
        <f t="shared" ref="J16" si="5">D16+G16</f>
        <v>4800</v>
      </c>
      <c r="K16" s="29">
        <f t="shared" ref="K16" si="6">E16+H16</f>
        <v>4841</v>
      </c>
      <c r="L16" s="43">
        <f t="shared" si="4"/>
        <v>100.85416666666667</v>
      </c>
    </row>
    <row r="17" spans="1:12" ht="34.950000000000003" customHeight="1">
      <c r="B17" s="57" t="s">
        <v>330</v>
      </c>
      <c r="C17" s="62" t="s">
        <v>331</v>
      </c>
      <c r="D17" s="220">
        <v>4800</v>
      </c>
      <c r="E17" s="220">
        <v>4841</v>
      </c>
      <c r="F17" s="103">
        <f t="shared" si="1"/>
        <v>100.85416666666667</v>
      </c>
      <c r="G17" s="113">
        <v>0</v>
      </c>
      <c r="H17" s="114">
        <v>0</v>
      </c>
      <c r="I17" s="115">
        <v>0</v>
      </c>
      <c r="J17" s="36">
        <f t="shared" ref="J17" si="7">D17+G17</f>
        <v>4800</v>
      </c>
      <c r="K17" s="23">
        <f t="shared" ref="K17" si="8">E17+H17</f>
        <v>4841</v>
      </c>
      <c r="L17" s="43">
        <f t="shared" si="4"/>
        <v>100.85416666666667</v>
      </c>
    </row>
    <row r="18" spans="1:12" s="22" customFormat="1" ht="38.25" customHeight="1">
      <c r="A18" s="49" t="e">
        <f>#REF!+1</f>
        <v>#REF!</v>
      </c>
      <c r="B18" s="56" t="s">
        <v>22</v>
      </c>
      <c r="C18" s="64" t="s">
        <v>23</v>
      </c>
      <c r="D18" s="219">
        <f>D19+D24+D22</f>
        <v>1112250</v>
      </c>
      <c r="E18" s="219">
        <f>E19+E22+E24</f>
        <v>1152833.9700000002</v>
      </c>
      <c r="F18" s="105">
        <f t="shared" si="1"/>
        <v>103.64881726230615</v>
      </c>
      <c r="G18" s="119">
        <v>0</v>
      </c>
      <c r="H18" s="120">
        <v>0</v>
      </c>
      <c r="I18" s="121">
        <v>0</v>
      </c>
      <c r="J18" s="42">
        <f t="shared" si="2"/>
        <v>1112250</v>
      </c>
      <c r="K18" s="24">
        <f t="shared" si="3"/>
        <v>1152833.9700000002</v>
      </c>
      <c r="L18" s="43">
        <f t="shared" si="4"/>
        <v>103.64881726230615</v>
      </c>
    </row>
    <row r="19" spans="1:12" s="26" customFormat="1" ht="33.75" customHeight="1">
      <c r="A19" s="50" t="e">
        <f>A18+1</f>
        <v>#REF!</v>
      </c>
      <c r="B19" s="58" t="s">
        <v>24</v>
      </c>
      <c r="C19" s="63" t="s">
        <v>25</v>
      </c>
      <c r="D19" s="237">
        <f>SUM(D20:D21)</f>
        <v>1090500</v>
      </c>
      <c r="E19" s="237">
        <f>SUM(E20:E21)</f>
        <v>1126087.3</v>
      </c>
      <c r="F19" s="104">
        <f t="shared" si="1"/>
        <v>103.2633929390188</v>
      </c>
      <c r="G19" s="116">
        <v>0</v>
      </c>
      <c r="H19" s="117">
        <v>0</v>
      </c>
      <c r="I19" s="118">
        <v>0</v>
      </c>
      <c r="J19" s="38">
        <f t="shared" si="2"/>
        <v>1090500</v>
      </c>
      <c r="K19" s="25">
        <f t="shared" si="3"/>
        <v>1126087.3</v>
      </c>
      <c r="L19" s="39">
        <f t="shared" si="4"/>
        <v>103.2633929390188</v>
      </c>
    </row>
    <row r="20" spans="1:12" s="26" customFormat="1" ht="52.5" customHeight="1">
      <c r="A20" s="50"/>
      <c r="B20" s="59" t="s">
        <v>274</v>
      </c>
      <c r="C20" s="65" t="s">
        <v>270</v>
      </c>
      <c r="D20" s="220">
        <v>921100</v>
      </c>
      <c r="E20" s="220">
        <v>956461.65</v>
      </c>
      <c r="F20" s="244">
        <f t="shared" si="1"/>
        <v>103.83906741938986</v>
      </c>
      <c r="G20" s="113">
        <v>0</v>
      </c>
      <c r="H20" s="114">
        <v>0</v>
      </c>
      <c r="I20" s="115">
        <v>0</v>
      </c>
      <c r="J20" s="36">
        <f t="shared" ref="J20" si="9">D20+G20</f>
        <v>921100</v>
      </c>
      <c r="K20" s="23">
        <f t="shared" ref="K20" si="10">E20+H20</f>
        <v>956461.65</v>
      </c>
      <c r="L20" s="37">
        <f t="shared" ref="L20" si="11">K20/J20*100</f>
        <v>103.83906741938986</v>
      </c>
    </row>
    <row r="21" spans="1:12" ht="82.95" customHeight="1">
      <c r="A21" s="48" t="e">
        <f>A19+1</f>
        <v>#REF!</v>
      </c>
      <c r="B21" s="57" t="s">
        <v>26</v>
      </c>
      <c r="C21" s="62" t="s">
        <v>27</v>
      </c>
      <c r="D21" s="220">
        <v>169400</v>
      </c>
      <c r="E21" s="220">
        <v>169625.65</v>
      </c>
      <c r="F21" s="244">
        <f t="shared" si="1"/>
        <v>100.13320543093269</v>
      </c>
      <c r="G21" s="113">
        <v>0</v>
      </c>
      <c r="H21" s="114">
        <v>0</v>
      </c>
      <c r="I21" s="115">
        <v>0</v>
      </c>
      <c r="J21" s="36">
        <f t="shared" si="2"/>
        <v>169400</v>
      </c>
      <c r="K21" s="23">
        <f t="shared" si="3"/>
        <v>169625.65</v>
      </c>
      <c r="L21" s="37">
        <f t="shared" si="4"/>
        <v>100.13320543093269</v>
      </c>
    </row>
    <row r="22" spans="1:12" ht="28.95" customHeight="1">
      <c r="B22" s="60" t="s">
        <v>405</v>
      </c>
      <c r="C22" s="63" t="s">
        <v>403</v>
      </c>
      <c r="D22" s="237">
        <f>D23</f>
        <v>0</v>
      </c>
      <c r="E22" s="237">
        <f>E23</f>
        <v>4755.37</v>
      </c>
      <c r="F22" s="106">
        <v>100</v>
      </c>
      <c r="G22" s="122">
        <v>0</v>
      </c>
      <c r="H22" s="123">
        <v>0</v>
      </c>
      <c r="I22" s="124">
        <v>0</v>
      </c>
      <c r="J22" s="40">
        <f t="shared" ref="J22:J23" si="12">D22+G22</f>
        <v>0</v>
      </c>
      <c r="K22" s="29">
        <f t="shared" ref="K22:K23" si="13">E22+H22</f>
        <v>4755.37</v>
      </c>
      <c r="L22" s="52">
        <v>100</v>
      </c>
    </row>
    <row r="23" spans="1:12" ht="38.549999999999997" customHeight="1">
      <c r="B23" s="57" t="s">
        <v>406</v>
      </c>
      <c r="C23" s="62" t="s">
        <v>404</v>
      </c>
      <c r="D23" s="220">
        <v>0</v>
      </c>
      <c r="E23" s="220">
        <v>4755.37</v>
      </c>
      <c r="F23" s="244">
        <v>100</v>
      </c>
      <c r="G23" s="113">
        <v>0</v>
      </c>
      <c r="H23" s="114">
        <v>0</v>
      </c>
      <c r="I23" s="115">
        <v>0</v>
      </c>
      <c r="J23" s="36">
        <f t="shared" si="12"/>
        <v>0</v>
      </c>
      <c r="K23" s="23">
        <f t="shared" si="13"/>
        <v>4755.37</v>
      </c>
      <c r="L23" s="37">
        <v>100</v>
      </c>
    </row>
    <row r="24" spans="1:12" s="26" customFormat="1" ht="18">
      <c r="A24" s="50" t="e">
        <f>A21+1</f>
        <v>#REF!</v>
      </c>
      <c r="B24" s="58" t="s">
        <v>28</v>
      </c>
      <c r="C24" s="63" t="s">
        <v>29</v>
      </c>
      <c r="D24" s="237">
        <f>SUM(D25:D26)</f>
        <v>21750</v>
      </c>
      <c r="E24" s="237">
        <f>SUM(E25:E26)</f>
        <v>21991.3</v>
      </c>
      <c r="F24" s="106">
        <f t="shared" si="1"/>
        <v>101.10942528735632</v>
      </c>
      <c r="G24" s="122">
        <v>0</v>
      </c>
      <c r="H24" s="123">
        <v>0</v>
      </c>
      <c r="I24" s="124">
        <v>0</v>
      </c>
      <c r="J24" s="40">
        <f t="shared" si="2"/>
        <v>21750</v>
      </c>
      <c r="K24" s="29">
        <f t="shared" si="3"/>
        <v>21991.3</v>
      </c>
      <c r="L24" s="52">
        <f t="shared" si="4"/>
        <v>101.10942528735632</v>
      </c>
    </row>
    <row r="25" spans="1:12" ht="46.8">
      <c r="A25" s="48" t="e">
        <f t="shared" si="0"/>
        <v>#REF!</v>
      </c>
      <c r="B25" s="57" t="s">
        <v>30</v>
      </c>
      <c r="C25" s="62" t="s">
        <v>31</v>
      </c>
      <c r="D25" s="220">
        <v>21750</v>
      </c>
      <c r="E25" s="220">
        <v>21991.3</v>
      </c>
      <c r="F25" s="244">
        <f t="shared" si="1"/>
        <v>101.10942528735632</v>
      </c>
      <c r="G25" s="113">
        <v>0</v>
      </c>
      <c r="H25" s="114">
        <v>0</v>
      </c>
      <c r="I25" s="115">
        <v>0</v>
      </c>
      <c r="J25" s="36">
        <f t="shared" si="2"/>
        <v>21750</v>
      </c>
      <c r="K25" s="23">
        <f t="shared" si="3"/>
        <v>21991.3</v>
      </c>
      <c r="L25" s="37">
        <f t="shared" si="4"/>
        <v>101.10942528735632</v>
      </c>
    </row>
    <row r="26" spans="1:12" ht="31.2" hidden="1">
      <c r="B26" s="80" t="s">
        <v>310</v>
      </c>
      <c r="C26" s="62" t="s">
        <v>285</v>
      </c>
      <c r="D26" s="220">
        <v>0</v>
      </c>
      <c r="E26" s="220">
        <v>0</v>
      </c>
      <c r="F26" s="183" t="e">
        <f t="shared" si="1"/>
        <v>#DIV/0!</v>
      </c>
      <c r="G26" s="113">
        <v>0</v>
      </c>
      <c r="H26" s="114">
        <v>0</v>
      </c>
      <c r="I26" s="115">
        <v>0</v>
      </c>
      <c r="J26" s="36">
        <f t="shared" si="2"/>
        <v>0</v>
      </c>
      <c r="K26" s="23">
        <f t="shared" si="3"/>
        <v>0</v>
      </c>
      <c r="L26" s="37" t="e">
        <f t="shared" si="4"/>
        <v>#DIV/0!</v>
      </c>
    </row>
    <row r="27" spans="1:12" s="22" customFormat="1" ht="17.399999999999999">
      <c r="A27" s="49" t="e">
        <f>#REF!+1</f>
        <v>#REF!</v>
      </c>
      <c r="B27" s="56" t="s">
        <v>32</v>
      </c>
      <c r="C27" s="64" t="s">
        <v>33</v>
      </c>
      <c r="D27" s="219">
        <f>D28+D30+D32</f>
        <v>4611641</v>
      </c>
      <c r="E27" s="219">
        <f>E28+E30+E32</f>
        <v>6053100.25</v>
      </c>
      <c r="F27" s="105">
        <f t="shared" si="1"/>
        <v>131.25697013275752</v>
      </c>
      <c r="G27" s="119">
        <v>0</v>
      </c>
      <c r="H27" s="120">
        <v>0</v>
      </c>
      <c r="I27" s="121">
        <v>0</v>
      </c>
      <c r="J27" s="42">
        <f t="shared" si="2"/>
        <v>4611641</v>
      </c>
      <c r="K27" s="24">
        <f t="shared" si="3"/>
        <v>6053100.25</v>
      </c>
      <c r="L27" s="43">
        <f t="shared" si="4"/>
        <v>131.25697013275752</v>
      </c>
    </row>
    <row r="28" spans="1:12" s="26" customFormat="1" ht="34.5" customHeight="1">
      <c r="A28" s="50" t="e">
        <f t="shared" si="0"/>
        <v>#REF!</v>
      </c>
      <c r="B28" s="58" t="s">
        <v>34</v>
      </c>
      <c r="C28" s="63" t="s">
        <v>35</v>
      </c>
      <c r="D28" s="237">
        <f>D29</f>
        <v>308600</v>
      </c>
      <c r="E28" s="237">
        <f>E29</f>
        <v>436606.82</v>
      </c>
      <c r="F28" s="104">
        <f t="shared" si="1"/>
        <v>141.47985093972781</v>
      </c>
      <c r="G28" s="116">
        <v>0</v>
      </c>
      <c r="H28" s="117">
        <v>0</v>
      </c>
      <c r="I28" s="118">
        <v>0</v>
      </c>
      <c r="J28" s="38">
        <f t="shared" si="2"/>
        <v>308600</v>
      </c>
      <c r="K28" s="25">
        <f t="shared" si="3"/>
        <v>436606.82</v>
      </c>
      <c r="L28" s="39">
        <f t="shared" si="4"/>
        <v>141.47985093972781</v>
      </c>
    </row>
    <row r="29" spans="1:12" ht="21.75" customHeight="1">
      <c r="A29" s="48" t="e">
        <f t="shared" si="0"/>
        <v>#REF!</v>
      </c>
      <c r="B29" s="57" t="s">
        <v>36</v>
      </c>
      <c r="C29" s="62" t="s">
        <v>37</v>
      </c>
      <c r="D29" s="220">
        <v>308600</v>
      </c>
      <c r="E29" s="220">
        <v>436606.82</v>
      </c>
      <c r="F29" s="103">
        <f t="shared" si="1"/>
        <v>141.47985093972781</v>
      </c>
      <c r="G29" s="113">
        <v>0</v>
      </c>
      <c r="H29" s="114">
        <v>0</v>
      </c>
      <c r="I29" s="115">
        <v>0</v>
      </c>
      <c r="J29" s="36">
        <f t="shared" si="2"/>
        <v>308600</v>
      </c>
      <c r="K29" s="23">
        <f t="shared" si="3"/>
        <v>436606.82</v>
      </c>
      <c r="L29" s="37">
        <f t="shared" si="4"/>
        <v>141.47985093972781</v>
      </c>
    </row>
    <row r="30" spans="1:12" ht="49.05" customHeight="1">
      <c r="A30" s="48" t="e">
        <f t="shared" si="0"/>
        <v>#REF!</v>
      </c>
      <c r="B30" s="60" t="s">
        <v>38</v>
      </c>
      <c r="C30" s="66" t="s">
        <v>39</v>
      </c>
      <c r="D30" s="237">
        <f>D31</f>
        <v>1921641</v>
      </c>
      <c r="E30" s="237">
        <f>E31</f>
        <v>2898706.36</v>
      </c>
      <c r="F30" s="106">
        <f t="shared" si="1"/>
        <v>150.84536393634397</v>
      </c>
      <c r="G30" s="122">
        <v>0</v>
      </c>
      <c r="H30" s="123">
        <v>0</v>
      </c>
      <c r="I30" s="124">
        <v>0</v>
      </c>
      <c r="J30" s="40">
        <f t="shared" si="2"/>
        <v>1921641</v>
      </c>
      <c r="K30" s="29">
        <f t="shared" si="3"/>
        <v>2898706.36</v>
      </c>
      <c r="L30" s="41">
        <f t="shared" si="4"/>
        <v>150.84536393634397</v>
      </c>
    </row>
    <row r="31" spans="1:12" ht="18">
      <c r="A31" s="48" t="e">
        <f t="shared" si="0"/>
        <v>#REF!</v>
      </c>
      <c r="B31" s="57" t="s">
        <v>36</v>
      </c>
      <c r="C31" s="62" t="s">
        <v>40</v>
      </c>
      <c r="D31" s="220">
        <v>1921641</v>
      </c>
      <c r="E31" s="220">
        <v>2898706.36</v>
      </c>
      <c r="F31" s="103">
        <f t="shared" si="1"/>
        <v>150.84536393634397</v>
      </c>
      <c r="G31" s="113">
        <v>0</v>
      </c>
      <c r="H31" s="114">
        <v>0</v>
      </c>
      <c r="I31" s="115">
        <v>0</v>
      </c>
      <c r="J31" s="36">
        <f t="shared" si="2"/>
        <v>1921641</v>
      </c>
      <c r="K31" s="23">
        <f t="shared" si="3"/>
        <v>2898706.36</v>
      </c>
      <c r="L31" s="37">
        <f t="shared" si="4"/>
        <v>150.84536393634397</v>
      </c>
    </row>
    <row r="32" spans="1:12" s="26" customFormat="1" ht="48.6">
      <c r="A32" s="50" t="e">
        <f t="shared" si="0"/>
        <v>#REF!</v>
      </c>
      <c r="B32" s="58" t="s">
        <v>41</v>
      </c>
      <c r="C32" s="63" t="s">
        <v>42</v>
      </c>
      <c r="D32" s="237">
        <f>D33+D34</f>
        <v>2381400</v>
      </c>
      <c r="E32" s="237">
        <f>E33+E34</f>
        <v>2717787.0700000003</v>
      </c>
      <c r="F32" s="104">
        <f t="shared" si="1"/>
        <v>114.12560132695056</v>
      </c>
      <c r="G32" s="116">
        <v>0</v>
      </c>
      <c r="H32" s="117">
        <v>0</v>
      </c>
      <c r="I32" s="118">
        <v>0</v>
      </c>
      <c r="J32" s="38">
        <f t="shared" si="2"/>
        <v>2381400</v>
      </c>
      <c r="K32" s="25">
        <f t="shared" si="3"/>
        <v>2717787.0700000003</v>
      </c>
      <c r="L32" s="39">
        <f t="shared" si="4"/>
        <v>114.12560132695056</v>
      </c>
    </row>
    <row r="33" spans="1:12" s="26" customFormat="1" ht="93.6">
      <c r="A33" s="50"/>
      <c r="B33" s="59" t="s">
        <v>441</v>
      </c>
      <c r="C33" s="65" t="s">
        <v>433</v>
      </c>
      <c r="D33" s="220">
        <v>794400</v>
      </c>
      <c r="E33" s="220">
        <v>1015673.79</v>
      </c>
      <c r="F33" s="103">
        <f t="shared" si="1"/>
        <v>127.85420317220544</v>
      </c>
      <c r="G33" s="113">
        <v>0</v>
      </c>
      <c r="H33" s="114">
        <v>0</v>
      </c>
      <c r="I33" s="115">
        <v>0</v>
      </c>
      <c r="J33" s="36">
        <f t="shared" ref="J33:J34" si="14">D33+G33</f>
        <v>794400</v>
      </c>
      <c r="K33" s="23">
        <f t="shared" ref="K33:K34" si="15">E33+H33</f>
        <v>1015673.79</v>
      </c>
      <c r="L33" s="37">
        <f t="shared" ref="L33:L34" si="16">K33/J33*100</f>
        <v>127.85420317220544</v>
      </c>
    </row>
    <row r="34" spans="1:12" s="26" customFormat="1" ht="62.4">
      <c r="A34" s="50"/>
      <c r="B34" s="59" t="s">
        <v>442</v>
      </c>
      <c r="C34" s="65" t="s">
        <v>434</v>
      </c>
      <c r="D34" s="220">
        <v>1587000</v>
      </c>
      <c r="E34" s="220">
        <v>1702113.28</v>
      </c>
      <c r="F34" s="103">
        <f t="shared" si="1"/>
        <v>107.25351480781349</v>
      </c>
      <c r="G34" s="113">
        <v>0</v>
      </c>
      <c r="H34" s="114">
        <v>0</v>
      </c>
      <c r="I34" s="115">
        <v>0</v>
      </c>
      <c r="J34" s="36">
        <f t="shared" si="14"/>
        <v>1587000</v>
      </c>
      <c r="K34" s="23">
        <f t="shared" si="15"/>
        <v>1702113.28</v>
      </c>
      <c r="L34" s="37">
        <f t="shared" si="16"/>
        <v>107.25351480781349</v>
      </c>
    </row>
    <row r="35" spans="1:12" ht="17.399999999999999">
      <c r="A35" s="48" t="e">
        <f>A32+1</f>
        <v>#REF!</v>
      </c>
      <c r="B35" s="181" t="s">
        <v>43</v>
      </c>
      <c r="C35" s="67" t="s">
        <v>44</v>
      </c>
      <c r="D35" s="219">
        <f>D36+D47+D50</f>
        <v>54435760</v>
      </c>
      <c r="E35" s="219">
        <f>E36+E47+E50</f>
        <v>57640356.769999996</v>
      </c>
      <c r="F35" s="207">
        <f t="shared" si="1"/>
        <v>105.88693309324606</v>
      </c>
      <c r="G35" s="125">
        <v>0</v>
      </c>
      <c r="H35" s="126">
        <v>0</v>
      </c>
      <c r="I35" s="127">
        <v>0</v>
      </c>
      <c r="J35" s="51">
        <f t="shared" si="2"/>
        <v>54435760</v>
      </c>
      <c r="K35" s="28">
        <f t="shared" si="3"/>
        <v>57640356.769999996</v>
      </c>
      <c r="L35" s="52">
        <f t="shared" si="4"/>
        <v>105.88693309324606</v>
      </c>
    </row>
    <row r="36" spans="1:12" s="26" customFormat="1" ht="18">
      <c r="A36" s="50" t="e">
        <f t="shared" si="0"/>
        <v>#REF!</v>
      </c>
      <c r="B36" s="58" t="s">
        <v>45</v>
      </c>
      <c r="C36" s="63" t="s">
        <v>46</v>
      </c>
      <c r="D36" s="237">
        <f>SUM(D37:D46)</f>
        <v>22035710</v>
      </c>
      <c r="E36" s="237">
        <f>SUM(E37:E46)</f>
        <v>23051231.009999998</v>
      </c>
      <c r="F36" s="104">
        <f t="shared" si="1"/>
        <v>104.60852411835153</v>
      </c>
      <c r="G36" s="116">
        <v>0</v>
      </c>
      <c r="H36" s="117">
        <v>0</v>
      </c>
      <c r="I36" s="118">
        <v>0</v>
      </c>
      <c r="J36" s="38">
        <f t="shared" si="2"/>
        <v>22035710</v>
      </c>
      <c r="K36" s="25">
        <f t="shared" si="3"/>
        <v>23051231.009999998</v>
      </c>
      <c r="L36" s="39">
        <f t="shared" si="4"/>
        <v>104.60852411835153</v>
      </c>
    </row>
    <row r="37" spans="1:12" ht="52.5" customHeight="1">
      <c r="A37" s="48" t="e">
        <f t="shared" si="0"/>
        <v>#REF!</v>
      </c>
      <c r="B37" s="57" t="s">
        <v>47</v>
      </c>
      <c r="C37" s="62" t="s">
        <v>48</v>
      </c>
      <c r="D37" s="220">
        <v>9216</v>
      </c>
      <c r="E37" s="220">
        <v>9216.2900000000009</v>
      </c>
      <c r="F37" s="103">
        <f t="shared" si="1"/>
        <v>100.0031467013889</v>
      </c>
      <c r="G37" s="113">
        <v>0</v>
      </c>
      <c r="H37" s="114">
        <v>0</v>
      </c>
      <c r="I37" s="115">
        <v>0</v>
      </c>
      <c r="J37" s="36">
        <f t="shared" si="2"/>
        <v>9216</v>
      </c>
      <c r="K37" s="23">
        <f t="shared" si="3"/>
        <v>9216.2900000000009</v>
      </c>
      <c r="L37" s="37">
        <f t="shared" si="4"/>
        <v>100.0031467013889</v>
      </c>
    </row>
    <row r="38" spans="1:12" ht="56.55" customHeight="1">
      <c r="A38" s="48" t="e">
        <f t="shared" si="0"/>
        <v>#REF!</v>
      </c>
      <c r="B38" s="57" t="s">
        <v>49</v>
      </c>
      <c r="C38" s="62" t="s">
        <v>50</v>
      </c>
      <c r="D38" s="220">
        <v>213700</v>
      </c>
      <c r="E38" s="220">
        <v>277443.18</v>
      </c>
      <c r="F38" s="103">
        <f t="shared" si="1"/>
        <v>129.82834815161442</v>
      </c>
      <c r="G38" s="113">
        <v>0</v>
      </c>
      <c r="H38" s="114">
        <v>0</v>
      </c>
      <c r="I38" s="115">
        <v>0</v>
      </c>
      <c r="J38" s="36">
        <f t="shared" si="2"/>
        <v>213700</v>
      </c>
      <c r="K38" s="23">
        <f t="shared" si="3"/>
        <v>277443.18</v>
      </c>
      <c r="L38" s="37">
        <f t="shared" si="4"/>
        <v>129.82834815161442</v>
      </c>
    </row>
    <row r="39" spans="1:12" ht="51.45" customHeight="1">
      <c r="A39" s="48" t="e">
        <f t="shared" si="0"/>
        <v>#REF!</v>
      </c>
      <c r="B39" s="57" t="s">
        <v>51</v>
      </c>
      <c r="C39" s="62" t="s">
        <v>52</v>
      </c>
      <c r="D39" s="220">
        <v>461494</v>
      </c>
      <c r="E39" s="220">
        <v>609625.94999999995</v>
      </c>
      <c r="F39" s="103">
        <f t="shared" si="1"/>
        <v>132.09834797418819</v>
      </c>
      <c r="G39" s="113">
        <v>0</v>
      </c>
      <c r="H39" s="114">
        <v>0</v>
      </c>
      <c r="I39" s="115">
        <v>0</v>
      </c>
      <c r="J39" s="36">
        <f t="shared" si="2"/>
        <v>461494</v>
      </c>
      <c r="K39" s="23">
        <f t="shared" si="3"/>
        <v>609625.94999999995</v>
      </c>
      <c r="L39" s="37">
        <f t="shared" si="4"/>
        <v>132.09834797418819</v>
      </c>
    </row>
    <row r="40" spans="1:12" ht="52.5" customHeight="1">
      <c r="A40" s="48" t="e">
        <f t="shared" si="0"/>
        <v>#REF!</v>
      </c>
      <c r="B40" s="57" t="s">
        <v>53</v>
      </c>
      <c r="C40" s="62" t="s">
        <v>54</v>
      </c>
      <c r="D40" s="220">
        <v>1560700</v>
      </c>
      <c r="E40" s="220">
        <v>1611045.8</v>
      </c>
      <c r="F40" s="103">
        <f t="shared" si="1"/>
        <v>103.22584737617734</v>
      </c>
      <c r="G40" s="113">
        <v>0</v>
      </c>
      <c r="H40" s="114">
        <v>0</v>
      </c>
      <c r="I40" s="115">
        <v>0</v>
      </c>
      <c r="J40" s="36">
        <f t="shared" si="2"/>
        <v>1560700</v>
      </c>
      <c r="K40" s="23">
        <f t="shared" si="3"/>
        <v>1611045.8</v>
      </c>
      <c r="L40" s="37">
        <f t="shared" si="4"/>
        <v>103.22584737617734</v>
      </c>
    </row>
    <row r="41" spans="1:12" ht="18">
      <c r="A41" s="48" t="e">
        <f t="shared" si="0"/>
        <v>#REF!</v>
      </c>
      <c r="B41" s="57" t="s">
        <v>55</v>
      </c>
      <c r="C41" s="62" t="s">
        <v>56</v>
      </c>
      <c r="D41" s="220">
        <v>3596500</v>
      </c>
      <c r="E41" s="220">
        <v>3709003.29</v>
      </c>
      <c r="F41" s="103">
        <f t="shared" si="1"/>
        <v>103.1281326289448</v>
      </c>
      <c r="G41" s="113">
        <v>0</v>
      </c>
      <c r="H41" s="114">
        <v>0</v>
      </c>
      <c r="I41" s="115">
        <v>0</v>
      </c>
      <c r="J41" s="36">
        <f t="shared" si="2"/>
        <v>3596500</v>
      </c>
      <c r="K41" s="23">
        <f t="shared" si="3"/>
        <v>3709003.29</v>
      </c>
      <c r="L41" s="37">
        <f t="shared" si="4"/>
        <v>103.1281326289448</v>
      </c>
    </row>
    <row r="42" spans="1:12" ht="18">
      <c r="A42" s="48" t="e">
        <f t="shared" si="0"/>
        <v>#REF!</v>
      </c>
      <c r="B42" s="57" t="s">
        <v>57</v>
      </c>
      <c r="C42" s="62" t="s">
        <v>58</v>
      </c>
      <c r="D42" s="220">
        <v>13595500</v>
      </c>
      <c r="E42" s="220">
        <v>13844639.24</v>
      </c>
      <c r="F42" s="103">
        <f t="shared" si="1"/>
        <v>101.83251252252583</v>
      </c>
      <c r="G42" s="113">
        <v>0</v>
      </c>
      <c r="H42" s="114">
        <v>0</v>
      </c>
      <c r="I42" s="115">
        <v>0</v>
      </c>
      <c r="J42" s="36">
        <f t="shared" si="2"/>
        <v>13595500</v>
      </c>
      <c r="K42" s="23">
        <f t="shared" si="3"/>
        <v>13844639.24</v>
      </c>
      <c r="L42" s="37">
        <f t="shared" si="4"/>
        <v>101.83251252252583</v>
      </c>
    </row>
    <row r="43" spans="1:12" ht="18">
      <c r="A43" s="48" t="e">
        <f t="shared" si="0"/>
        <v>#REF!</v>
      </c>
      <c r="B43" s="57" t="s">
        <v>59</v>
      </c>
      <c r="C43" s="62" t="s">
        <v>60</v>
      </c>
      <c r="D43" s="220">
        <v>1830700</v>
      </c>
      <c r="E43" s="220">
        <v>2151784.33</v>
      </c>
      <c r="F43" s="103">
        <f t="shared" si="1"/>
        <v>117.53888294095157</v>
      </c>
      <c r="G43" s="113">
        <v>0</v>
      </c>
      <c r="H43" s="114">
        <v>0</v>
      </c>
      <c r="I43" s="115">
        <v>0</v>
      </c>
      <c r="J43" s="36">
        <f t="shared" si="2"/>
        <v>1830700</v>
      </c>
      <c r="K43" s="23">
        <f t="shared" si="3"/>
        <v>2151784.33</v>
      </c>
      <c r="L43" s="37">
        <f t="shared" si="4"/>
        <v>117.53888294095157</v>
      </c>
    </row>
    <row r="44" spans="1:12" ht="18">
      <c r="A44" s="48" t="e">
        <f t="shared" si="0"/>
        <v>#REF!</v>
      </c>
      <c r="B44" s="57" t="s">
        <v>61</v>
      </c>
      <c r="C44" s="62" t="s">
        <v>62</v>
      </c>
      <c r="D44" s="220">
        <v>705400</v>
      </c>
      <c r="E44" s="220">
        <v>769722.93</v>
      </c>
      <c r="F44" s="103">
        <f t="shared" si="1"/>
        <v>109.11864615820812</v>
      </c>
      <c r="G44" s="113">
        <v>0</v>
      </c>
      <c r="H44" s="114">
        <v>0</v>
      </c>
      <c r="I44" s="115">
        <v>0</v>
      </c>
      <c r="J44" s="36">
        <f t="shared" si="2"/>
        <v>705400</v>
      </c>
      <c r="K44" s="23">
        <f t="shared" si="3"/>
        <v>769722.93</v>
      </c>
      <c r="L44" s="37">
        <f t="shared" si="4"/>
        <v>109.11864615820812</v>
      </c>
    </row>
    <row r="45" spans="1:12" ht="18">
      <c r="A45" s="48" t="e">
        <f t="shared" si="0"/>
        <v>#REF!</v>
      </c>
      <c r="B45" s="57" t="s">
        <v>63</v>
      </c>
      <c r="C45" s="62" t="s">
        <v>64</v>
      </c>
      <c r="D45" s="220">
        <v>12500</v>
      </c>
      <c r="E45" s="220">
        <v>12500</v>
      </c>
      <c r="F45" s="103">
        <f t="shared" si="1"/>
        <v>100</v>
      </c>
      <c r="G45" s="113">
        <v>0</v>
      </c>
      <c r="H45" s="114">
        <v>0</v>
      </c>
      <c r="I45" s="115">
        <v>0</v>
      </c>
      <c r="J45" s="36">
        <f t="shared" si="2"/>
        <v>12500</v>
      </c>
      <c r="K45" s="23">
        <f t="shared" si="3"/>
        <v>12500</v>
      </c>
      <c r="L45" s="37">
        <f t="shared" si="4"/>
        <v>100</v>
      </c>
    </row>
    <row r="46" spans="1:12" ht="18">
      <c r="A46" s="48" t="e">
        <f t="shared" si="0"/>
        <v>#REF!</v>
      </c>
      <c r="B46" s="57" t="s">
        <v>65</v>
      </c>
      <c r="C46" s="62" t="s">
        <v>66</v>
      </c>
      <c r="D46" s="220">
        <v>50000</v>
      </c>
      <c r="E46" s="220">
        <v>56250</v>
      </c>
      <c r="F46" s="103">
        <f t="shared" si="1"/>
        <v>112.5</v>
      </c>
      <c r="G46" s="113">
        <v>0</v>
      </c>
      <c r="H46" s="114">
        <v>0</v>
      </c>
      <c r="I46" s="115">
        <v>0</v>
      </c>
      <c r="J46" s="36">
        <f t="shared" si="2"/>
        <v>50000</v>
      </c>
      <c r="K46" s="23">
        <f t="shared" si="3"/>
        <v>56250</v>
      </c>
      <c r="L46" s="37">
        <f t="shared" si="4"/>
        <v>112.5</v>
      </c>
    </row>
    <row r="47" spans="1:12" s="26" customFormat="1" ht="18">
      <c r="A47" s="50" t="e">
        <f t="shared" si="0"/>
        <v>#REF!</v>
      </c>
      <c r="B47" s="58" t="s">
        <v>67</v>
      </c>
      <c r="C47" s="63" t="s">
        <v>68</v>
      </c>
      <c r="D47" s="237">
        <f>SUM(D48:D49)</f>
        <v>13350</v>
      </c>
      <c r="E47" s="237">
        <f>SUM(E48:E49)</f>
        <v>15173.19</v>
      </c>
      <c r="F47" s="106">
        <f t="shared" si="1"/>
        <v>113.65685393258427</v>
      </c>
      <c r="G47" s="116">
        <v>0</v>
      </c>
      <c r="H47" s="117">
        <v>0</v>
      </c>
      <c r="I47" s="118">
        <v>0</v>
      </c>
      <c r="J47" s="38">
        <f t="shared" si="2"/>
        <v>13350</v>
      </c>
      <c r="K47" s="25">
        <f t="shared" si="3"/>
        <v>15173.19</v>
      </c>
      <c r="L47" s="39">
        <f t="shared" si="4"/>
        <v>113.65685393258427</v>
      </c>
    </row>
    <row r="48" spans="1:12" ht="31.2">
      <c r="A48" s="48" t="e">
        <f t="shared" si="0"/>
        <v>#REF!</v>
      </c>
      <c r="B48" s="57" t="s">
        <v>69</v>
      </c>
      <c r="C48" s="62" t="s">
        <v>70</v>
      </c>
      <c r="D48" s="220">
        <v>2150</v>
      </c>
      <c r="E48" s="220">
        <v>3050.5</v>
      </c>
      <c r="F48" s="103">
        <f t="shared" si="1"/>
        <v>141.88372093023256</v>
      </c>
      <c r="G48" s="113">
        <v>0</v>
      </c>
      <c r="H48" s="114">
        <v>0</v>
      </c>
      <c r="I48" s="115">
        <v>0</v>
      </c>
      <c r="J48" s="36">
        <f t="shared" si="2"/>
        <v>2150</v>
      </c>
      <c r="K48" s="23">
        <f t="shared" si="3"/>
        <v>3050.5</v>
      </c>
      <c r="L48" s="37">
        <f t="shared" si="4"/>
        <v>141.88372093023256</v>
      </c>
    </row>
    <row r="49" spans="1:12" ht="18">
      <c r="A49" s="48" t="e">
        <f t="shared" si="0"/>
        <v>#REF!</v>
      </c>
      <c r="B49" s="57" t="s">
        <v>71</v>
      </c>
      <c r="C49" s="62" t="s">
        <v>72</v>
      </c>
      <c r="D49" s="220">
        <v>11200</v>
      </c>
      <c r="E49" s="220">
        <v>12122.69</v>
      </c>
      <c r="F49" s="103">
        <f t="shared" si="1"/>
        <v>108.23830357142859</v>
      </c>
      <c r="G49" s="113">
        <v>0</v>
      </c>
      <c r="H49" s="114">
        <v>0</v>
      </c>
      <c r="I49" s="115">
        <v>0</v>
      </c>
      <c r="J49" s="36">
        <f t="shared" si="2"/>
        <v>11200</v>
      </c>
      <c r="K49" s="23">
        <f t="shared" si="3"/>
        <v>12122.69</v>
      </c>
      <c r="L49" s="37">
        <f t="shared" si="4"/>
        <v>108.23830357142859</v>
      </c>
    </row>
    <row r="50" spans="1:12" s="26" customFormat="1" ht="18">
      <c r="A50" s="50" t="e">
        <f t="shared" si="0"/>
        <v>#REF!</v>
      </c>
      <c r="B50" s="58" t="s">
        <v>73</v>
      </c>
      <c r="C50" s="63" t="s">
        <v>74</v>
      </c>
      <c r="D50" s="237">
        <f>SUM(D51:D53)</f>
        <v>32386700</v>
      </c>
      <c r="E50" s="237">
        <f>SUM(E51:E53)</f>
        <v>34573952.57</v>
      </c>
      <c r="F50" s="104">
        <f t="shared" si="1"/>
        <v>106.753551828374</v>
      </c>
      <c r="G50" s="116">
        <v>0</v>
      </c>
      <c r="H50" s="117">
        <v>0</v>
      </c>
      <c r="I50" s="118">
        <v>0</v>
      </c>
      <c r="J50" s="38">
        <f t="shared" si="2"/>
        <v>32386700</v>
      </c>
      <c r="K50" s="25">
        <f t="shared" si="3"/>
        <v>34573952.57</v>
      </c>
      <c r="L50" s="39">
        <f t="shared" si="4"/>
        <v>106.753551828374</v>
      </c>
    </row>
    <row r="51" spans="1:12" ht="18">
      <c r="A51" s="48" t="e">
        <f t="shared" si="0"/>
        <v>#REF!</v>
      </c>
      <c r="B51" s="57" t="s">
        <v>75</v>
      </c>
      <c r="C51" s="62" t="s">
        <v>76</v>
      </c>
      <c r="D51" s="220">
        <v>3056300</v>
      </c>
      <c r="E51" s="220">
        <v>3283762.37</v>
      </c>
      <c r="F51" s="103">
        <f t="shared" si="1"/>
        <v>107.44240977652717</v>
      </c>
      <c r="G51" s="113">
        <v>0</v>
      </c>
      <c r="H51" s="114">
        <v>0</v>
      </c>
      <c r="I51" s="115">
        <v>0</v>
      </c>
      <c r="J51" s="36">
        <f t="shared" si="2"/>
        <v>3056300</v>
      </c>
      <c r="K51" s="23">
        <f t="shared" si="3"/>
        <v>3283762.37</v>
      </c>
      <c r="L51" s="37">
        <f t="shared" si="4"/>
        <v>107.44240977652717</v>
      </c>
    </row>
    <row r="52" spans="1:12" ht="18">
      <c r="A52" s="48" t="e">
        <f t="shared" si="0"/>
        <v>#REF!</v>
      </c>
      <c r="B52" s="57" t="s">
        <v>77</v>
      </c>
      <c r="C52" s="62" t="s">
        <v>78</v>
      </c>
      <c r="D52" s="220">
        <v>26615600</v>
      </c>
      <c r="E52" s="220">
        <v>28376283.620000001</v>
      </c>
      <c r="F52" s="103">
        <f t="shared" si="1"/>
        <v>106.61523174378935</v>
      </c>
      <c r="G52" s="113">
        <v>0</v>
      </c>
      <c r="H52" s="114">
        <v>0</v>
      </c>
      <c r="I52" s="115">
        <v>0</v>
      </c>
      <c r="J52" s="36">
        <f t="shared" si="2"/>
        <v>26615600</v>
      </c>
      <c r="K52" s="23">
        <f t="shared" si="3"/>
        <v>28376283.620000001</v>
      </c>
      <c r="L52" s="37">
        <f t="shared" si="4"/>
        <v>106.61523174378935</v>
      </c>
    </row>
    <row r="53" spans="1:12" ht="78">
      <c r="A53" s="48" t="e">
        <f t="shared" si="0"/>
        <v>#REF!</v>
      </c>
      <c r="B53" s="57" t="s">
        <v>79</v>
      </c>
      <c r="C53" s="62" t="s">
        <v>80</v>
      </c>
      <c r="D53" s="220">
        <v>2714800</v>
      </c>
      <c r="E53" s="220">
        <v>2913906.58</v>
      </c>
      <c r="F53" s="103">
        <f t="shared" si="1"/>
        <v>107.33411595697658</v>
      </c>
      <c r="G53" s="128">
        <v>0</v>
      </c>
      <c r="H53" s="129">
        <v>0</v>
      </c>
      <c r="I53" s="115">
        <v>0</v>
      </c>
      <c r="J53" s="36">
        <f t="shared" si="2"/>
        <v>2714800</v>
      </c>
      <c r="K53" s="23">
        <f t="shared" si="3"/>
        <v>2913906.58</v>
      </c>
      <c r="L53" s="37">
        <f t="shared" si="4"/>
        <v>107.33411595697658</v>
      </c>
    </row>
    <row r="54" spans="1:12" s="22" customFormat="1" ht="17.399999999999999">
      <c r="A54" s="49" t="e">
        <f t="shared" si="0"/>
        <v>#REF!</v>
      </c>
      <c r="B54" s="56" t="s">
        <v>81</v>
      </c>
      <c r="C54" s="64" t="s">
        <v>82</v>
      </c>
      <c r="D54" s="219">
        <v>0</v>
      </c>
      <c r="E54" s="219">
        <v>0</v>
      </c>
      <c r="F54" s="142">
        <v>0</v>
      </c>
      <c r="G54" s="134">
        <f>G55</f>
        <v>331130</v>
      </c>
      <c r="H54" s="134">
        <f>H55</f>
        <v>380860.13</v>
      </c>
      <c r="I54" s="143">
        <f t="shared" ref="I54:I59" si="17">H54/G54*100</f>
        <v>115.01831002929363</v>
      </c>
      <c r="J54" s="42">
        <f t="shared" si="2"/>
        <v>331130</v>
      </c>
      <c r="K54" s="24">
        <f t="shared" si="3"/>
        <v>380860.13</v>
      </c>
      <c r="L54" s="43">
        <f t="shared" si="4"/>
        <v>115.01831002929363</v>
      </c>
    </row>
    <row r="55" spans="1:12" s="26" customFormat="1" ht="18">
      <c r="A55" s="50" t="e">
        <f t="shared" si="0"/>
        <v>#REF!</v>
      </c>
      <c r="B55" s="58" t="s">
        <v>83</v>
      </c>
      <c r="C55" s="63" t="s">
        <v>84</v>
      </c>
      <c r="D55" s="237">
        <v>0</v>
      </c>
      <c r="E55" s="237">
        <v>0</v>
      </c>
      <c r="F55" s="109">
        <v>0</v>
      </c>
      <c r="G55" s="240">
        <f>SUM(G56:G58)</f>
        <v>331130</v>
      </c>
      <c r="H55" s="240">
        <f>SUM(H56:H58)</f>
        <v>380860.13</v>
      </c>
      <c r="I55" s="250">
        <f t="shared" si="17"/>
        <v>115.01831002929363</v>
      </c>
      <c r="J55" s="38">
        <f t="shared" si="2"/>
        <v>331130</v>
      </c>
      <c r="K55" s="25">
        <f t="shared" si="3"/>
        <v>380860.13</v>
      </c>
      <c r="L55" s="39">
        <f t="shared" si="4"/>
        <v>115.01831002929363</v>
      </c>
    </row>
    <row r="56" spans="1:12" ht="69" customHeight="1">
      <c r="A56" s="48" t="e">
        <f t="shared" si="0"/>
        <v>#REF!</v>
      </c>
      <c r="B56" s="57" t="s">
        <v>85</v>
      </c>
      <c r="C56" s="62" t="s">
        <v>86</v>
      </c>
      <c r="D56" s="220">
        <v>0</v>
      </c>
      <c r="E56" s="220">
        <v>0</v>
      </c>
      <c r="F56" s="103">
        <v>0</v>
      </c>
      <c r="G56" s="113">
        <v>268030</v>
      </c>
      <c r="H56" s="114">
        <v>296088.55</v>
      </c>
      <c r="I56" s="115">
        <f t="shared" si="17"/>
        <v>110.46843636906316</v>
      </c>
      <c r="J56" s="36">
        <f t="shared" si="2"/>
        <v>268030</v>
      </c>
      <c r="K56" s="23">
        <f t="shared" si="3"/>
        <v>296088.55</v>
      </c>
      <c r="L56" s="37">
        <f t="shared" si="4"/>
        <v>110.46843636906316</v>
      </c>
    </row>
    <row r="57" spans="1:12" ht="34.5" customHeight="1">
      <c r="A57" s="48" t="e">
        <f t="shared" si="0"/>
        <v>#REF!</v>
      </c>
      <c r="B57" s="57" t="s">
        <v>87</v>
      </c>
      <c r="C57" s="62" t="s">
        <v>88</v>
      </c>
      <c r="D57" s="220">
        <v>0</v>
      </c>
      <c r="E57" s="220">
        <v>0</v>
      </c>
      <c r="F57" s="103">
        <v>0</v>
      </c>
      <c r="G57" s="113">
        <v>39500</v>
      </c>
      <c r="H57" s="114">
        <v>61145.06</v>
      </c>
      <c r="I57" s="115">
        <f t="shared" si="17"/>
        <v>154.79762025316455</v>
      </c>
      <c r="J57" s="36">
        <f t="shared" si="2"/>
        <v>39500</v>
      </c>
      <c r="K57" s="23">
        <f t="shared" si="3"/>
        <v>61145.06</v>
      </c>
      <c r="L57" s="37">
        <f t="shared" si="4"/>
        <v>154.79762025316455</v>
      </c>
    </row>
    <row r="58" spans="1:12" ht="67.95" customHeight="1" thickBot="1">
      <c r="A58" s="48" t="e">
        <f t="shared" si="0"/>
        <v>#REF!</v>
      </c>
      <c r="B58" s="53" t="s">
        <v>89</v>
      </c>
      <c r="C58" s="68" t="s">
        <v>90</v>
      </c>
      <c r="D58" s="223">
        <v>0</v>
      </c>
      <c r="E58" s="223">
        <v>0</v>
      </c>
      <c r="F58" s="107">
        <v>0</v>
      </c>
      <c r="G58" s="128">
        <v>23600</v>
      </c>
      <c r="H58" s="129">
        <v>23626.52</v>
      </c>
      <c r="I58" s="130">
        <f t="shared" si="17"/>
        <v>100.11237288135592</v>
      </c>
      <c r="J58" s="44">
        <f t="shared" si="2"/>
        <v>23600</v>
      </c>
      <c r="K58" s="27">
        <f t="shared" si="3"/>
        <v>23626.52</v>
      </c>
      <c r="L58" s="45">
        <f t="shared" si="4"/>
        <v>100.11237288135592</v>
      </c>
    </row>
    <row r="59" spans="1:12" s="22" customFormat="1" ht="29.25" customHeight="1" thickBot="1">
      <c r="A59" s="49" t="e">
        <f t="shared" si="0"/>
        <v>#REF!</v>
      </c>
      <c r="B59" s="54" t="s">
        <v>91</v>
      </c>
      <c r="C59" s="150" t="s">
        <v>92</v>
      </c>
      <c r="D59" s="245">
        <f>D60+D68+D80</f>
        <v>4811172</v>
      </c>
      <c r="E59" s="245">
        <f>E60+E68+E80</f>
        <v>5414973.7400000002</v>
      </c>
      <c r="F59" s="151">
        <f t="shared" si="1"/>
        <v>112.54999280840512</v>
      </c>
      <c r="G59" s="131">
        <f>G60+G68+G80+G85</f>
        <v>5484208.8399999999</v>
      </c>
      <c r="H59" s="131">
        <f>H60+H68+H80+H85</f>
        <v>5637916.7299999995</v>
      </c>
      <c r="I59" s="112">
        <f t="shared" si="17"/>
        <v>102.80273590018865</v>
      </c>
      <c r="J59" s="73">
        <f t="shared" si="2"/>
        <v>10295380.84</v>
      </c>
      <c r="K59" s="74">
        <f t="shared" si="3"/>
        <v>11052890.469999999</v>
      </c>
      <c r="L59" s="72">
        <f t="shared" si="4"/>
        <v>107.35776210489362</v>
      </c>
    </row>
    <row r="60" spans="1:12" s="26" customFormat="1" ht="31.2">
      <c r="A60" s="50" t="e">
        <f t="shared" si="0"/>
        <v>#REF!</v>
      </c>
      <c r="B60" s="181" t="s">
        <v>93</v>
      </c>
      <c r="C60" s="67" t="s">
        <v>94</v>
      </c>
      <c r="D60" s="239">
        <f>D61+D63</f>
        <v>78549</v>
      </c>
      <c r="E60" s="239">
        <f>E61+E63</f>
        <v>132688.35999999999</v>
      </c>
      <c r="F60" s="207">
        <f t="shared" si="1"/>
        <v>168.92431475894026</v>
      </c>
      <c r="G60" s="125">
        <f>G67</f>
        <v>0</v>
      </c>
      <c r="H60" s="251">
        <f>H67</f>
        <v>0</v>
      </c>
      <c r="I60" s="252">
        <v>0</v>
      </c>
      <c r="J60" s="209">
        <f t="shared" si="2"/>
        <v>78549</v>
      </c>
      <c r="K60" s="28">
        <f t="shared" si="3"/>
        <v>132688.35999999999</v>
      </c>
      <c r="L60" s="52">
        <f t="shared" si="4"/>
        <v>168.92431475894026</v>
      </c>
    </row>
    <row r="61" spans="1:12" s="26" customFormat="1" ht="113.55" customHeight="1">
      <c r="A61" s="50"/>
      <c r="B61" s="58" t="s">
        <v>340</v>
      </c>
      <c r="C61" s="63" t="s">
        <v>395</v>
      </c>
      <c r="D61" s="237">
        <v>0</v>
      </c>
      <c r="E61" s="237">
        <f>E62</f>
        <v>2005</v>
      </c>
      <c r="F61" s="106">
        <v>100</v>
      </c>
      <c r="G61" s="122">
        <v>0</v>
      </c>
      <c r="H61" s="241">
        <v>0</v>
      </c>
      <c r="I61" s="222">
        <v>0</v>
      </c>
      <c r="J61" s="253">
        <f t="shared" ref="J61:J62" si="18">D61+G61</f>
        <v>0</v>
      </c>
      <c r="K61" s="29">
        <f t="shared" ref="K61:K62" si="19">E61+H61</f>
        <v>2005</v>
      </c>
      <c r="L61" s="41">
        <v>100</v>
      </c>
    </row>
    <row r="62" spans="1:12" s="26" customFormat="1" ht="48" customHeight="1">
      <c r="A62" s="50"/>
      <c r="B62" s="181" t="s">
        <v>341</v>
      </c>
      <c r="C62" s="65" t="s">
        <v>339</v>
      </c>
      <c r="D62" s="220">
        <v>0</v>
      </c>
      <c r="E62" s="220">
        <v>2005</v>
      </c>
      <c r="F62" s="103">
        <v>100</v>
      </c>
      <c r="G62" s="113">
        <v>0</v>
      </c>
      <c r="H62" s="114">
        <v>0</v>
      </c>
      <c r="I62" s="130">
        <v>0</v>
      </c>
      <c r="J62" s="36">
        <f t="shared" si="18"/>
        <v>0</v>
      </c>
      <c r="K62" s="23">
        <f t="shared" si="19"/>
        <v>2005</v>
      </c>
      <c r="L62" s="37">
        <v>100</v>
      </c>
    </row>
    <row r="63" spans="1:12" s="26" customFormat="1" ht="18">
      <c r="A63" s="50" t="e">
        <f>#REF!+1</f>
        <v>#REF!</v>
      </c>
      <c r="B63" s="58" t="s">
        <v>95</v>
      </c>
      <c r="C63" s="63" t="s">
        <v>96</v>
      </c>
      <c r="D63" s="237">
        <f>D64+D65+D66</f>
        <v>78549</v>
      </c>
      <c r="E63" s="237">
        <f>E64+E65+E66</f>
        <v>130683.36</v>
      </c>
      <c r="F63" s="104">
        <f t="shared" si="1"/>
        <v>166.37176794103044</v>
      </c>
      <c r="G63" s="116">
        <v>0</v>
      </c>
      <c r="H63" s="200">
        <v>0</v>
      </c>
      <c r="I63" s="182">
        <v>0</v>
      </c>
      <c r="J63" s="203">
        <f t="shared" si="2"/>
        <v>78549</v>
      </c>
      <c r="K63" s="25">
        <f t="shared" si="3"/>
        <v>130683.36</v>
      </c>
      <c r="L63" s="39">
        <f t="shared" si="4"/>
        <v>166.37176794103044</v>
      </c>
    </row>
    <row r="64" spans="1:12" s="26" customFormat="1" ht="18" hidden="1">
      <c r="A64" s="50"/>
      <c r="B64" s="59" t="s">
        <v>95</v>
      </c>
      <c r="C64" s="65" t="s">
        <v>407</v>
      </c>
      <c r="D64" s="220">
        <v>0</v>
      </c>
      <c r="E64" s="220">
        <v>0</v>
      </c>
      <c r="F64" s="244">
        <v>100</v>
      </c>
      <c r="G64" s="113">
        <v>0</v>
      </c>
      <c r="H64" s="201">
        <v>0</v>
      </c>
      <c r="I64" s="185">
        <v>0</v>
      </c>
      <c r="J64" s="204">
        <f t="shared" ref="J64" si="20">D64+G64</f>
        <v>0</v>
      </c>
      <c r="K64" s="23">
        <f t="shared" ref="K64" si="21">E64+H64</f>
        <v>0</v>
      </c>
      <c r="L64" s="37">
        <v>100</v>
      </c>
    </row>
    <row r="65" spans="1:12" ht="18">
      <c r="A65" s="48" t="e">
        <f>A63+1</f>
        <v>#REF!</v>
      </c>
      <c r="B65" s="57" t="s">
        <v>97</v>
      </c>
      <c r="C65" s="62" t="s">
        <v>98</v>
      </c>
      <c r="D65" s="220">
        <v>78549</v>
      </c>
      <c r="E65" s="220">
        <v>80776.2</v>
      </c>
      <c r="F65" s="103">
        <f t="shared" si="1"/>
        <v>102.83542756750563</v>
      </c>
      <c r="G65" s="113">
        <v>0</v>
      </c>
      <c r="H65" s="201">
        <v>0</v>
      </c>
      <c r="I65" s="133">
        <v>0</v>
      </c>
      <c r="J65" s="204">
        <f t="shared" si="2"/>
        <v>78549</v>
      </c>
      <c r="K65" s="23">
        <f t="shared" si="3"/>
        <v>80776.2</v>
      </c>
      <c r="L65" s="37">
        <f t="shared" si="4"/>
        <v>102.83542756750563</v>
      </c>
    </row>
    <row r="66" spans="1:12" ht="46.8">
      <c r="B66" s="57" t="s">
        <v>334</v>
      </c>
      <c r="C66" s="62" t="s">
        <v>333</v>
      </c>
      <c r="D66" s="220">
        <v>0</v>
      </c>
      <c r="E66" s="220">
        <v>49907.16</v>
      </c>
      <c r="F66" s="244">
        <v>100</v>
      </c>
      <c r="G66" s="113">
        <v>0</v>
      </c>
      <c r="H66" s="201">
        <v>0</v>
      </c>
      <c r="I66" s="185">
        <v>0</v>
      </c>
      <c r="J66" s="204">
        <f t="shared" si="2"/>
        <v>0</v>
      </c>
      <c r="K66" s="23">
        <f t="shared" si="3"/>
        <v>49907.16</v>
      </c>
      <c r="L66" s="37">
        <v>100</v>
      </c>
    </row>
    <row r="67" spans="1:12" ht="46.8" hidden="1">
      <c r="B67" s="181" t="s">
        <v>318</v>
      </c>
      <c r="C67" s="67" t="s">
        <v>317</v>
      </c>
      <c r="D67" s="219">
        <v>0</v>
      </c>
      <c r="E67" s="219">
        <v>0</v>
      </c>
      <c r="F67" s="207">
        <v>0</v>
      </c>
      <c r="G67" s="125">
        <v>0</v>
      </c>
      <c r="H67" s="208">
        <v>0</v>
      </c>
      <c r="I67" s="141">
        <v>100</v>
      </c>
      <c r="J67" s="209">
        <f t="shared" ref="J67" si="22">D67+G67</f>
        <v>0</v>
      </c>
      <c r="K67" s="28">
        <f t="shared" ref="K67" si="23">E67+H67</f>
        <v>0</v>
      </c>
      <c r="L67" s="52">
        <v>100</v>
      </c>
    </row>
    <row r="68" spans="1:12" s="22" customFormat="1" ht="35.25" customHeight="1">
      <c r="A68" s="49" t="e">
        <f>A65+1</f>
        <v>#REF!</v>
      </c>
      <c r="B68" s="56" t="s">
        <v>99</v>
      </c>
      <c r="C68" s="64" t="s">
        <v>100</v>
      </c>
      <c r="D68" s="219">
        <f>D69+D73+D75+D79</f>
        <v>4142623</v>
      </c>
      <c r="E68" s="219">
        <f>E69+E73+E75+E79</f>
        <v>4679460.3199999994</v>
      </c>
      <c r="F68" s="105">
        <f t="shared" si="1"/>
        <v>112.95887460674069</v>
      </c>
      <c r="G68" s="119">
        <v>0</v>
      </c>
      <c r="H68" s="202">
        <v>0</v>
      </c>
      <c r="I68" s="206">
        <v>0</v>
      </c>
      <c r="J68" s="205">
        <f t="shared" si="2"/>
        <v>4142623</v>
      </c>
      <c r="K68" s="24">
        <f t="shared" si="3"/>
        <v>4679460.3199999994</v>
      </c>
      <c r="L68" s="43">
        <f t="shared" si="4"/>
        <v>112.95887460674069</v>
      </c>
    </row>
    <row r="69" spans="1:12" s="26" customFormat="1" ht="25.5" customHeight="1">
      <c r="A69" s="50" t="e">
        <f t="shared" si="0"/>
        <v>#REF!</v>
      </c>
      <c r="B69" s="58" t="s">
        <v>101</v>
      </c>
      <c r="C69" s="63" t="s">
        <v>102</v>
      </c>
      <c r="D69" s="237">
        <f>SUM(D70:D72)</f>
        <v>3114670</v>
      </c>
      <c r="E69" s="237">
        <f>SUM(E70:E72)</f>
        <v>3354196.8099999996</v>
      </c>
      <c r="F69" s="104">
        <f t="shared" si="1"/>
        <v>107.69027890595152</v>
      </c>
      <c r="G69" s="116">
        <v>0</v>
      </c>
      <c r="H69" s="117">
        <v>0</v>
      </c>
      <c r="I69" s="118">
        <v>0</v>
      </c>
      <c r="J69" s="38">
        <f t="shared" si="2"/>
        <v>3114670</v>
      </c>
      <c r="K69" s="25">
        <f t="shared" si="3"/>
        <v>3354196.8099999996</v>
      </c>
      <c r="L69" s="39">
        <f t="shared" si="4"/>
        <v>107.69027890595152</v>
      </c>
    </row>
    <row r="70" spans="1:12" ht="55.5" customHeight="1">
      <c r="A70" s="48" t="e">
        <f t="shared" si="0"/>
        <v>#REF!</v>
      </c>
      <c r="B70" s="57" t="s">
        <v>103</v>
      </c>
      <c r="C70" s="62" t="s">
        <v>104</v>
      </c>
      <c r="D70" s="220">
        <v>26670</v>
      </c>
      <c r="E70" s="220">
        <v>30370</v>
      </c>
      <c r="F70" s="103">
        <f t="shared" si="1"/>
        <v>113.87326584176978</v>
      </c>
      <c r="G70" s="113">
        <v>0</v>
      </c>
      <c r="H70" s="114">
        <v>0</v>
      </c>
      <c r="I70" s="115">
        <v>0</v>
      </c>
      <c r="J70" s="36">
        <f t="shared" si="2"/>
        <v>26670</v>
      </c>
      <c r="K70" s="23">
        <f t="shared" si="3"/>
        <v>30370</v>
      </c>
      <c r="L70" s="37">
        <f t="shared" si="4"/>
        <v>113.87326584176978</v>
      </c>
    </row>
    <row r="71" spans="1:12" ht="22.5" customHeight="1">
      <c r="A71" s="48" t="e">
        <f t="shared" si="0"/>
        <v>#REF!</v>
      </c>
      <c r="B71" s="57" t="s">
        <v>105</v>
      </c>
      <c r="C71" s="62" t="s">
        <v>106</v>
      </c>
      <c r="D71" s="220">
        <v>1541600</v>
      </c>
      <c r="E71" s="220">
        <v>1680315.13</v>
      </c>
      <c r="F71" s="103">
        <f t="shared" si="1"/>
        <v>108.99812727036844</v>
      </c>
      <c r="G71" s="113">
        <v>0</v>
      </c>
      <c r="H71" s="114">
        <v>0</v>
      </c>
      <c r="I71" s="115">
        <v>0</v>
      </c>
      <c r="J71" s="36">
        <f t="shared" si="2"/>
        <v>1541600</v>
      </c>
      <c r="K71" s="23">
        <f t="shared" si="3"/>
        <v>1680315.13</v>
      </c>
      <c r="L71" s="37">
        <f t="shared" si="4"/>
        <v>108.99812727036844</v>
      </c>
    </row>
    <row r="72" spans="1:12" ht="37.950000000000003" customHeight="1">
      <c r="A72" s="48" t="e">
        <f t="shared" si="0"/>
        <v>#REF!</v>
      </c>
      <c r="B72" s="57" t="s">
        <v>107</v>
      </c>
      <c r="C72" s="62" t="s">
        <v>108</v>
      </c>
      <c r="D72" s="220">
        <v>1546400</v>
      </c>
      <c r="E72" s="220">
        <v>1643511.68</v>
      </c>
      <c r="F72" s="103">
        <f t="shared" si="1"/>
        <v>106.27985514743921</v>
      </c>
      <c r="G72" s="113">
        <v>0</v>
      </c>
      <c r="H72" s="114">
        <v>0</v>
      </c>
      <c r="I72" s="115">
        <v>0</v>
      </c>
      <c r="J72" s="36">
        <f t="shared" si="2"/>
        <v>1546400</v>
      </c>
      <c r="K72" s="23">
        <f t="shared" si="3"/>
        <v>1643511.68</v>
      </c>
      <c r="L72" s="37">
        <f t="shared" si="4"/>
        <v>106.27985514743921</v>
      </c>
    </row>
    <row r="73" spans="1:12" s="26" customFormat="1" ht="48.6">
      <c r="A73" s="50" t="e">
        <f t="shared" si="0"/>
        <v>#REF!</v>
      </c>
      <c r="B73" s="58" t="s">
        <v>109</v>
      </c>
      <c r="C73" s="63" t="s">
        <v>110</v>
      </c>
      <c r="D73" s="237">
        <f>D74</f>
        <v>992600</v>
      </c>
      <c r="E73" s="237">
        <f>E74</f>
        <v>1284015.18</v>
      </c>
      <c r="F73" s="106">
        <f t="shared" si="1"/>
        <v>129.35877291960506</v>
      </c>
      <c r="G73" s="116">
        <v>0</v>
      </c>
      <c r="H73" s="117">
        <v>0</v>
      </c>
      <c r="I73" s="118">
        <v>0</v>
      </c>
      <c r="J73" s="38">
        <f t="shared" si="2"/>
        <v>992600</v>
      </c>
      <c r="K73" s="25">
        <f t="shared" si="3"/>
        <v>1284015.18</v>
      </c>
      <c r="L73" s="39">
        <f t="shared" si="4"/>
        <v>129.35877291960506</v>
      </c>
    </row>
    <row r="74" spans="1:12" ht="46.8">
      <c r="A74" s="48" t="e">
        <f t="shared" si="0"/>
        <v>#REF!</v>
      </c>
      <c r="B74" s="57" t="s">
        <v>111</v>
      </c>
      <c r="C74" s="62" t="s">
        <v>275</v>
      </c>
      <c r="D74" s="220">
        <v>992600</v>
      </c>
      <c r="E74" s="220">
        <v>1284015.18</v>
      </c>
      <c r="F74" s="103">
        <f t="shared" si="1"/>
        <v>129.35877291960506</v>
      </c>
      <c r="G74" s="113">
        <v>0</v>
      </c>
      <c r="H74" s="114">
        <v>0</v>
      </c>
      <c r="I74" s="115">
        <v>0</v>
      </c>
      <c r="J74" s="36">
        <f t="shared" si="2"/>
        <v>992600</v>
      </c>
      <c r="K74" s="23">
        <f t="shared" si="3"/>
        <v>1284015.18</v>
      </c>
      <c r="L74" s="37">
        <f t="shared" si="4"/>
        <v>129.35877291960506</v>
      </c>
    </row>
    <row r="75" spans="1:12" s="26" customFormat="1" ht="18">
      <c r="A75" s="50" t="e">
        <f t="shared" si="0"/>
        <v>#REF!</v>
      </c>
      <c r="B75" s="58" t="s">
        <v>112</v>
      </c>
      <c r="C75" s="63" t="s">
        <v>113</v>
      </c>
      <c r="D75" s="237">
        <f>SUM(D76:D78)</f>
        <v>25603</v>
      </c>
      <c r="E75" s="237">
        <f>SUM(E76:E78)</f>
        <v>29227.74</v>
      </c>
      <c r="F75" s="104">
        <f t="shared" si="1"/>
        <v>114.15748154513143</v>
      </c>
      <c r="G75" s="116">
        <v>0</v>
      </c>
      <c r="H75" s="117">
        <v>0</v>
      </c>
      <c r="I75" s="118">
        <v>0</v>
      </c>
      <c r="J75" s="38">
        <f t="shared" si="2"/>
        <v>25603</v>
      </c>
      <c r="K75" s="25">
        <f t="shared" si="3"/>
        <v>29227.74</v>
      </c>
      <c r="L75" s="39">
        <f t="shared" si="4"/>
        <v>114.15748154513143</v>
      </c>
    </row>
    <row r="76" spans="1:12" ht="51.45" customHeight="1">
      <c r="A76" s="48" t="e">
        <f t="shared" si="0"/>
        <v>#REF!</v>
      </c>
      <c r="B76" s="57" t="s">
        <v>114</v>
      </c>
      <c r="C76" s="62" t="s">
        <v>115</v>
      </c>
      <c r="D76" s="220">
        <v>21970</v>
      </c>
      <c r="E76" s="220">
        <v>25560.080000000002</v>
      </c>
      <c r="F76" s="103">
        <f t="shared" si="1"/>
        <v>116.34082840236688</v>
      </c>
      <c r="G76" s="113">
        <v>0</v>
      </c>
      <c r="H76" s="114">
        <v>0</v>
      </c>
      <c r="I76" s="115">
        <v>0</v>
      </c>
      <c r="J76" s="36">
        <f t="shared" si="2"/>
        <v>21970</v>
      </c>
      <c r="K76" s="23">
        <f t="shared" si="3"/>
        <v>25560.080000000002</v>
      </c>
      <c r="L76" s="37">
        <f t="shared" si="4"/>
        <v>116.34082840236688</v>
      </c>
    </row>
    <row r="77" spans="1:12" ht="18">
      <c r="A77" s="48" t="e">
        <f t="shared" si="0"/>
        <v>#REF!</v>
      </c>
      <c r="B77" s="57" t="s">
        <v>116</v>
      </c>
      <c r="C77" s="62" t="s">
        <v>117</v>
      </c>
      <c r="D77" s="220">
        <v>93</v>
      </c>
      <c r="E77" s="220">
        <v>93.5</v>
      </c>
      <c r="F77" s="103">
        <f t="shared" si="1"/>
        <v>100.53763440860214</v>
      </c>
      <c r="G77" s="113">
        <v>0</v>
      </c>
      <c r="H77" s="114">
        <v>0</v>
      </c>
      <c r="I77" s="115">
        <v>0</v>
      </c>
      <c r="J77" s="36">
        <f t="shared" si="2"/>
        <v>93</v>
      </c>
      <c r="K77" s="23">
        <f t="shared" si="3"/>
        <v>93.5</v>
      </c>
      <c r="L77" s="37">
        <f t="shared" si="4"/>
        <v>100.53763440860214</v>
      </c>
    </row>
    <row r="78" spans="1:12" ht="46.8">
      <c r="A78" s="48" t="e">
        <f t="shared" si="0"/>
        <v>#REF!</v>
      </c>
      <c r="B78" s="57" t="s">
        <v>118</v>
      </c>
      <c r="C78" s="62" t="s">
        <v>119</v>
      </c>
      <c r="D78" s="220">
        <v>3540</v>
      </c>
      <c r="E78" s="220">
        <v>3574.16</v>
      </c>
      <c r="F78" s="103">
        <f t="shared" si="1"/>
        <v>100.96497175141243</v>
      </c>
      <c r="G78" s="113">
        <v>0</v>
      </c>
      <c r="H78" s="114">
        <v>0</v>
      </c>
      <c r="I78" s="130">
        <v>0</v>
      </c>
      <c r="J78" s="36">
        <f t="shared" si="2"/>
        <v>3540</v>
      </c>
      <c r="K78" s="23">
        <f t="shared" si="3"/>
        <v>3574.16</v>
      </c>
      <c r="L78" s="37">
        <f t="shared" si="4"/>
        <v>100.96497175141243</v>
      </c>
    </row>
    <row r="79" spans="1:12" s="22" customFormat="1" ht="81">
      <c r="A79" s="49" t="e">
        <f t="shared" si="0"/>
        <v>#REF!</v>
      </c>
      <c r="B79" s="60" t="s">
        <v>120</v>
      </c>
      <c r="C79" s="66" t="s">
        <v>121</v>
      </c>
      <c r="D79" s="237">
        <v>9750</v>
      </c>
      <c r="E79" s="237">
        <v>12020.59</v>
      </c>
      <c r="F79" s="106">
        <f t="shared" si="1"/>
        <v>123.28810256410256</v>
      </c>
      <c r="G79" s="122">
        <v>0</v>
      </c>
      <c r="H79" s="241">
        <v>0</v>
      </c>
      <c r="I79" s="222">
        <v>0</v>
      </c>
      <c r="J79" s="253">
        <f t="shared" si="2"/>
        <v>9750</v>
      </c>
      <c r="K79" s="29">
        <f t="shared" si="3"/>
        <v>12020.59</v>
      </c>
      <c r="L79" s="41">
        <f t="shared" si="4"/>
        <v>123.28810256410256</v>
      </c>
    </row>
    <row r="80" spans="1:12" s="22" customFormat="1" ht="17.399999999999999">
      <c r="A80" s="49" t="e">
        <f t="shared" si="0"/>
        <v>#REF!</v>
      </c>
      <c r="B80" s="56" t="s">
        <v>122</v>
      </c>
      <c r="C80" s="64" t="s">
        <v>123</v>
      </c>
      <c r="D80" s="219">
        <f>D81</f>
        <v>590000</v>
      </c>
      <c r="E80" s="219">
        <f>E81</f>
        <v>602825.06000000006</v>
      </c>
      <c r="F80" s="105">
        <f t="shared" si="1"/>
        <v>102.17373898305087</v>
      </c>
      <c r="G80" s="125">
        <f>G81</f>
        <v>23770</v>
      </c>
      <c r="H80" s="208">
        <f>H81</f>
        <v>23779.88</v>
      </c>
      <c r="I80" s="252">
        <f t="shared" ref="I80:I81" si="24">H80/G80*100</f>
        <v>100.04156499789651</v>
      </c>
      <c r="J80" s="205">
        <f t="shared" si="2"/>
        <v>613770</v>
      </c>
      <c r="K80" s="24">
        <f t="shared" si="3"/>
        <v>626604.94000000006</v>
      </c>
      <c r="L80" s="43">
        <f t="shared" si="4"/>
        <v>102.09116444270656</v>
      </c>
    </row>
    <row r="81" spans="1:12" s="26" customFormat="1" ht="18">
      <c r="A81" s="50" t="e">
        <f t="shared" si="0"/>
        <v>#REF!</v>
      </c>
      <c r="B81" s="58" t="s">
        <v>124</v>
      </c>
      <c r="C81" s="63" t="s">
        <v>125</v>
      </c>
      <c r="D81" s="237">
        <f>D82</f>
        <v>590000</v>
      </c>
      <c r="E81" s="237">
        <f>E82+E84</f>
        <v>602825.06000000006</v>
      </c>
      <c r="F81" s="104">
        <f t="shared" si="1"/>
        <v>102.17373898305087</v>
      </c>
      <c r="G81" s="122">
        <f>G83</f>
        <v>23770</v>
      </c>
      <c r="H81" s="241">
        <f>H83</f>
        <v>23779.88</v>
      </c>
      <c r="I81" s="157">
        <f t="shared" si="24"/>
        <v>100.04156499789651</v>
      </c>
      <c r="J81" s="203">
        <f t="shared" si="2"/>
        <v>613770</v>
      </c>
      <c r="K81" s="25">
        <f t="shared" si="3"/>
        <v>626604.94000000006</v>
      </c>
      <c r="L81" s="39">
        <f t="shared" si="4"/>
        <v>102.09116444270656</v>
      </c>
    </row>
    <row r="82" spans="1:12" ht="18">
      <c r="A82" s="48" t="e">
        <f t="shared" ref="A82:A109" si="25">A81+1</f>
        <v>#REF!</v>
      </c>
      <c r="B82" s="57" t="s">
        <v>124</v>
      </c>
      <c r="C82" s="62" t="s">
        <v>126</v>
      </c>
      <c r="D82" s="223">
        <v>590000</v>
      </c>
      <c r="E82" s="223">
        <v>602825.06000000006</v>
      </c>
      <c r="F82" s="107">
        <f t="shared" ref="F82:F120" si="26">E82/D82*100</f>
        <v>102.17373898305087</v>
      </c>
      <c r="G82" s="128">
        <v>0</v>
      </c>
      <c r="H82" s="242">
        <v>0</v>
      </c>
      <c r="I82" s="196">
        <v>0</v>
      </c>
      <c r="J82" s="243">
        <f t="shared" ref="J82:J120" si="27">D82+G82</f>
        <v>590000</v>
      </c>
      <c r="K82" s="27">
        <f t="shared" ref="K82:K120" si="28">E82+H82</f>
        <v>602825.06000000006</v>
      </c>
      <c r="L82" s="45">
        <f t="shared" ref="L82:L120" si="29">K82/J82*100</f>
        <v>102.17373898305087</v>
      </c>
    </row>
    <row r="83" spans="1:12" ht="62.4">
      <c r="B83" s="57" t="s">
        <v>273</v>
      </c>
      <c r="C83" s="184" t="s">
        <v>272</v>
      </c>
      <c r="D83" s="218">
        <v>0</v>
      </c>
      <c r="E83" s="218">
        <v>0</v>
      </c>
      <c r="F83" s="177">
        <v>0</v>
      </c>
      <c r="G83" s="132">
        <v>23770</v>
      </c>
      <c r="H83" s="132">
        <v>23779.88</v>
      </c>
      <c r="I83" s="196">
        <f t="shared" ref="I83" si="30">H83/G83*100</f>
        <v>100.04156499789651</v>
      </c>
      <c r="J83" s="35">
        <f t="shared" si="27"/>
        <v>23770</v>
      </c>
      <c r="K83" s="35">
        <f t="shared" si="28"/>
        <v>23779.88</v>
      </c>
      <c r="L83" s="96">
        <f t="shared" si="29"/>
        <v>100.04156499789651</v>
      </c>
    </row>
    <row r="84" spans="1:12" ht="160.5" hidden="1" customHeight="1">
      <c r="B84" s="57" t="s">
        <v>336</v>
      </c>
      <c r="C84" s="184" t="s">
        <v>335</v>
      </c>
      <c r="D84" s="218">
        <v>0</v>
      </c>
      <c r="E84" s="218">
        <v>0</v>
      </c>
      <c r="F84" s="177">
        <v>0</v>
      </c>
      <c r="G84" s="132">
        <v>0</v>
      </c>
      <c r="H84" s="132">
        <v>0</v>
      </c>
      <c r="I84" s="185">
        <v>0</v>
      </c>
      <c r="J84" s="35">
        <f t="shared" ref="J84" si="31">D84+G84</f>
        <v>0</v>
      </c>
      <c r="K84" s="35">
        <f t="shared" ref="K84" si="32">E84+H84</f>
        <v>0</v>
      </c>
      <c r="L84" s="96">
        <v>100</v>
      </c>
    </row>
    <row r="85" spans="1:12" s="22" customFormat="1" ht="22.5" customHeight="1">
      <c r="A85" s="49" t="e">
        <f>#REF!+1</f>
        <v>#REF!</v>
      </c>
      <c r="B85" s="181" t="s">
        <v>127</v>
      </c>
      <c r="C85" s="67" t="s">
        <v>128</v>
      </c>
      <c r="D85" s="239">
        <v>0</v>
      </c>
      <c r="E85" s="239">
        <v>0</v>
      </c>
      <c r="F85" s="207">
        <v>0</v>
      </c>
      <c r="G85" s="256">
        <f>G86+G90</f>
        <v>5460438.8399999999</v>
      </c>
      <c r="H85" s="256">
        <f>H86+H90</f>
        <v>5614136.8499999996</v>
      </c>
      <c r="I85" s="257">
        <f t="shared" ref="I85" si="33">H85/G85*100</f>
        <v>102.81475563601403</v>
      </c>
      <c r="J85" s="258">
        <f t="shared" si="27"/>
        <v>5460438.8399999999</v>
      </c>
      <c r="K85" s="259">
        <f t="shared" si="28"/>
        <v>5614136.8499999996</v>
      </c>
      <c r="L85" s="260">
        <f t="shared" si="29"/>
        <v>102.81475563601403</v>
      </c>
    </row>
    <row r="86" spans="1:12" ht="48.6">
      <c r="A86" s="48" t="e">
        <f t="shared" si="25"/>
        <v>#REF!</v>
      </c>
      <c r="B86" s="266" t="s">
        <v>129</v>
      </c>
      <c r="C86" s="254" t="s">
        <v>130</v>
      </c>
      <c r="D86" s="237">
        <v>0</v>
      </c>
      <c r="E86" s="237">
        <v>0</v>
      </c>
      <c r="F86" s="255">
        <v>0</v>
      </c>
      <c r="G86" s="240">
        <f>G87+G88+G89</f>
        <v>2447805.9</v>
      </c>
      <c r="H86" s="240">
        <f>H87+H88+H89</f>
        <v>2573702.11</v>
      </c>
      <c r="I86" s="222">
        <f t="shared" ref="I86:I120" si="34">H86/G86*100</f>
        <v>105.14322683836983</v>
      </c>
      <c r="J86" s="94">
        <f t="shared" si="27"/>
        <v>2447805.9</v>
      </c>
      <c r="K86" s="94">
        <f t="shared" si="28"/>
        <v>2573702.11</v>
      </c>
      <c r="L86" s="92">
        <f t="shared" si="29"/>
        <v>105.14322683836983</v>
      </c>
    </row>
    <row r="87" spans="1:12" ht="34.950000000000003" customHeight="1">
      <c r="B87" s="87" t="s">
        <v>307</v>
      </c>
      <c r="C87" s="79" t="s">
        <v>290</v>
      </c>
      <c r="D87" s="220">
        <v>0</v>
      </c>
      <c r="E87" s="223">
        <v>0</v>
      </c>
      <c r="F87" s="154">
        <v>0</v>
      </c>
      <c r="G87" s="132">
        <v>2385651.7999999998</v>
      </c>
      <c r="H87" s="132">
        <v>2474822.83</v>
      </c>
      <c r="I87" s="133">
        <f t="shared" si="34"/>
        <v>103.73780574348697</v>
      </c>
      <c r="J87" s="35">
        <f t="shared" si="27"/>
        <v>2385651.7999999998</v>
      </c>
      <c r="K87" s="35">
        <f t="shared" si="28"/>
        <v>2474822.83</v>
      </c>
      <c r="L87" s="96">
        <f t="shared" si="29"/>
        <v>103.73780574348697</v>
      </c>
    </row>
    <row r="88" spans="1:12" ht="18">
      <c r="B88" s="87" t="s">
        <v>338</v>
      </c>
      <c r="C88" s="79" t="s">
        <v>337</v>
      </c>
      <c r="D88" s="220">
        <v>0</v>
      </c>
      <c r="E88" s="223">
        <v>0</v>
      </c>
      <c r="F88" s="154">
        <v>0</v>
      </c>
      <c r="G88" s="132">
        <v>40400</v>
      </c>
      <c r="H88" s="132">
        <v>59209.34</v>
      </c>
      <c r="I88" s="133">
        <f t="shared" si="34"/>
        <v>146.55777227722771</v>
      </c>
      <c r="J88" s="35">
        <f t="shared" si="27"/>
        <v>40400</v>
      </c>
      <c r="K88" s="35">
        <f t="shared" si="28"/>
        <v>59209.34</v>
      </c>
      <c r="L88" s="96">
        <f t="shared" si="29"/>
        <v>146.55777227722771</v>
      </c>
    </row>
    <row r="89" spans="1:12" ht="51" customHeight="1">
      <c r="B89" s="87" t="s">
        <v>320</v>
      </c>
      <c r="C89" s="79" t="s">
        <v>319</v>
      </c>
      <c r="D89" s="220">
        <v>0</v>
      </c>
      <c r="E89" s="223">
        <v>0</v>
      </c>
      <c r="F89" s="154">
        <v>0</v>
      </c>
      <c r="G89" s="132">
        <v>21754.1</v>
      </c>
      <c r="H89" s="132">
        <v>39669.94</v>
      </c>
      <c r="I89" s="133">
        <f t="shared" si="34"/>
        <v>182.35615355266367</v>
      </c>
      <c r="J89" s="35">
        <f t="shared" ref="J89" si="35">D89+G89</f>
        <v>21754.1</v>
      </c>
      <c r="K89" s="35">
        <f t="shared" ref="K89" si="36">E89+H89</f>
        <v>39669.94</v>
      </c>
      <c r="L89" s="96">
        <f t="shared" si="29"/>
        <v>182.35615355266367</v>
      </c>
    </row>
    <row r="90" spans="1:12" ht="36.450000000000003" customHeight="1">
      <c r="A90" s="48" t="e">
        <f>A86+1</f>
        <v>#REF!</v>
      </c>
      <c r="B90" s="265" t="s">
        <v>131</v>
      </c>
      <c r="C90" s="261" t="s">
        <v>132</v>
      </c>
      <c r="D90" s="262">
        <v>0</v>
      </c>
      <c r="E90" s="263">
        <v>0</v>
      </c>
      <c r="F90" s="221">
        <v>0</v>
      </c>
      <c r="G90" s="264">
        <f>G91+G92</f>
        <v>3012632.9400000004</v>
      </c>
      <c r="H90" s="240">
        <f>H91+H92</f>
        <v>3040434.74</v>
      </c>
      <c r="I90" s="222">
        <f t="shared" si="34"/>
        <v>100.92284060334281</v>
      </c>
      <c r="J90" s="94">
        <f t="shared" si="27"/>
        <v>3012632.9400000004</v>
      </c>
      <c r="K90" s="94">
        <f t="shared" si="28"/>
        <v>3040434.74</v>
      </c>
      <c r="L90" s="92">
        <f t="shared" si="29"/>
        <v>100.92284060334281</v>
      </c>
    </row>
    <row r="91" spans="1:12" ht="18">
      <c r="B91" s="87" t="s">
        <v>308</v>
      </c>
      <c r="C91" s="79" t="s">
        <v>286</v>
      </c>
      <c r="D91" s="247">
        <v>0</v>
      </c>
      <c r="E91" s="218">
        <v>0</v>
      </c>
      <c r="F91" s="177">
        <v>0</v>
      </c>
      <c r="G91" s="139">
        <v>2452474.66</v>
      </c>
      <c r="H91" s="132">
        <v>2464076.46</v>
      </c>
      <c r="I91" s="133">
        <f t="shared" si="34"/>
        <v>100.47306503056794</v>
      </c>
      <c r="J91" s="35">
        <f t="shared" si="27"/>
        <v>2452474.66</v>
      </c>
      <c r="K91" s="35">
        <f t="shared" si="28"/>
        <v>2464076.46</v>
      </c>
      <c r="L91" s="96">
        <f t="shared" si="29"/>
        <v>100.47306503056794</v>
      </c>
    </row>
    <row r="92" spans="1:12" ht="128.55000000000001" customHeight="1">
      <c r="B92" s="152" t="s">
        <v>309</v>
      </c>
      <c r="C92" s="153" t="s">
        <v>287</v>
      </c>
      <c r="D92" s="248">
        <v>0</v>
      </c>
      <c r="E92" s="249">
        <v>0</v>
      </c>
      <c r="F92" s="178">
        <v>0</v>
      </c>
      <c r="G92" s="160">
        <v>560158.28</v>
      </c>
      <c r="H92" s="155">
        <v>576358.28</v>
      </c>
      <c r="I92" s="145">
        <f t="shared" si="34"/>
        <v>102.8920397284853</v>
      </c>
      <c r="J92" s="146">
        <f t="shared" si="27"/>
        <v>560158.28</v>
      </c>
      <c r="K92" s="146">
        <f t="shared" si="28"/>
        <v>576358.28</v>
      </c>
      <c r="L92" s="147">
        <f t="shared" si="29"/>
        <v>102.8920397284853</v>
      </c>
    </row>
    <row r="93" spans="1:12" s="22" customFormat="1" ht="29.25" customHeight="1">
      <c r="A93" s="49" t="e">
        <f>A90+1</f>
        <v>#REF!</v>
      </c>
      <c r="B93" s="82" t="s">
        <v>133</v>
      </c>
      <c r="C93" s="317" t="s">
        <v>134</v>
      </c>
      <c r="D93" s="234">
        <v>0</v>
      </c>
      <c r="E93" s="234">
        <v>0</v>
      </c>
      <c r="F93" s="215">
        <v>0</v>
      </c>
      <c r="G93" s="134">
        <f>G96+G94</f>
        <v>590800</v>
      </c>
      <c r="H93" s="134">
        <f>H96+H94</f>
        <v>590845.31000000006</v>
      </c>
      <c r="I93" s="206">
        <f t="shared" si="34"/>
        <v>100.0076692620176</v>
      </c>
      <c r="J93" s="216">
        <f t="shared" si="27"/>
        <v>590800</v>
      </c>
      <c r="K93" s="216">
        <f t="shared" si="28"/>
        <v>590845.31000000006</v>
      </c>
      <c r="L93" s="217">
        <f t="shared" si="29"/>
        <v>100.0076692620176</v>
      </c>
    </row>
    <row r="94" spans="1:12" s="22" customFormat="1" ht="29.25" customHeight="1">
      <c r="A94" s="49"/>
      <c r="B94" s="265" t="s">
        <v>420</v>
      </c>
      <c r="C94" s="318" t="s">
        <v>422</v>
      </c>
      <c r="D94" s="263">
        <v>0</v>
      </c>
      <c r="E94" s="263">
        <v>0</v>
      </c>
      <c r="F94" s="221">
        <v>0</v>
      </c>
      <c r="G94" s="240">
        <f t="shared" ref="G94:H97" si="37">G95</f>
        <v>150000</v>
      </c>
      <c r="H94" s="240">
        <f t="shared" si="37"/>
        <v>150000</v>
      </c>
      <c r="I94" s="222">
        <f t="shared" ref="I94:I95" si="38">H94/G94*100</f>
        <v>100</v>
      </c>
      <c r="J94" s="94">
        <f t="shared" ref="J94:J95" si="39">D94+G94</f>
        <v>150000</v>
      </c>
      <c r="K94" s="94">
        <f t="shared" ref="K94:K95" si="40">E94+H94</f>
        <v>150000</v>
      </c>
      <c r="L94" s="92">
        <f t="shared" ref="L94:L95" si="41">K94/J94*100</f>
        <v>100</v>
      </c>
    </row>
    <row r="95" spans="1:12" s="22" customFormat="1" ht="51" customHeight="1">
      <c r="A95" s="49"/>
      <c r="B95" s="97" t="s">
        <v>421</v>
      </c>
      <c r="C95" s="319" t="s">
        <v>423</v>
      </c>
      <c r="D95" s="224">
        <v>0</v>
      </c>
      <c r="E95" s="224">
        <v>0</v>
      </c>
      <c r="F95" s="110">
        <v>0</v>
      </c>
      <c r="G95" s="195">
        <v>150000</v>
      </c>
      <c r="H95" s="195">
        <v>150000</v>
      </c>
      <c r="I95" s="196">
        <f t="shared" si="38"/>
        <v>100</v>
      </c>
      <c r="J95" s="71">
        <f t="shared" si="39"/>
        <v>150000</v>
      </c>
      <c r="K95" s="71">
        <f t="shared" si="40"/>
        <v>150000</v>
      </c>
      <c r="L95" s="197">
        <f t="shared" si="41"/>
        <v>100</v>
      </c>
    </row>
    <row r="96" spans="1:12" s="22" customFormat="1" ht="31.2">
      <c r="A96" s="49" t="e">
        <f>#REF!+1</f>
        <v>#REF!</v>
      </c>
      <c r="B96" s="82" t="s">
        <v>135</v>
      </c>
      <c r="C96" s="320" t="s">
        <v>136</v>
      </c>
      <c r="D96" s="239">
        <v>0</v>
      </c>
      <c r="E96" s="239">
        <v>0</v>
      </c>
      <c r="F96" s="109">
        <v>0</v>
      </c>
      <c r="G96" s="156">
        <f t="shared" si="37"/>
        <v>440800</v>
      </c>
      <c r="H96" s="156">
        <f t="shared" si="37"/>
        <v>440845.31</v>
      </c>
      <c r="I96" s="157">
        <f t="shared" si="34"/>
        <v>100.01027903811253</v>
      </c>
      <c r="J96" s="158">
        <f t="shared" si="27"/>
        <v>440800</v>
      </c>
      <c r="K96" s="158">
        <f t="shared" si="28"/>
        <v>440845.31</v>
      </c>
      <c r="L96" s="159">
        <f t="shared" si="29"/>
        <v>100.01027903811253</v>
      </c>
    </row>
    <row r="97" spans="1:12" ht="18">
      <c r="A97" s="48" t="e">
        <f t="shared" si="25"/>
        <v>#REF!</v>
      </c>
      <c r="B97" s="60" t="s">
        <v>137</v>
      </c>
      <c r="C97" s="66" t="s">
        <v>138</v>
      </c>
      <c r="D97" s="237">
        <v>0</v>
      </c>
      <c r="E97" s="237">
        <v>0</v>
      </c>
      <c r="F97" s="109">
        <v>0</v>
      </c>
      <c r="G97" s="240">
        <f t="shared" si="37"/>
        <v>440800</v>
      </c>
      <c r="H97" s="240">
        <f t="shared" si="37"/>
        <v>440845.31</v>
      </c>
      <c r="I97" s="222">
        <f t="shared" si="34"/>
        <v>100.01027903811253</v>
      </c>
      <c r="J97" s="94">
        <f t="shared" si="27"/>
        <v>440800</v>
      </c>
      <c r="K97" s="94">
        <f t="shared" si="28"/>
        <v>440845.31</v>
      </c>
      <c r="L97" s="92">
        <f t="shared" si="29"/>
        <v>100.01027903811253</v>
      </c>
    </row>
    <row r="98" spans="1:12" ht="78.599999999999994" thickBot="1">
      <c r="A98" s="48" t="e">
        <f t="shared" si="25"/>
        <v>#REF!</v>
      </c>
      <c r="B98" s="53" t="s">
        <v>139</v>
      </c>
      <c r="C98" s="68" t="s">
        <v>140</v>
      </c>
      <c r="D98" s="223">
        <v>0</v>
      </c>
      <c r="E98" s="223">
        <v>0</v>
      </c>
      <c r="F98" s="108">
        <v>0</v>
      </c>
      <c r="G98" s="144">
        <v>440800</v>
      </c>
      <c r="H98" s="144">
        <v>440845.31</v>
      </c>
      <c r="I98" s="145">
        <f t="shared" si="34"/>
        <v>100.01027903811253</v>
      </c>
      <c r="J98" s="146">
        <f t="shared" si="27"/>
        <v>440800</v>
      </c>
      <c r="K98" s="146">
        <f t="shared" si="28"/>
        <v>440845.31</v>
      </c>
      <c r="L98" s="147">
        <f t="shared" si="29"/>
        <v>100.01027903811253</v>
      </c>
    </row>
    <row r="99" spans="1:12" s="22" customFormat="1" ht="52.95" customHeight="1" thickBot="1">
      <c r="A99" s="49" t="e">
        <f t="shared" si="25"/>
        <v>#REF!</v>
      </c>
      <c r="B99" s="322" t="s">
        <v>141</v>
      </c>
      <c r="C99" s="324" t="s">
        <v>142</v>
      </c>
      <c r="D99" s="148">
        <f>D9+D59+D93</f>
        <v>204300000</v>
      </c>
      <c r="E99" s="148">
        <f>E9+E59+E93</f>
        <v>215958311</v>
      </c>
      <c r="F99" s="238">
        <f t="shared" si="26"/>
        <v>105.70646647087617</v>
      </c>
      <c r="G99" s="225">
        <f>G9+G59+G93</f>
        <v>6406138.8399999999</v>
      </c>
      <c r="H99" s="225">
        <f>H9+H59+H93</f>
        <v>6609622.1699999999</v>
      </c>
      <c r="I99" s="226">
        <f t="shared" si="34"/>
        <v>103.17638026715012</v>
      </c>
      <c r="J99" s="230">
        <f t="shared" si="27"/>
        <v>210706138.84</v>
      </c>
      <c r="K99" s="231">
        <f t="shared" si="28"/>
        <v>222567933.16999999</v>
      </c>
      <c r="L99" s="232">
        <f t="shared" si="29"/>
        <v>105.62954377850721</v>
      </c>
    </row>
    <row r="100" spans="1:12" s="22" customFormat="1" ht="17.399999999999999">
      <c r="A100" s="49" t="e">
        <f t="shared" si="25"/>
        <v>#REF!</v>
      </c>
      <c r="B100" s="56" t="s">
        <v>143</v>
      </c>
      <c r="C100" s="64" t="s">
        <v>144</v>
      </c>
      <c r="D100" s="239">
        <f>D101</f>
        <v>110182700</v>
      </c>
      <c r="E100" s="239">
        <f>E101</f>
        <v>110182700</v>
      </c>
      <c r="F100" s="105">
        <f t="shared" si="26"/>
        <v>100</v>
      </c>
      <c r="G100" s="119">
        <f>G101</f>
        <v>0</v>
      </c>
      <c r="H100" s="119">
        <f>H101</f>
        <v>0</v>
      </c>
      <c r="I100" s="236">
        <v>0</v>
      </c>
      <c r="J100" s="42">
        <f t="shared" si="27"/>
        <v>110182700</v>
      </c>
      <c r="K100" s="24">
        <f t="shared" si="28"/>
        <v>110182700</v>
      </c>
      <c r="L100" s="43">
        <f t="shared" si="29"/>
        <v>100</v>
      </c>
    </row>
    <row r="101" spans="1:12" s="22" customFormat="1" ht="17.399999999999999">
      <c r="A101" s="49" t="e">
        <f t="shared" si="25"/>
        <v>#REF!</v>
      </c>
      <c r="B101" s="162" t="s">
        <v>145</v>
      </c>
      <c r="C101" s="64" t="s">
        <v>146</v>
      </c>
      <c r="D101" s="219">
        <f>D102+D104</f>
        <v>110182700</v>
      </c>
      <c r="E101" s="219">
        <f>E102+E104</f>
        <v>110182700</v>
      </c>
      <c r="F101" s="105">
        <f t="shared" si="26"/>
        <v>100</v>
      </c>
      <c r="G101" s="119">
        <f>G104</f>
        <v>0</v>
      </c>
      <c r="H101" s="202">
        <f>H104</f>
        <v>0</v>
      </c>
      <c r="I101" s="141">
        <v>0</v>
      </c>
      <c r="J101" s="205">
        <f t="shared" si="27"/>
        <v>110182700</v>
      </c>
      <c r="K101" s="24">
        <f t="shared" si="28"/>
        <v>110182700</v>
      </c>
      <c r="L101" s="43">
        <f t="shared" si="29"/>
        <v>100</v>
      </c>
    </row>
    <row r="102" spans="1:12" s="22" customFormat="1" ht="18">
      <c r="A102" s="49"/>
      <c r="B102" s="326" t="s">
        <v>311</v>
      </c>
      <c r="C102" s="66" t="s">
        <v>288</v>
      </c>
      <c r="D102" s="237">
        <f>D103</f>
        <v>1073100</v>
      </c>
      <c r="E102" s="237">
        <f>E103</f>
        <v>1073100</v>
      </c>
      <c r="F102" s="106">
        <f t="shared" si="26"/>
        <v>100</v>
      </c>
      <c r="G102" s="122">
        <v>0</v>
      </c>
      <c r="H102" s="241">
        <v>0</v>
      </c>
      <c r="I102" s="222">
        <v>0</v>
      </c>
      <c r="J102" s="253">
        <f t="shared" ref="J102:J103" si="42">D102+G102</f>
        <v>1073100</v>
      </c>
      <c r="K102" s="29">
        <f t="shared" ref="K102:K103" si="43">E102+H102</f>
        <v>1073100</v>
      </c>
      <c r="L102" s="41">
        <f t="shared" si="29"/>
        <v>100</v>
      </c>
    </row>
    <row r="103" spans="1:12" ht="18">
      <c r="B103" s="80" t="s">
        <v>312</v>
      </c>
      <c r="C103" s="62" t="s">
        <v>289</v>
      </c>
      <c r="D103" s="220">
        <v>1073100</v>
      </c>
      <c r="E103" s="220">
        <v>1073100</v>
      </c>
      <c r="F103" s="103">
        <f t="shared" si="26"/>
        <v>100</v>
      </c>
      <c r="G103" s="113">
        <v>0</v>
      </c>
      <c r="H103" s="114">
        <v>0</v>
      </c>
      <c r="I103" s="130">
        <v>0</v>
      </c>
      <c r="J103" s="36">
        <f t="shared" si="42"/>
        <v>1073100</v>
      </c>
      <c r="K103" s="23">
        <f t="shared" si="43"/>
        <v>1073100</v>
      </c>
      <c r="L103" s="37">
        <f t="shared" si="29"/>
        <v>100</v>
      </c>
    </row>
    <row r="104" spans="1:12" s="26" customFormat="1" ht="32.4">
      <c r="A104" s="50" t="e">
        <f>A101+1</f>
        <v>#REF!</v>
      </c>
      <c r="B104" s="58" t="s">
        <v>147</v>
      </c>
      <c r="C104" s="63" t="s">
        <v>148</v>
      </c>
      <c r="D104" s="237">
        <f>SUM(D105:D106)</f>
        <v>109109600</v>
      </c>
      <c r="E104" s="237">
        <f>SUM(E105:E106)</f>
        <v>109109600</v>
      </c>
      <c r="F104" s="104">
        <f t="shared" si="26"/>
        <v>100</v>
      </c>
      <c r="G104" s="116">
        <f>G106</f>
        <v>0</v>
      </c>
      <c r="H104" s="200">
        <f>H106</f>
        <v>0</v>
      </c>
      <c r="I104" s="222">
        <v>0</v>
      </c>
      <c r="J104" s="203">
        <f t="shared" si="27"/>
        <v>109109600</v>
      </c>
      <c r="K104" s="25">
        <f t="shared" si="28"/>
        <v>109109600</v>
      </c>
      <c r="L104" s="39">
        <f t="shared" si="29"/>
        <v>100</v>
      </c>
    </row>
    <row r="105" spans="1:12" ht="31.8" thickBot="1">
      <c r="A105" s="48" t="e">
        <f>A104+1</f>
        <v>#REF!</v>
      </c>
      <c r="B105" s="57" t="s">
        <v>149</v>
      </c>
      <c r="C105" s="62" t="s">
        <v>150</v>
      </c>
      <c r="D105" s="220">
        <v>109109600</v>
      </c>
      <c r="E105" s="220">
        <v>109109600</v>
      </c>
      <c r="F105" s="103">
        <f t="shared" si="26"/>
        <v>100</v>
      </c>
      <c r="G105" s="113">
        <v>0</v>
      </c>
      <c r="H105" s="114">
        <v>0</v>
      </c>
      <c r="I105" s="115">
        <v>0</v>
      </c>
      <c r="J105" s="36">
        <f t="shared" si="27"/>
        <v>109109600</v>
      </c>
      <c r="K105" s="23">
        <f t="shared" si="28"/>
        <v>109109600</v>
      </c>
      <c r="L105" s="37">
        <f t="shared" si="29"/>
        <v>100</v>
      </c>
    </row>
    <row r="106" spans="1:12" ht="52.95" hidden="1" customHeight="1" thickBot="1">
      <c r="A106" s="48" t="e">
        <f t="shared" si="25"/>
        <v>#REF!</v>
      </c>
      <c r="B106" s="57" t="s">
        <v>409</v>
      </c>
      <c r="C106" s="62" t="s">
        <v>408</v>
      </c>
      <c r="D106" s="223">
        <v>0</v>
      </c>
      <c r="E106" s="223">
        <v>0</v>
      </c>
      <c r="F106" s="103" t="e">
        <f t="shared" si="26"/>
        <v>#DIV/0!</v>
      </c>
      <c r="G106" s="113">
        <v>0</v>
      </c>
      <c r="H106" s="114">
        <v>0</v>
      </c>
      <c r="I106" s="145" t="e">
        <f t="shared" si="34"/>
        <v>#DIV/0!</v>
      </c>
      <c r="J106" s="36">
        <f t="shared" si="27"/>
        <v>0</v>
      </c>
      <c r="K106" s="23">
        <f t="shared" si="28"/>
        <v>0</v>
      </c>
      <c r="L106" s="37" t="e">
        <f t="shared" si="29"/>
        <v>#DIV/0!</v>
      </c>
    </row>
    <row r="107" spans="1:12" s="351" customFormat="1" ht="63" customHeight="1" thickBot="1">
      <c r="A107" s="342" t="e">
        <f>#REF!+1</f>
        <v>#REF!</v>
      </c>
      <c r="B107" s="343" t="s">
        <v>151</v>
      </c>
      <c r="C107" s="344" t="s">
        <v>152</v>
      </c>
      <c r="D107" s="345">
        <f>D99+D100</f>
        <v>314482700</v>
      </c>
      <c r="E107" s="346">
        <f>E99+E100</f>
        <v>326141011</v>
      </c>
      <c r="F107" s="347">
        <f t="shared" si="26"/>
        <v>103.70713905725179</v>
      </c>
      <c r="G107" s="225">
        <f>G99+G100</f>
        <v>6406138.8399999999</v>
      </c>
      <c r="H107" s="225">
        <f>H99+H100</f>
        <v>6609622.1699999999</v>
      </c>
      <c r="I107" s="226">
        <f t="shared" si="34"/>
        <v>103.17638026715012</v>
      </c>
      <c r="J107" s="348">
        <f t="shared" si="27"/>
        <v>320888838.83999997</v>
      </c>
      <c r="K107" s="349">
        <f t="shared" si="28"/>
        <v>332750633.17000002</v>
      </c>
      <c r="L107" s="350">
        <f t="shared" si="29"/>
        <v>103.696543130911</v>
      </c>
    </row>
    <row r="108" spans="1:12" s="22" customFormat="1" ht="31.2">
      <c r="A108" s="49" t="e">
        <f t="shared" si="25"/>
        <v>#REF!</v>
      </c>
      <c r="B108" s="186" t="s">
        <v>153</v>
      </c>
      <c r="C108" s="187" t="s">
        <v>154</v>
      </c>
      <c r="D108" s="235">
        <f>D109+D110</f>
        <v>1119277.06</v>
      </c>
      <c r="E108" s="235">
        <f>E109+E110</f>
        <v>1119277.06</v>
      </c>
      <c r="F108" s="188">
        <f t="shared" si="26"/>
        <v>100</v>
      </c>
      <c r="G108" s="212">
        <f>G109+G110</f>
        <v>0</v>
      </c>
      <c r="H108" s="212">
        <f>H109+H110</f>
        <v>0</v>
      </c>
      <c r="I108" s="213">
        <v>0</v>
      </c>
      <c r="J108" s="189">
        <f t="shared" si="27"/>
        <v>1119277.06</v>
      </c>
      <c r="K108" s="190">
        <f t="shared" si="28"/>
        <v>1119277.06</v>
      </c>
      <c r="L108" s="191">
        <f t="shared" si="29"/>
        <v>100</v>
      </c>
    </row>
    <row r="109" spans="1:12" ht="40.049999999999997" customHeight="1" thickBot="1">
      <c r="A109" s="48" t="e">
        <f t="shared" si="25"/>
        <v>#REF!</v>
      </c>
      <c r="B109" s="77" t="s">
        <v>446</v>
      </c>
      <c r="C109" s="79" t="s">
        <v>155</v>
      </c>
      <c r="D109" s="218">
        <v>1119277.06</v>
      </c>
      <c r="E109" s="218">
        <v>1119277.06</v>
      </c>
      <c r="F109" s="177">
        <f t="shared" si="26"/>
        <v>100</v>
      </c>
      <c r="G109" s="132">
        <v>0</v>
      </c>
      <c r="H109" s="132">
        <v>0</v>
      </c>
      <c r="I109" s="133">
        <v>0</v>
      </c>
      <c r="J109" s="35">
        <f t="shared" si="27"/>
        <v>1119277.06</v>
      </c>
      <c r="K109" s="35">
        <f t="shared" si="28"/>
        <v>1119277.06</v>
      </c>
      <c r="L109" s="96">
        <f t="shared" si="29"/>
        <v>100</v>
      </c>
    </row>
    <row r="110" spans="1:12" ht="123.45" hidden="1" customHeight="1" thickBot="1">
      <c r="B110" s="77" t="s">
        <v>416</v>
      </c>
      <c r="C110" s="79" t="s">
        <v>417</v>
      </c>
      <c r="D110" s="218">
        <v>0</v>
      </c>
      <c r="E110" s="218">
        <v>0</v>
      </c>
      <c r="F110" s="177" t="e">
        <f t="shared" ref="F110" si="44">E110/D110*100</f>
        <v>#DIV/0!</v>
      </c>
      <c r="G110" s="132">
        <v>0</v>
      </c>
      <c r="H110" s="132">
        <v>0</v>
      </c>
      <c r="I110" s="133">
        <v>0</v>
      </c>
      <c r="J110" s="35">
        <f t="shared" ref="J110" si="45">D110+G110</f>
        <v>0</v>
      </c>
      <c r="K110" s="35">
        <f t="shared" ref="K110" si="46">E110+H110</f>
        <v>0</v>
      </c>
      <c r="L110" s="96" t="e">
        <f t="shared" ref="L110" si="47">K110/J110*100</f>
        <v>#DIV/0!</v>
      </c>
    </row>
    <row r="111" spans="1:12" s="22" customFormat="1" ht="33" thickBot="1">
      <c r="A111" s="49" t="e">
        <f>A109+1</f>
        <v>#REF!</v>
      </c>
      <c r="B111" s="265" t="s">
        <v>156</v>
      </c>
      <c r="C111" s="261" t="s">
        <v>157</v>
      </c>
      <c r="D111" s="263">
        <f>D112+D113+D114+D115+D117+D118+D119+D116</f>
        <v>1997243</v>
      </c>
      <c r="E111" s="263">
        <f>E112+E113+E114+E115+E117+E118+E119</f>
        <v>1864934.4000000001</v>
      </c>
      <c r="F111" s="221">
        <f t="shared" si="26"/>
        <v>93.375438041340004</v>
      </c>
      <c r="G111" s="325">
        <f>G112+G113+G114+G115+G117+G118+G119+G116</f>
        <v>4495544</v>
      </c>
      <c r="H111" s="325">
        <f>H112+H113+H114+H115+H117+H118+H119+H116</f>
        <v>4495544</v>
      </c>
      <c r="I111" s="135">
        <f t="shared" si="34"/>
        <v>100</v>
      </c>
      <c r="J111" s="94">
        <f t="shared" si="27"/>
        <v>6492787</v>
      </c>
      <c r="K111" s="94">
        <f t="shared" si="28"/>
        <v>6360478.4000000004</v>
      </c>
      <c r="L111" s="92">
        <f t="shared" si="29"/>
        <v>97.962221770096576</v>
      </c>
    </row>
    <row r="112" spans="1:12" s="179" customFormat="1" ht="46.8">
      <c r="A112" s="48"/>
      <c r="B112" s="77" t="s">
        <v>343</v>
      </c>
      <c r="C112" s="79" t="s">
        <v>342</v>
      </c>
      <c r="D112" s="233">
        <v>1375080</v>
      </c>
      <c r="E112" s="233">
        <v>1324404.81</v>
      </c>
      <c r="F112" s="214">
        <f t="shared" si="26"/>
        <v>96.31474605113884</v>
      </c>
      <c r="G112" s="137">
        <v>0</v>
      </c>
      <c r="H112" s="137">
        <v>0</v>
      </c>
      <c r="I112" s="196">
        <v>0</v>
      </c>
      <c r="J112" s="71">
        <f t="shared" si="27"/>
        <v>1375080</v>
      </c>
      <c r="K112" s="71">
        <f t="shared" si="28"/>
        <v>1324404.81</v>
      </c>
      <c r="L112" s="197">
        <f t="shared" si="29"/>
        <v>96.31474605113884</v>
      </c>
    </row>
    <row r="113" spans="1:13" s="179" customFormat="1" ht="55.95" hidden="1" customHeight="1">
      <c r="A113" s="48"/>
      <c r="B113" s="77" t="s">
        <v>411</v>
      </c>
      <c r="C113" s="98" t="s">
        <v>410</v>
      </c>
      <c r="D113" s="218">
        <v>0</v>
      </c>
      <c r="E113" s="218">
        <v>0</v>
      </c>
      <c r="F113" s="214" t="e">
        <f t="shared" si="26"/>
        <v>#DIV/0!</v>
      </c>
      <c r="G113" s="132">
        <v>0</v>
      </c>
      <c r="H113" s="132">
        <v>0</v>
      </c>
      <c r="I113" s="133">
        <v>0</v>
      </c>
      <c r="J113" s="35">
        <f t="shared" si="27"/>
        <v>0</v>
      </c>
      <c r="K113" s="35">
        <f t="shared" si="28"/>
        <v>0</v>
      </c>
      <c r="L113" s="96" t="e">
        <f t="shared" ref="L113:L114" si="48">K113/J113*100</f>
        <v>#DIV/0!</v>
      </c>
    </row>
    <row r="114" spans="1:13" s="22" customFormat="1" ht="69" customHeight="1">
      <c r="A114" s="49"/>
      <c r="B114" s="97" t="s">
        <v>284</v>
      </c>
      <c r="C114" s="98" t="s">
        <v>283</v>
      </c>
      <c r="D114" s="218">
        <v>380000</v>
      </c>
      <c r="E114" s="218">
        <v>299209.09000000003</v>
      </c>
      <c r="F114" s="177">
        <f t="shared" ref="F114" si="49">E114/D114*100</f>
        <v>78.73923421052632</v>
      </c>
      <c r="G114" s="132">
        <v>0</v>
      </c>
      <c r="H114" s="132">
        <v>0</v>
      </c>
      <c r="I114" s="133">
        <v>0</v>
      </c>
      <c r="J114" s="35">
        <f t="shared" ref="J114" si="50">D114+G114</f>
        <v>380000</v>
      </c>
      <c r="K114" s="35">
        <f t="shared" ref="K114" si="51">E114+H114</f>
        <v>299209.09000000003</v>
      </c>
      <c r="L114" s="96">
        <f t="shared" si="48"/>
        <v>78.73923421052632</v>
      </c>
    </row>
    <row r="115" spans="1:13" s="22" customFormat="1" ht="73.5" hidden="1" customHeight="1">
      <c r="A115" s="49"/>
      <c r="B115" s="97" t="s">
        <v>316</v>
      </c>
      <c r="C115" s="210" t="s">
        <v>315</v>
      </c>
      <c r="D115" s="224">
        <v>0</v>
      </c>
      <c r="E115" s="224">
        <v>0</v>
      </c>
      <c r="F115" s="111" t="e">
        <f t="shared" si="26"/>
        <v>#DIV/0!</v>
      </c>
      <c r="G115" s="136">
        <v>0</v>
      </c>
      <c r="H115" s="137">
        <v>0</v>
      </c>
      <c r="I115" s="138">
        <v>0</v>
      </c>
      <c r="J115" s="70">
        <f t="shared" ref="J115:J117" si="52">D115+G115</f>
        <v>0</v>
      </c>
      <c r="K115" s="71">
        <f t="shared" ref="K115:K117" si="53">E115+H115</f>
        <v>0</v>
      </c>
      <c r="L115" s="96" t="e">
        <f t="shared" ref="L115:L117" si="54">K115/J115*100</f>
        <v>#DIV/0!</v>
      </c>
    </row>
    <row r="116" spans="1:13" s="22" customFormat="1" ht="97.95" hidden="1" customHeight="1">
      <c r="A116" s="49"/>
      <c r="B116" s="97" t="s">
        <v>419</v>
      </c>
      <c r="C116" s="210" t="s">
        <v>418</v>
      </c>
      <c r="D116" s="224">
        <v>0</v>
      </c>
      <c r="E116" s="224">
        <v>0</v>
      </c>
      <c r="F116" s="111">
        <v>0</v>
      </c>
      <c r="G116" s="136">
        <v>0</v>
      </c>
      <c r="H116" s="137">
        <v>0</v>
      </c>
      <c r="I116" s="145" t="e">
        <f t="shared" si="34"/>
        <v>#DIV/0!</v>
      </c>
      <c r="J116" s="70">
        <f t="shared" ref="J116" si="55">D116+G116</f>
        <v>0</v>
      </c>
      <c r="K116" s="71">
        <f t="shared" ref="K116" si="56">E116+H116</f>
        <v>0</v>
      </c>
      <c r="L116" s="96" t="e">
        <f t="shared" si="54"/>
        <v>#DIV/0!</v>
      </c>
      <c r="M116" s="96"/>
    </row>
    <row r="117" spans="1:13" s="22" customFormat="1" ht="42" hidden="1" customHeight="1">
      <c r="A117" s="49"/>
      <c r="B117" s="97" t="s">
        <v>396</v>
      </c>
      <c r="C117" s="211" t="s">
        <v>394</v>
      </c>
      <c r="D117" s="218">
        <v>0</v>
      </c>
      <c r="E117" s="218">
        <v>0</v>
      </c>
      <c r="F117" s="177">
        <v>0</v>
      </c>
      <c r="G117" s="132">
        <v>0</v>
      </c>
      <c r="H117" s="132">
        <v>0</v>
      </c>
      <c r="I117" s="145" t="e">
        <f t="shared" si="34"/>
        <v>#DIV/0!</v>
      </c>
      <c r="J117" s="35">
        <f t="shared" si="52"/>
        <v>0</v>
      </c>
      <c r="K117" s="35">
        <f t="shared" si="53"/>
        <v>0</v>
      </c>
      <c r="L117" s="96" t="e">
        <f t="shared" si="54"/>
        <v>#DIV/0!</v>
      </c>
    </row>
    <row r="118" spans="1:13" ht="24.75" customHeight="1" thickBot="1">
      <c r="B118" s="61" t="s">
        <v>261</v>
      </c>
      <c r="C118" s="69" t="s">
        <v>271</v>
      </c>
      <c r="D118" s="223">
        <v>242163</v>
      </c>
      <c r="E118" s="223">
        <v>241320.5</v>
      </c>
      <c r="F118" s="111">
        <f t="shared" si="26"/>
        <v>99.652093837621763</v>
      </c>
      <c r="G118" s="139">
        <v>4495544</v>
      </c>
      <c r="H118" s="132">
        <v>4495544</v>
      </c>
      <c r="I118" s="145">
        <f t="shared" si="34"/>
        <v>100</v>
      </c>
      <c r="J118" s="46">
        <f t="shared" si="27"/>
        <v>4737707</v>
      </c>
      <c r="K118" s="35">
        <f t="shared" si="28"/>
        <v>4736864.5</v>
      </c>
      <c r="L118" s="47">
        <f t="shared" si="29"/>
        <v>99.982217135842305</v>
      </c>
    </row>
    <row r="119" spans="1:13" ht="67.05" hidden="1" customHeight="1" thickBot="1">
      <c r="B119" s="192" t="s">
        <v>415</v>
      </c>
      <c r="C119" s="193" t="s">
        <v>344</v>
      </c>
      <c r="D119" s="223">
        <v>0</v>
      </c>
      <c r="E119" s="223">
        <v>0</v>
      </c>
      <c r="F119" s="111" t="e">
        <f t="shared" ref="F119" si="57">E119/D119*100</f>
        <v>#DIV/0!</v>
      </c>
      <c r="G119" s="139">
        <v>0</v>
      </c>
      <c r="H119" s="132">
        <v>0</v>
      </c>
      <c r="I119" s="140">
        <v>0</v>
      </c>
      <c r="J119" s="46">
        <f t="shared" ref="J119" si="58">D119+G119</f>
        <v>0</v>
      </c>
      <c r="K119" s="35">
        <f t="shared" ref="K119" si="59">E119+H119</f>
        <v>0</v>
      </c>
      <c r="L119" s="47" t="e">
        <f t="shared" ref="L119" si="60">K119/J119*100</f>
        <v>#DIV/0!</v>
      </c>
    </row>
    <row r="120" spans="1:13" s="22" customFormat="1" ht="49.05" customHeight="1" thickBot="1">
      <c r="A120" s="49" t="e">
        <f>#REF!+1</f>
        <v>#REF!</v>
      </c>
      <c r="B120" s="321" t="s">
        <v>158</v>
      </c>
      <c r="C120" s="323" t="s">
        <v>159</v>
      </c>
      <c r="D120" s="149">
        <f>D107+D108+D111</f>
        <v>317599220.06</v>
      </c>
      <c r="E120" s="149">
        <f>E107+E108+E111</f>
        <v>329125222.45999998</v>
      </c>
      <c r="F120" s="227">
        <f t="shared" si="26"/>
        <v>103.62910286675846</v>
      </c>
      <c r="G120" s="228">
        <f>G107+G111</f>
        <v>10901682.84</v>
      </c>
      <c r="H120" s="228">
        <f>H107+H111</f>
        <v>11105166.17</v>
      </c>
      <c r="I120" s="229">
        <f t="shared" si="34"/>
        <v>101.86653136938995</v>
      </c>
      <c r="J120" s="230">
        <f t="shared" si="27"/>
        <v>328500902.89999998</v>
      </c>
      <c r="K120" s="231">
        <f t="shared" si="28"/>
        <v>340230388.63</v>
      </c>
      <c r="L120" s="232">
        <f t="shared" si="29"/>
        <v>103.57060989070422</v>
      </c>
    </row>
    <row r="121" spans="1:13" ht="21" customHeight="1">
      <c r="G121" s="99"/>
      <c r="H121" s="99"/>
    </row>
    <row r="122" spans="1:13">
      <c r="G122" s="99"/>
      <c r="H122" s="99" t="s">
        <v>280</v>
      </c>
    </row>
    <row r="123" spans="1:13">
      <c r="G123" s="99"/>
      <c r="H123" s="99"/>
    </row>
    <row r="124" spans="1:13">
      <c r="G124" s="99"/>
      <c r="H124" s="99"/>
    </row>
    <row r="125" spans="1:13">
      <c r="G125" s="99"/>
      <c r="H125" s="99"/>
    </row>
    <row r="126" spans="1:13">
      <c r="G126" s="99"/>
      <c r="H126" s="99"/>
    </row>
    <row r="127" spans="1:13">
      <c r="G127" s="99"/>
      <c r="H127" s="99"/>
    </row>
    <row r="128" spans="1:13">
      <c r="G128" s="99"/>
      <c r="H128" s="99"/>
    </row>
    <row r="129" spans="7:8">
      <c r="G129" s="99"/>
      <c r="H129" s="99"/>
    </row>
    <row r="130" spans="7:8">
      <c r="G130" s="99"/>
      <c r="H130" s="99"/>
    </row>
    <row r="131" spans="7:8">
      <c r="G131" s="99"/>
      <c r="H131" s="99"/>
    </row>
    <row r="132" spans="7:8">
      <c r="G132" s="99"/>
      <c r="H132" s="99"/>
    </row>
  </sheetData>
  <sheetProtection selectLockedCells="1" selectUnlockedCells="1"/>
  <mergeCells count="17">
    <mergeCell ref="D6:D7"/>
    <mergeCell ref="E6:E7"/>
    <mergeCell ref="B2:L2"/>
    <mergeCell ref="B3:L3"/>
    <mergeCell ref="J5:L5"/>
    <mergeCell ref="B8:L8"/>
    <mergeCell ref="G6:G7"/>
    <mergeCell ref="H6:H7"/>
    <mergeCell ref="J6:J7"/>
    <mergeCell ref="C5:C7"/>
    <mergeCell ref="F6:F7"/>
    <mergeCell ref="D5:F5"/>
    <mergeCell ref="L6:L7"/>
    <mergeCell ref="K6:K7"/>
    <mergeCell ref="I6:I7"/>
    <mergeCell ref="G5:I5"/>
    <mergeCell ref="B5:B7"/>
  </mergeCells>
  <pageMargins left="0.31496062992125984" right="0.19685039370078741" top="0.74803149606299213" bottom="0.19685039370078741" header="0.39370078740157483" footer="0.19685039370078741"/>
  <pageSetup paperSize="9" scale="65" firstPageNumber="0" fitToHeight="100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13"/>
  <sheetViews>
    <sheetView tabSelected="1" view="pageBreakPreview" zoomScale="70" zoomScaleNormal="72" zoomScaleSheetLayoutView="70" workbookViewId="0">
      <pane xSplit="1" ySplit="5" topLeftCell="B87" activePane="bottomRight" state="frozen"/>
      <selection pane="topRight" activeCell="B1" sqref="B1"/>
      <selection pane="bottomLeft" activeCell="A6" sqref="A6"/>
      <selection pane="bottomRight" activeCell="P91" sqref="P91"/>
    </sheetView>
  </sheetViews>
  <sheetFormatPr defaultRowHeight="13.2"/>
  <cols>
    <col min="1" max="1" width="48" style="1" customWidth="1"/>
    <col min="2" max="2" width="12.21875" style="2" customWidth="1"/>
    <col min="3" max="3" width="19.21875" style="1" customWidth="1"/>
    <col min="4" max="4" width="20.77734375" style="1" customWidth="1"/>
    <col min="5" max="5" width="11.44140625" style="1" customWidth="1"/>
    <col min="6" max="6" width="18.33203125" style="1" customWidth="1"/>
    <col min="7" max="7" width="17.5546875" style="1" customWidth="1"/>
    <col min="8" max="8" width="11.77734375" style="1" customWidth="1"/>
    <col min="9" max="9" width="19.5546875" style="1" customWidth="1"/>
    <col min="10" max="10" width="18.77734375" style="1" customWidth="1"/>
    <col min="11" max="11" width="11" style="1" customWidth="1"/>
  </cols>
  <sheetData>
    <row r="1" spans="1:11" ht="20.399999999999999">
      <c r="A1" s="355"/>
      <c r="B1" s="355"/>
      <c r="C1" s="355"/>
      <c r="D1" s="355"/>
      <c r="E1" s="355"/>
      <c r="F1" s="355"/>
      <c r="G1" s="355"/>
      <c r="H1" s="355"/>
      <c r="I1" s="355"/>
      <c r="J1" s="355"/>
      <c r="K1" s="355"/>
    </row>
    <row r="2" spans="1:11" ht="17.399999999999999">
      <c r="A2" s="390" t="s">
        <v>0</v>
      </c>
      <c r="B2" s="392" t="s">
        <v>1</v>
      </c>
      <c r="C2" s="396" t="s">
        <v>2</v>
      </c>
      <c r="D2" s="396"/>
      <c r="E2" s="396"/>
      <c r="F2" s="399" t="s">
        <v>3</v>
      </c>
      <c r="G2" s="399"/>
      <c r="H2" s="399"/>
      <c r="I2" s="399" t="s">
        <v>266</v>
      </c>
      <c r="J2" s="399"/>
      <c r="K2" s="399"/>
    </row>
    <row r="3" spans="1:11">
      <c r="A3" s="390"/>
      <c r="B3" s="392"/>
      <c r="C3" s="388" t="s">
        <v>281</v>
      </c>
      <c r="D3" s="397" t="s">
        <v>5</v>
      </c>
      <c r="E3" s="397" t="s">
        <v>264</v>
      </c>
      <c r="F3" s="388" t="s">
        <v>281</v>
      </c>
      <c r="G3" s="388" t="s">
        <v>6</v>
      </c>
      <c r="H3" s="397" t="s">
        <v>264</v>
      </c>
      <c r="I3" s="388" t="s">
        <v>281</v>
      </c>
      <c r="J3" s="388" t="s">
        <v>6</v>
      </c>
      <c r="K3" s="397" t="s">
        <v>264</v>
      </c>
    </row>
    <row r="4" spans="1:11" ht="79.8" thickBot="1">
      <c r="A4" s="391"/>
      <c r="B4" s="55" t="s">
        <v>267</v>
      </c>
      <c r="C4" s="389"/>
      <c r="D4" s="398"/>
      <c r="E4" s="398"/>
      <c r="F4" s="389"/>
      <c r="G4" s="389"/>
      <c r="H4" s="398"/>
      <c r="I4" s="389"/>
      <c r="J4" s="389"/>
      <c r="K4" s="398"/>
    </row>
    <row r="5" spans="1:11" ht="21" thickBot="1">
      <c r="A5" s="393" t="s">
        <v>268</v>
      </c>
      <c r="B5" s="394"/>
      <c r="C5" s="394"/>
      <c r="D5" s="394"/>
      <c r="E5" s="394"/>
      <c r="F5" s="394"/>
      <c r="G5" s="394"/>
      <c r="H5" s="394"/>
      <c r="I5" s="394"/>
      <c r="J5" s="394"/>
      <c r="K5" s="395"/>
    </row>
    <row r="6" spans="1:11" s="22" customFormat="1" ht="18.600000000000001" thickBot="1">
      <c r="A6" s="292" t="s">
        <v>160</v>
      </c>
      <c r="B6" s="293" t="s">
        <v>161</v>
      </c>
      <c r="C6" s="294">
        <f>SUM(C7:C9)</f>
        <v>32507400</v>
      </c>
      <c r="D6" s="294">
        <f>SUM(D7:D9)</f>
        <v>31588261.309999999</v>
      </c>
      <c r="E6" s="287">
        <f>D6/C6*100</f>
        <v>97.172524748211174</v>
      </c>
      <c r="F6" s="288">
        <f>SUM(F7:F9)</f>
        <v>448658.28</v>
      </c>
      <c r="G6" s="288">
        <f>SUM(G7:G9)</f>
        <v>448658.28</v>
      </c>
      <c r="H6" s="92">
        <f t="shared" ref="H6" si="0">G6/F6*100</f>
        <v>100</v>
      </c>
      <c r="I6" s="290">
        <f>C6+F6</f>
        <v>32956058.280000001</v>
      </c>
      <c r="J6" s="290">
        <f>D6+G6</f>
        <v>32036919.59</v>
      </c>
      <c r="K6" s="291">
        <f>J6/I6*100</f>
        <v>97.211017524635835</v>
      </c>
    </row>
    <row r="7" spans="1:11" ht="78">
      <c r="A7" s="164" t="s">
        <v>162</v>
      </c>
      <c r="B7" s="165" t="s">
        <v>163</v>
      </c>
      <c r="C7" s="166">
        <v>28045600</v>
      </c>
      <c r="D7" s="166">
        <v>27313452.719999999</v>
      </c>
      <c r="E7" s="167">
        <f t="shared" ref="E7:E94" si="1">D7/C7*100</f>
        <v>97.389439769518205</v>
      </c>
      <c r="F7" s="168">
        <v>448658.28</v>
      </c>
      <c r="G7" s="168">
        <v>448658.28</v>
      </c>
      <c r="H7" s="78">
        <f t="shared" ref="H7" si="2">G7/F7*100</f>
        <v>100</v>
      </c>
      <c r="I7" s="169">
        <f>C7+F7</f>
        <v>28494258.280000001</v>
      </c>
      <c r="J7" s="169">
        <f>D7+G7</f>
        <v>27762111</v>
      </c>
      <c r="K7" s="167">
        <f t="shared" ref="K7:K95" si="3">J7/I7*100</f>
        <v>97.430544523020998</v>
      </c>
    </row>
    <row r="8" spans="1:11" ht="46.8">
      <c r="A8" s="77" t="s">
        <v>399</v>
      </c>
      <c r="B8" s="79" t="s">
        <v>276</v>
      </c>
      <c r="C8" s="75">
        <v>4264800</v>
      </c>
      <c r="D8" s="75">
        <v>4101716.64</v>
      </c>
      <c r="E8" s="78">
        <f t="shared" ref="E8" si="4">D8/C8*100</f>
        <v>96.17606077658975</v>
      </c>
      <c r="F8" s="76">
        <v>0</v>
      </c>
      <c r="G8" s="76">
        <v>0</v>
      </c>
      <c r="H8" s="78">
        <v>0</v>
      </c>
      <c r="I8" s="81">
        <f t="shared" ref="I8" si="5">C8+F8</f>
        <v>4264800</v>
      </c>
      <c r="J8" s="81">
        <f t="shared" ref="J8" si="6">D8+G8</f>
        <v>4101716.64</v>
      </c>
      <c r="K8" s="78">
        <f t="shared" ref="K8" si="7">J8/I8*100</f>
        <v>96.17606077658975</v>
      </c>
    </row>
    <row r="9" spans="1:11" ht="18.600000000000001" thickBot="1">
      <c r="A9" s="171" t="s">
        <v>398</v>
      </c>
      <c r="B9" s="153" t="s">
        <v>397</v>
      </c>
      <c r="C9" s="172">
        <v>197000</v>
      </c>
      <c r="D9" s="172">
        <v>173091.95</v>
      </c>
      <c r="E9" s="173">
        <f t="shared" ref="E9" si="8">D9/C9*100</f>
        <v>87.863934010152292</v>
      </c>
      <c r="F9" s="174">
        <v>0</v>
      </c>
      <c r="G9" s="174">
        <v>0</v>
      </c>
      <c r="H9" s="173">
        <v>0</v>
      </c>
      <c r="I9" s="175">
        <f t="shared" ref="I9" si="9">C9+F9</f>
        <v>197000</v>
      </c>
      <c r="J9" s="175">
        <f t="shared" ref="J9" si="10">D9+G9</f>
        <v>173091.95</v>
      </c>
      <c r="K9" s="173">
        <f t="shared" ref="K9" si="11">J9/I9*100</f>
        <v>87.863934010152292</v>
      </c>
    </row>
    <row r="10" spans="1:11" s="22" customFormat="1" ht="18" thickBot="1">
      <c r="A10" s="292" t="s">
        <v>164</v>
      </c>
      <c r="B10" s="293" t="s">
        <v>165</v>
      </c>
      <c r="C10" s="294">
        <f>C11+C12+C14+C18+C19+C20+C23+C26+C16</f>
        <v>227522889.06</v>
      </c>
      <c r="D10" s="294">
        <f>D11+D12+D14+D18+D19+D20+D23+D26+D16</f>
        <v>220630900.36000001</v>
      </c>
      <c r="E10" s="287">
        <f t="shared" si="1"/>
        <v>96.970859183234751</v>
      </c>
      <c r="F10" s="279">
        <f>F11+F12+F14+F18+F19+F20+F23+F26+F16</f>
        <v>9934498.6699999999</v>
      </c>
      <c r="G10" s="279">
        <f>G11+G12+G14+G18+G19+G20+G23+G26+G16</f>
        <v>9380727.7899999991</v>
      </c>
      <c r="H10" s="287">
        <f t="shared" ref="H10:H95" si="12">G10/F10*100</f>
        <v>94.425779313129638</v>
      </c>
      <c r="I10" s="290">
        <f t="shared" ref="I10:I96" si="13">C10+F10</f>
        <v>237457387.72999999</v>
      </c>
      <c r="J10" s="290">
        <f t="shared" ref="J10:J96" si="14">D10+G10</f>
        <v>230011628.15000001</v>
      </c>
      <c r="K10" s="277">
        <f t="shared" si="3"/>
        <v>96.864380741665471</v>
      </c>
    </row>
    <row r="11" spans="1:11" ht="18">
      <c r="A11" s="297" t="s">
        <v>166</v>
      </c>
      <c r="B11" s="298" t="s">
        <v>167</v>
      </c>
      <c r="C11" s="269">
        <v>38620328.600000001</v>
      </c>
      <c r="D11" s="269">
        <v>35490609.100000001</v>
      </c>
      <c r="E11" s="270">
        <f t="shared" si="1"/>
        <v>91.896186248399758</v>
      </c>
      <c r="F11" s="271">
        <v>1478389.52</v>
      </c>
      <c r="G11" s="271">
        <v>1318937.49</v>
      </c>
      <c r="H11" s="270">
        <f t="shared" si="12"/>
        <v>89.214477792023303</v>
      </c>
      <c r="I11" s="158">
        <f t="shared" si="13"/>
        <v>40098718.120000005</v>
      </c>
      <c r="J11" s="158">
        <f t="shared" si="14"/>
        <v>36809546.590000004</v>
      </c>
      <c r="K11" s="270">
        <f t="shared" si="3"/>
        <v>91.797315016014281</v>
      </c>
    </row>
    <row r="12" spans="1:11" ht="32.4">
      <c r="A12" s="283" t="s">
        <v>346</v>
      </c>
      <c r="B12" s="261" t="s">
        <v>168</v>
      </c>
      <c r="C12" s="91">
        <f>C13</f>
        <v>57273847.460000001</v>
      </c>
      <c r="D12" s="91">
        <f>D13</f>
        <v>54410779.310000002</v>
      </c>
      <c r="E12" s="92">
        <f t="shared" ref="E12" si="15">D12/C12*100</f>
        <v>95.001089891857603</v>
      </c>
      <c r="F12" s="93">
        <f>F13</f>
        <v>7922754.2800000003</v>
      </c>
      <c r="G12" s="93">
        <f>G13</f>
        <v>7783225.2999999998</v>
      </c>
      <c r="H12" s="92">
        <f t="shared" ref="H12" si="16">G12/F12*100</f>
        <v>98.238882905251472</v>
      </c>
      <c r="I12" s="94">
        <f t="shared" ref="I12" si="17">C12+F12</f>
        <v>65196601.740000002</v>
      </c>
      <c r="J12" s="94">
        <f t="shared" ref="J12" si="18">D12+G12</f>
        <v>62194004.609999999</v>
      </c>
      <c r="K12" s="92">
        <f t="shared" ref="K12" si="19">J12/I12*100</f>
        <v>95.394549639298418</v>
      </c>
    </row>
    <row r="13" spans="1:11" ht="31.2">
      <c r="A13" s="176" t="s">
        <v>345</v>
      </c>
      <c r="B13" s="79" t="s">
        <v>354</v>
      </c>
      <c r="C13" s="75">
        <v>57273847.460000001</v>
      </c>
      <c r="D13" s="75">
        <v>54410779.310000002</v>
      </c>
      <c r="E13" s="78">
        <f t="shared" si="1"/>
        <v>95.001089891857603</v>
      </c>
      <c r="F13" s="76">
        <v>7922754.2800000003</v>
      </c>
      <c r="G13" s="76">
        <v>7783225.2999999998</v>
      </c>
      <c r="H13" s="78">
        <f t="shared" si="12"/>
        <v>98.238882905251472</v>
      </c>
      <c r="I13" s="81">
        <f t="shared" si="13"/>
        <v>65196601.740000002</v>
      </c>
      <c r="J13" s="81">
        <f t="shared" si="14"/>
        <v>62194004.609999999</v>
      </c>
      <c r="K13" s="78">
        <f t="shared" si="3"/>
        <v>95.394549639298418</v>
      </c>
    </row>
    <row r="14" spans="1:11" ht="32.4">
      <c r="A14" s="282" t="s">
        <v>353</v>
      </c>
      <c r="B14" s="261" t="s">
        <v>352</v>
      </c>
      <c r="C14" s="91">
        <f>C15</f>
        <v>109109600</v>
      </c>
      <c r="D14" s="91">
        <f>D15</f>
        <v>109108369.98</v>
      </c>
      <c r="E14" s="92">
        <f t="shared" si="1"/>
        <v>99.998872674815047</v>
      </c>
      <c r="F14" s="93">
        <f>F15</f>
        <v>0</v>
      </c>
      <c r="G14" s="93">
        <f>G15</f>
        <v>0</v>
      </c>
      <c r="H14" s="92">
        <v>0</v>
      </c>
      <c r="I14" s="94">
        <f t="shared" si="13"/>
        <v>109109600</v>
      </c>
      <c r="J14" s="94">
        <f t="shared" si="14"/>
        <v>109108369.98</v>
      </c>
      <c r="K14" s="92">
        <f t="shared" si="3"/>
        <v>99.998872674815047</v>
      </c>
    </row>
    <row r="15" spans="1:11" ht="31.2">
      <c r="A15" s="176" t="s">
        <v>345</v>
      </c>
      <c r="B15" s="79" t="s">
        <v>347</v>
      </c>
      <c r="C15" s="75">
        <v>109109600</v>
      </c>
      <c r="D15" s="75">
        <v>109108369.98</v>
      </c>
      <c r="E15" s="78">
        <f t="shared" ref="E15" si="20">D15/C15*100</f>
        <v>99.998872674815047</v>
      </c>
      <c r="F15" s="76">
        <v>0</v>
      </c>
      <c r="G15" s="76">
        <v>0</v>
      </c>
      <c r="H15" s="78">
        <v>0</v>
      </c>
      <c r="I15" s="81">
        <f t="shared" ref="I15" si="21">C15+F15</f>
        <v>109109600</v>
      </c>
      <c r="J15" s="81">
        <f t="shared" ref="J15" si="22">D15+G15</f>
        <v>109108369.98</v>
      </c>
      <c r="K15" s="78">
        <f t="shared" ref="K15" si="23">J15/I15*100</f>
        <v>99.998872674815047</v>
      </c>
    </row>
    <row r="16" spans="1:11" ht="145.80000000000001">
      <c r="A16" s="282" t="s">
        <v>430</v>
      </c>
      <c r="B16" s="261" t="s">
        <v>428</v>
      </c>
      <c r="C16" s="91">
        <f>C17</f>
        <v>3280000</v>
      </c>
      <c r="D16" s="91">
        <f>D17</f>
        <v>3280000</v>
      </c>
      <c r="E16" s="92">
        <f t="shared" ref="E16:E17" si="24">D16/C16*100</f>
        <v>100</v>
      </c>
      <c r="F16" s="93">
        <f>F17</f>
        <v>0</v>
      </c>
      <c r="G16" s="93">
        <f>G17</f>
        <v>0</v>
      </c>
      <c r="H16" s="92">
        <v>0</v>
      </c>
      <c r="I16" s="94">
        <f t="shared" ref="I16" si="25">C16+F16</f>
        <v>3280000</v>
      </c>
      <c r="J16" s="94">
        <f t="shared" ref="J16" si="26">D16+G16</f>
        <v>3280000</v>
      </c>
      <c r="K16" s="92">
        <f t="shared" ref="K16" si="27">J16/I16*100</f>
        <v>100</v>
      </c>
    </row>
    <row r="17" spans="1:11" ht="31.2">
      <c r="A17" s="176" t="s">
        <v>345</v>
      </c>
      <c r="B17" s="79" t="s">
        <v>429</v>
      </c>
      <c r="C17" s="75">
        <v>3280000</v>
      </c>
      <c r="D17" s="75">
        <v>3280000</v>
      </c>
      <c r="E17" s="78">
        <f t="shared" si="24"/>
        <v>100</v>
      </c>
      <c r="F17" s="76">
        <v>0</v>
      </c>
      <c r="G17" s="76">
        <v>0</v>
      </c>
      <c r="H17" s="78">
        <v>0</v>
      </c>
      <c r="I17" s="81">
        <f t="shared" ref="I17" si="28">C17+F17</f>
        <v>3280000</v>
      </c>
      <c r="J17" s="81">
        <f t="shared" ref="J17" si="29">D17+G17</f>
        <v>3280000</v>
      </c>
      <c r="K17" s="78">
        <f t="shared" ref="K17" si="30">J17/I17*100</f>
        <v>100</v>
      </c>
    </row>
    <row r="18" spans="1:11" ht="48.6">
      <c r="A18" s="282" t="s">
        <v>313</v>
      </c>
      <c r="B18" s="261" t="s">
        <v>348</v>
      </c>
      <c r="C18" s="91">
        <v>5554500</v>
      </c>
      <c r="D18" s="91">
        <v>5310102.1500000004</v>
      </c>
      <c r="E18" s="92">
        <f t="shared" si="1"/>
        <v>95.600002700513116</v>
      </c>
      <c r="F18" s="93">
        <v>0</v>
      </c>
      <c r="G18" s="93">
        <v>0</v>
      </c>
      <c r="H18" s="92">
        <v>0</v>
      </c>
      <c r="I18" s="94">
        <f t="shared" si="13"/>
        <v>5554500</v>
      </c>
      <c r="J18" s="94">
        <f t="shared" si="14"/>
        <v>5310102.1500000004</v>
      </c>
      <c r="K18" s="92">
        <f t="shared" si="3"/>
        <v>95.600002700513116</v>
      </c>
    </row>
    <row r="19" spans="1:11" ht="32.4">
      <c r="A19" s="282" t="s">
        <v>314</v>
      </c>
      <c r="B19" s="261" t="s">
        <v>349</v>
      </c>
      <c r="C19" s="91">
        <v>8388300</v>
      </c>
      <c r="D19" s="91">
        <v>8256976.9900000002</v>
      </c>
      <c r="E19" s="92">
        <f t="shared" si="1"/>
        <v>98.434450246176226</v>
      </c>
      <c r="F19" s="93">
        <v>250107</v>
      </c>
      <c r="G19" s="93">
        <v>228650.13</v>
      </c>
      <c r="H19" s="92">
        <f t="shared" si="12"/>
        <v>91.420923844594512</v>
      </c>
      <c r="I19" s="94">
        <f t="shared" si="13"/>
        <v>8638407</v>
      </c>
      <c r="J19" s="94">
        <f t="shared" si="14"/>
        <v>8485627.120000001</v>
      </c>
      <c r="K19" s="92">
        <f t="shared" si="3"/>
        <v>98.231388264063042</v>
      </c>
    </row>
    <row r="20" spans="1:11" ht="32.4">
      <c r="A20" s="282" t="s">
        <v>278</v>
      </c>
      <c r="B20" s="261" t="s">
        <v>350</v>
      </c>
      <c r="C20" s="91">
        <f>C21+C22</f>
        <v>3179233</v>
      </c>
      <c r="D20" s="91">
        <f>D21+D22</f>
        <v>2867587.24</v>
      </c>
      <c r="E20" s="92">
        <f t="shared" ref="E20:E21" si="31">D20/C20*100</f>
        <v>90.197454543281367</v>
      </c>
      <c r="F20" s="93">
        <f>F21+F22</f>
        <v>233333</v>
      </c>
      <c r="G20" s="93">
        <f>G21+G22</f>
        <v>0</v>
      </c>
      <c r="H20" s="92">
        <v>0</v>
      </c>
      <c r="I20" s="94">
        <f>I21+I22</f>
        <v>3412566</v>
      </c>
      <c r="J20" s="94">
        <f>J21+J22</f>
        <v>2867587.24</v>
      </c>
      <c r="K20" s="92">
        <f t="shared" ref="K20:K21" si="32">J20/I20*100</f>
        <v>84.030235312665027</v>
      </c>
    </row>
    <row r="21" spans="1:11" ht="31.2">
      <c r="A21" s="176" t="s">
        <v>279</v>
      </c>
      <c r="B21" s="79" t="s">
        <v>351</v>
      </c>
      <c r="C21" s="75">
        <v>2945900</v>
      </c>
      <c r="D21" s="75">
        <v>2867587.24</v>
      </c>
      <c r="E21" s="78">
        <f t="shared" si="31"/>
        <v>97.341635493397618</v>
      </c>
      <c r="F21" s="76">
        <v>0</v>
      </c>
      <c r="G21" s="76">
        <v>0</v>
      </c>
      <c r="H21" s="78">
        <v>0</v>
      </c>
      <c r="I21" s="81">
        <f t="shared" ref="I21" si="33">C21+F21</f>
        <v>2945900</v>
      </c>
      <c r="J21" s="81">
        <f t="shared" ref="J21" si="34">D21+G21</f>
        <v>2867587.24</v>
      </c>
      <c r="K21" s="78">
        <f t="shared" si="32"/>
        <v>97.341635493397618</v>
      </c>
    </row>
    <row r="22" spans="1:11" ht="18">
      <c r="A22" s="176" t="s">
        <v>445</v>
      </c>
      <c r="B22" s="79" t="s">
        <v>444</v>
      </c>
      <c r="C22" s="75">
        <v>233333</v>
      </c>
      <c r="D22" s="75">
        <v>0</v>
      </c>
      <c r="E22" s="78">
        <f t="shared" ref="E22" si="35">D22/C22*100</f>
        <v>0</v>
      </c>
      <c r="F22" s="76">
        <v>233333</v>
      </c>
      <c r="G22" s="76">
        <v>0</v>
      </c>
      <c r="H22" s="78">
        <v>0</v>
      </c>
      <c r="I22" s="81">
        <f t="shared" ref="I22" si="36">C22+F22</f>
        <v>466666</v>
      </c>
      <c r="J22" s="81">
        <f t="shared" ref="J22" si="37">D22+G22</f>
        <v>0</v>
      </c>
      <c r="K22" s="78">
        <f t="shared" ref="K22" si="38">J22/I22*100</f>
        <v>0</v>
      </c>
    </row>
    <row r="23" spans="1:11" ht="32.4">
      <c r="A23" s="265" t="s">
        <v>355</v>
      </c>
      <c r="B23" s="261" t="s">
        <v>277</v>
      </c>
      <c r="C23" s="91">
        <f>C24+C25</f>
        <v>1737080</v>
      </c>
      <c r="D23" s="91">
        <f>D24+D25</f>
        <v>1607266.5</v>
      </c>
      <c r="E23" s="92">
        <f t="shared" si="1"/>
        <v>92.526912980403893</v>
      </c>
      <c r="F23" s="93">
        <f>F24</f>
        <v>49914.87</v>
      </c>
      <c r="G23" s="93">
        <f>G24</f>
        <v>49914.87</v>
      </c>
      <c r="H23" s="92">
        <f t="shared" si="12"/>
        <v>100</v>
      </c>
      <c r="I23" s="94">
        <f t="shared" ref="I23:I31" si="39">C23+F23</f>
        <v>1786994.87</v>
      </c>
      <c r="J23" s="94">
        <f t="shared" ref="J23:J31" si="40">D23+G23</f>
        <v>1657181.37</v>
      </c>
      <c r="K23" s="92">
        <f t="shared" ref="K23:K31" si="41">J23/I23*100</f>
        <v>92.735653460493708</v>
      </c>
    </row>
    <row r="24" spans="1:11" ht="31.2">
      <c r="A24" s="77" t="s">
        <v>356</v>
      </c>
      <c r="B24" s="79" t="s">
        <v>357</v>
      </c>
      <c r="C24" s="75">
        <v>362000</v>
      </c>
      <c r="D24" s="75">
        <v>282861.69</v>
      </c>
      <c r="E24" s="78">
        <f t="shared" ref="E24" si="42">D24/C24*100</f>
        <v>78.138588397790059</v>
      </c>
      <c r="F24" s="76">
        <v>49914.87</v>
      </c>
      <c r="G24" s="76">
        <v>49914.87</v>
      </c>
      <c r="H24" s="78">
        <f t="shared" si="12"/>
        <v>100</v>
      </c>
      <c r="I24" s="81">
        <f t="shared" ref="I24" si="43">C24+F24</f>
        <v>411914.87</v>
      </c>
      <c r="J24" s="81">
        <f t="shared" ref="J24" si="44">D24+G24</f>
        <v>332776.56</v>
      </c>
      <c r="K24" s="78">
        <f t="shared" ref="K24" si="45">J24/I24*100</f>
        <v>80.787702565823864</v>
      </c>
    </row>
    <row r="25" spans="1:11" ht="31.2">
      <c r="A25" s="77" t="s">
        <v>359</v>
      </c>
      <c r="B25" s="79" t="s">
        <v>358</v>
      </c>
      <c r="C25" s="75">
        <v>1375080</v>
      </c>
      <c r="D25" s="75">
        <v>1324404.81</v>
      </c>
      <c r="E25" s="78">
        <f t="shared" ref="E25" si="46">D25/C25*100</f>
        <v>96.31474605113884</v>
      </c>
      <c r="F25" s="76">
        <v>0</v>
      </c>
      <c r="G25" s="76">
        <v>0</v>
      </c>
      <c r="H25" s="78">
        <v>0</v>
      </c>
      <c r="I25" s="81">
        <f t="shared" ref="I25" si="47">C25+F25</f>
        <v>1375080</v>
      </c>
      <c r="J25" s="81">
        <f t="shared" ref="J25" si="48">D25+G25</f>
        <v>1324404.81</v>
      </c>
      <c r="K25" s="78">
        <f t="shared" ref="K25" si="49">J25/I25*100</f>
        <v>96.31474605113884</v>
      </c>
    </row>
    <row r="26" spans="1:11" ht="65.400000000000006" thickBot="1">
      <c r="A26" s="327" t="s">
        <v>361</v>
      </c>
      <c r="B26" s="328" t="s">
        <v>360</v>
      </c>
      <c r="C26" s="329">
        <v>380000</v>
      </c>
      <c r="D26" s="329">
        <v>299209.09000000003</v>
      </c>
      <c r="E26" s="313">
        <f t="shared" si="1"/>
        <v>78.73923421052632</v>
      </c>
      <c r="F26" s="314">
        <v>0</v>
      </c>
      <c r="G26" s="314">
        <v>0</v>
      </c>
      <c r="H26" s="313">
        <v>0</v>
      </c>
      <c r="I26" s="315">
        <f t="shared" si="39"/>
        <v>380000</v>
      </c>
      <c r="J26" s="315">
        <f t="shared" si="40"/>
        <v>299209.09000000003</v>
      </c>
      <c r="K26" s="313">
        <f t="shared" si="41"/>
        <v>78.73923421052632</v>
      </c>
    </row>
    <row r="27" spans="1:11" s="22" customFormat="1" ht="18" thickBot="1">
      <c r="A27" s="330" t="s">
        <v>300</v>
      </c>
      <c r="B27" s="285" t="s">
        <v>292</v>
      </c>
      <c r="C27" s="286">
        <f>C28+C29+C32</f>
        <v>10983408</v>
      </c>
      <c r="D27" s="286">
        <f>D28+D29+D32</f>
        <v>8202035.2800000012</v>
      </c>
      <c r="E27" s="287">
        <f t="shared" si="1"/>
        <v>74.676596553638007</v>
      </c>
      <c r="F27" s="288">
        <v>0</v>
      </c>
      <c r="G27" s="288">
        <v>0</v>
      </c>
      <c r="H27" s="289">
        <v>0</v>
      </c>
      <c r="I27" s="290">
        <f t="shared" si="39"/>
        <v>10983408</v>
      </c>
      <c r="J27" s="290">
        <f>D27+G27</f>
        <v>8202035.2800000012</v>
      </c>
      <c r="K27" s="291">
        <f t="shared" si="41"/>
        <v>74.676596553638007</v>
      </c>
    </row>
    <row r="28" spans="1:11" s="22" customFormat="1" ht="32.4">
      <c r="A28" s="331" t="s">
        <v>365</v>
      </c>
      <c r="B28" s="298" t="s">
        <v>362</v>
      </c>
      <c r="C28" s="269">
        <v>7956308</v>
      </c>
      <c r="D28" s="269">
        <v>5569295.9400000004</v>
      </c>
      <c r="E28" s="270">
        <f t="shared" si="1"/>
        <v>69.998496036101173</v>
      </c>
      <c r="F28" s="271">
        <v>0</v>
      </c>
      <c r="G28" s="271">
        <v>0</v>
      </c>
      <c r="H28" s="270">
        <v>0</v>
      </c>
      <c r="I28" s="158">
        <f t="shared" ref="I28" si="50">C28+F28</f>
        <v>7956308</v>
      </c>
      <c r="J28" s="158">
        <f t="shared" ref="J28" si="51">D28+G28</f>
        <v>5569295.9400000004</v>
      </c>
      <c r="K28" s="270">
        <f t="shared" si="41"/>
        <v>69.998496036101173</v>
      </c>
    </row>
    <row r="29" spans="1:11" ht="18">
      <c r="A29" s="295" t="s">
        <v>301</v>
      </c>
      <c r="B29" s="261" t="s">
        <v>293</v>
      </c>
      <c r="C29" s="91">
        <f>C30+C31</f>
        <v>2977100</v>
      </c>
      <c r="D29" s="91">
        <f>D30+D31</f>
        <v>2605456.52</v>
      </c>
      <c r="E29" s="92">
        <f t="shared" si="1"/>
        <v>87.51659400087334</v>
      </c>
      <c r="F29" s="93">
        <f>F30+F31</f>
        <v>0</v>
      </c>
      <c r="G29" s="93">
        <f>G30+G31</f>
        <v>0</v>
      </c>
      <c r="H29" s="92">
        <v>0</v>
      </c>
      <c r="I29" s="94">
        <f t="shared" si="39"/>
        <v>2977100</v>
      </c>
      <c r="J29" s="94">
        <f t="shared" si="40"/>
        <v>2605456.52</v>
      </c>
      <c r="K29" s="92">
        <f t="shared" si="41"/>
        <v>87.51659400087334</v>
      </c>
    </row>
    <row r="30" spans="1:11" ht="46.8">
      <c r="A30" s="194" t="s">
        <v>302</v>
      </c>
      <c r="B30" s="79" t="s">
        <v>294</v>
      </c>
      <c r="C30" s="75">
        <v>782200</v>
      </c>
      <c r="D30" s="75">
        <v>648837.78</v>
      </c>
      <c r="E30" s="78">
        <f t="shared" si="1"/>
        <v>82.950368192278191</v>
      </c>
      <c r="F30" s="76">
        <v>0</v>
      </c>
      <c r="G30" s="76">
        <v>0</v>
      </c>
      <c r="H30" s="78">
        <v>0</v>
      </c>
      <c r="I30" s="81">
        <f t="shared" si="39"/>
        <v>782200</v>
      </c>
      <c r="J30" s="81">
        <f t="shared" si="40"/>
        <v>648837.78</v>
      </c>
      <c r="K30" s="78">
        <f t="shared" si="41"/>
        <v>82.950368192278191</v>
      </c>
    </row>
    <row r="31" spans="1:11" ht="46.8">
      <c r="A31" s="87" t="s">
        <v>303</v>
      </c>
      <c r="B31" s="79" t="s">
        <v>295</v>
      </c>
      <c r="C31" s="75">
        <v>2194900</v>
      </c>
      <c r="D31" s="75">
        <v>1956618.74</v>
      </c>
      <c r="E31" s="78">
        <f t="shared" si="1"/>
        <v>89.143867146567047</v>
      </c>
      <c r="F31" s="76">
        <v>0</v>
      </c>
      <c r="G31" s="76">
        <v>0</v>
      </c>
      <c r="H31" s="78">
        <v>0</v>
      </c>
      <c r="I31" s="81">
        <f t="shared" si="39"/>
        <v>2194900</v>
      </c>
      <c r="J31" s="81">
        <f t="shared" si="40"/>
        <v>1956618.74</v>
      </c>
      <c r="K31" s="78">
        <f t="shared" si="41"/>
        <v>89.143867146567047</v>
      </c>
    </row>
    <row r="32" spans="1:11" ht="32.4">
      <c r="A32" s="283" t="s">
        <v>366</v>
      </c>
      <c r="B32" s="261" t="s">
        <v>363</v>
      </c>
      <c r="C32" s="91">
        <f>C33</f>
        <v>50000</v>
      </c>
      <c r="D32" s="91">
        <f>D33</f>
        <v>27282.82</v>
      </c>
      <c r="E32" s="92">
        <f t="shared" ref="E32:E33" si="52">D32/C32*100</f>
        <v>54.565640000000002</v>
      </c>
      <c r="F32" s="93">
        <f>F33</f>
        <v>0</v>
      </c>
      <c r="G32" s="93">
        <f>G33</f>
        <v>0</v>
      </c>
      <c r="H32" s="92">
        <v>0</v>
      </c>
      <c r="I32" s="94">
        <f t="shared" ref="I32" si="53">C32+F32</f>
        <v>50000</v>
      </c>
      <c r="J32" s="94">
        <f t="shared" ref="J32" si="54">D32+G32</f>
        <v>27282.82</v>
      </c>
      <c r="K32" s="92">
        <f t="shared" ref="K32" si="55">J32/I32*100</f>
        <v>54.565640000000002</v>
      </c>
    </row>
    <row r="33" spans="1:11" ht="31.8" thickBot="1">
      <c r="A33" s="152" t="s">
        <v>367</v>
      </c>
      <c r="B33" s="153" t="s">
        <v>364</v>
      </c>
      <c r="C33" s="172">
        <v>50000</v>
      </c>
      <c r="D33" s="172">
        <v>27282.82</v>
      </c>
      <c r="E33" s="173">
        <f t="shared" si="52"/>
        <v>54.565640000000002</v>
      </c>
      <c r="F33" s="174">
        <v>0</v>
      </c>
      <c r="G33" s="174">
        <v>0</v>
      </c>
      <c r="H33" s="173">
        <v>0</v>
      </c>
      <c r="I33" s="175">
        <f t="shared" ref="I33" si="56">C33+F33</f>
        <v>50000</v>
      </c>
      <c r="J33" s="175">
        <f t="shared" ref="J33" si="57">D33+G33</f>
        <v>27282.82</v>
      </c>
      <c r="K33" s="173">
        <f t="shared" ref="K33" si="58">J33/I33*100</f>
        <v>54.565640000000002</v>
      </c>
    </row>
    <row r="34" spans="1:11" s="22" customFormat="1" ht="34.200000000000003" thickBot="1">
      <c r="A34" s="332" t="s">
        <v>169</v>
      </c>
      <c r="B34" s="273" t="s">
        <v>170</v>
      </c>
      <c r="C34" s="274">
        <f>C35+C39+C41+C43+C44+C46+C45</f>
        <v>11092700</v>
      </c>
      <c r="D34" s="274">
        <f>D35+D39+D41+D43+D44+D46+D45</f>
        <v>10193619.029999999</v>
      </c>
      <c r="E34" s="275">
        <f t="shared" si="1"/>
        <v>91.894841021572731</v>
      </c>
      <c r="F34" s="170">
        <f>F35+F39+F41+F43+F44+F46+F45</f>
        <v>624111.96</v>
      </c>
      <c r="G34" s="170">
        <f>G35+G39+G41+G43+G44+G46+G45</f>
        <v>622036.66</v>
      </c>
      <c r="H34" s="275">
        <f t="shared" si="12"/>
        <v>99.667479533640105</v>
      </c>
      <c r="I34" s="276">
        <f t="shared" si="13"/>
        <v>11716811.960000001</v>
      </c>
      <c r="J34" s="276">
        <f t="shared" si="14"/>
        <v>10815655.689999999</v>
      </c>
      <c r="K34" s="277">
        <f t="shared" si="3"/>
        <v>92.308861206645147</v>
      </c>
    </row>
    <row r="35" spans="1:11" ht="64.8">
      <c r="A35" s="297" t="s">
        <v>368</v>
      </c>
      <c r="B35" s="298" t="s">
        <v>370</v>
      </c>
      <c r="C35" s="269">
        <f>C36+C37+C38</f>
        <v>799100</v>
      </c>
      <c r="D35" s="269">
        <f>D36+D37+D38</f>
        <v>688986.79</v>
      </c>
      <c r="E35" s="270">
        <f t="shared" si="1"/>
        <v>86.220346639969975</v>
      </c>
      <c r="F35" s="271">
        <f t="shared" ref="F35:G35" si="59">F36+F37+F38</f>
        <v>0</v>
      </c>
      <c r="G35" s="271">
        <f t="shared" si="59"/>
        <v>0</v>
      </c>
      <c r="H35" s="270">
        <v>0</v>
      </c>
      <c r="I35" s="158">
        <f t="shared" si="13"/>
        <v>799100</v>
      </c>
      <c r="J35" s="158">
        <f t="shared" si="14"/>
        <v>688986.79</v>
      </c>
      <c r="K35" s="270">
        <f t="shared" si="3"/>
        <v>86.220346639969975</v>
      </c>
    </row>
    <row r="36" spans="1:11" ht="31.2">
      <c r="A36" s="77" t="s">
        <v>369</v>
      </c>
      <c r="B36" s="79" t="s">
        <v>371</v>
      </c>
      <c r="C36" s="75">
        <v>13000</v>
      </c>
      <c r="D36" s="75">
        <v>6543.01</v>
      </c>
      <c r="E36" s="78">
        <f t="shared" si="1"/>
        <v>50.330846153846153</v>
      </c>
      <c r="F36" s="76">
        <v>0</v>
      </c>
      <c r="G36" s="76">
        <v>0</v>
      </c>
      <c r="H36" s="78">
        <v>0</v>
      </c>
      <c r="I36" s="81">
        <f t="shared" si="13"/>
        <v>13000</v>
      </c>
      <c r="J36" s="81">
        <f t="shared" si="14"/>
        <v>6543.01</v>
      </c>
      <c r="K36" s="78">
        <f t="shared" si="3"/>
        <v>50.330846153846153</v>
      </c>
    </row>
    <row r="37" spans="1:11" ht="46.8">
      <c r="A37" s="77" t="s">
        <v>373</v>
      </c>
      <c r="B37" s="79" t="s">
        <v>372</v>
      </c>
      <c r="C37" s="75">
        <v>620000</v>
      </c>
      <c r="D37" s="75">
        <v>609053.78</v>
      </c>
      <c r="E37" s="78">
        <f t="shared" ref="E37:E38" si="60">D37/C37*100</f>
        <v>98.234480645161298</v>
      </c>
      <c r="F37" s="76">
        <v>0</v>
      </c>
      <c r="G37" s="76">
        <v>0</v>
      </c>
      <c r="H37" s="78">
        <v>0</v>
      </c>
      <c r="I37" s="81">
        <f t="shared" ref="I37:I38" si="61">C37+F37</f>
        <v>620000</v>
      </c>
      <c r="J37" s="81">
        <f t="shared" ref="J37:J38" si="62">D37+G37</f>
        <v>609053.78</v>
      </c>
      <c r="K37" s="78">
        <f t="shared" ref="K37:K38" si="63">J37/I37*100</f>
        <v>98.234480645161298</v>
      </c>
    </row>
    <row r="38" spans="1:11" ht="46.8">
      <c r="A38" s="77" t="s">
        <v>321</v>
      </c>
      <c r="B38" s="79" t="s">
        <v>322</v>
      </c>
      <c r="C38" s="75">
        <v>166100</v>
      </c>
      <c r="D38" s="75">
        <v>73390</v>
      </c>
      <c r="E38" s="78">
        <f t="shared" si="60"/>
        <v>44.184226369656834</v>
      </c>
      <c r="F38" s="76">
        <v>0</v>
      </c>
      <c r="G38" s="76">
        <v>0</v>
      </c>
      <c r="H38" s="78">
        <v>0</v>
      </c>
      <c r="I38" s="81">
        <f t="shared" si="61"/>
        <v>166100</v>
      </c>
      <c r="J38" s="81">
        <f t="shared" si="62"/>
        <v>73390</v>
      </c>
      <c r="K38" s="78">
        <f t="shared" si="63"/>
        <v>44.184226369656834</v>
      </c>
    </row>
    <row r="39" spans="1:11" ht="64.8">
      <c r="A39" s="295" t="s">
        <v>380</v>
      </c>
      <c r="B39" s="261" t="s">
        <v>374</v>
      </c>
      <c r="C39" s="91">
        <f>C40</f>
        <v>4424100</v>
      </c>
      <c r="D39" s="91">
        <f>D40</f>
        <v>4031500.35</v>
      </c>
      <c r="E39" s="92">
        <f t="shared" si="1"/>
        <v>91.125886621007666</v>
      </c>
      <c r="F39" s="93">
        <f>F40</f>
        <v>155896</v>
      </c>
      <c r="G39" s="93">
        <f>G40</f>
        <v>153820.70000000001</v>
      </c>
      <c r="H39" s="92">
        <f t="shared" si="12"/>
        <v>98.668792015189624</v>
      </c>
      <c r="I39" s="94">
        <f t="shared" ref="I39:I40" si="64">C39+F39</f>
        <v>4579996</v>
      </c>
      <c r="J39" s="94">
        <f t="shared" ref="J39:J40" si="65">D39+G39</f>
        <v>4185321.0500000003</v>
      </c>
      <c r="K39" s="92">
        <f t="shared" ref="K39:K40" si="66">J39/I39*100</f>
        <v>91.382635487017893</v>
      </c>
    </row>
    <row r="40" spans="1:11" ht="62.4">
      <c r="A40" s="87" t="s">
        <v>381</v>
      </c>
      <c r="B40" s="79" t="s">
        <v>375</v>
      </c>
      <c r="C40" s="75">
        <v>4424100</v>
      </c>
      <c r="D40" s="75">
        <v>4031500.35</v>
      </c>
      <c r="E40" s="78">
        <f t="shared" si="1"/>
        <v>91.125886621007666</v>
      </c>
      <c r="F40" s="76">
        <v>155896</v>
      </c>
      <c r="G40" s="76">
        <v>153820.70000000001</v>
      </c>
      <c r="H40" s="78">
        <f t="shared" si="12"/>
        <v>98.668792015189624</v>
      </c>
      <c r="I40" s="81">
        <f t="shared" si="64"/>
        <v>4579996</v>
      </c>
      <c r="J40" s="81">
        <f t="shared" si="65"/>
        <v>4185321.0500000003</v>
      </c>
      <c r="K40" s="78">
        <f t="shared" si="66"/>
        <v>91.382635487017893</v>
      </c>
    </row>
    <row r="41" spans="1:11" ht="32.4">
      <c r="A41" s="265" t="s">
        <v>382</v>
      </c>
      <c r="B41" s="261" t="s">
        <v>376</v>
      </c>
      <c r="C41" s="91">
        <f>C42</f>
        <v>905900</v>
      </c>
      <c r="D41" s="91">
        <f>D42</f>
        <v>832283.09</v>
      </c>
      <c r="E41" s="92">
        <f t="shared" si="1"/>
        <v>91.873616293189087</v>
      </c>
      <c r="F41" s="93">
        <v>0</v>
      </c>
      <c r="G41" s="93">
        <v>0</v>
      </c>
      <c r="H41" s="92">
        <v>0</v>
      </c>
      <c r="I41" s="94">
        <f t="shared" si="13"/>
        <v>905900</v>
      </c>
      <c r="J41" s="94">
        <f t="shared" si="14"/>
        <v>832283.09</v>
      </c>
      <c r="K41" s="92">
        <f t="shared" si="3"/>
        <v>91.873616293189087</v>
      </c>
    </row>
    <row r="42" spans="1:11" ht="31.2">
      <c r="A42" s="77" t="s">
        <v>383</v>
      </c>
      <c r="B42" s="79" t="s">
        <v>377</v>
      </c>
      <c r="C42" s="75">
        <v>905900</v>
      </c>
      <c r="D42" s="75">
        <v>832283.09</v>
      </c>
      <c r="E42" s="78">
        <f t="shared" si="1"/>
        <v>91.873616293189087</v>
      </c>
      <c r="F42" s="76">
        <v>0</v>
      </c>
      <c r="G42" s="76">
        <v>0</v>
      </c>
      <c r="H42" s="78">
        <v>0</v>
      </c>
      <c r="I42" s="81">
        <f t="shared" si="13"/>
        <v>905900</v>
      </c>
      <c r="J42" s="81">
        <f t="shared" si="14"/>
        <v>832283.09</v>
      </c>
      <c r="K42" s="78">
        <f t="shared" si="3"/>
        <v>91.873616293189087</v>
      </c>
    </row>
    <row r="43" spans="1:11" ht="97.2">
      <c r="A43" s="265" t="s">
        <v>400</v>
      </c>
      <c r="B43" s="261" t="s">
        <v>378</v>
      </c>
      <c r="C43" s="91">
        <v>1005400</v>
      </c>
      <c r="D43" s="91">
        <v>1003138.27</v>
      </c>
      <c r="E43" s="92">
        <f t="shared" ref="E43:E47" si="67">D43/C43*100</f>
        <v>99.775041774418142</v>
      </c>
      <c r="F43" s="93">
        <v>0</v>
      </c>
      <c r="G43" s="93">
        <v>0</v>
      </c>
      <c r="H43" s="92">
        <v>0</v>
      </c>
      <c r="I43" s="94">
        <f t="shared" si="13"/>
        <v>1005400</v>
      </c>
      <c r="J43" s="94">
        <f t="shared" si="14"/>
        <v>1003138.27</v>
      </c>
      <c r="K43" s="92">
        <f t="shared" si="3"/>
        <v>99.775041774418142</v>
      </c>
    </row>
    <row r="44" spans="1:11" ht="97.2">
      <c r="A44" s="265" t="s">
        <v>401</v>
      </c>
      <c r="B44" s="261" t="s">
        <v>379</v>
      </c>
      <c r="C44" s="91">
        <v>430000</v>
      </c>
      <c r="D44" s="91">
        <v>375515.68</v>
      </c>
      <c r="E44" s="92">
        <f t="shared" si="67"/>
        <v>87.32922790697674</v>
      </c>
      <c r="F44" s="93">
        <v>0</v>
      </c>
      <c r="G44" s="93">
        <v>0</v>
      </c>
      <c r="H44" s="92">
        <v>0</v>
      </c>
      <c r="I44" s="94">
        <f t="shared" si="13"/>
        <v>430000</v>
      </c>
      <c r="J44" s="94">
        <f t="shared" si="14"/>
        <v>375515.68</v>
      </c>
      <c r="K44" s="92">
        <f t="shared" si="3"/>
        <v>87.32922790697674</v>
      </c>
    </row>
    <row r="45" spans="1:11" ht="46.8">
      <c r="A45" s="77" t="s">
        <v>432</v>
      </c>
      <c r="B45" s="261" t="s">
        <v>431</v>
      </c>
      <c r="C45" s="91">
        <v>800000</v>
      </c>
      <c r="D45" s="91">
        <v>579782.06999999995</v>
      </c>
      <c r="E45" s="92">
        <f t="shared" ref="E45" si="68">D45/C45*100</f>
        <v>72.472758749999983</v>
      </c>
      <c r="F45" s="93">
        <v>468215.96</v>
      </c>
      <c r="G45" s="93">
        <v>468215.96</v>
      </c>
      <c r="H45" s="92">
        <f t="shared" ref="H45" si="69">G45/F45*100</f>
        <v>100</v>
      </c>
      <c r="I45" s="94">
        <f t="shared" ref="I45" si="70">C45+F45</f>
        <v>1268215.96</v>
      </c>
      <c r="J45" s="94">
        <f t="shared" ref="J45" si="71">D45+G45</f>
        <v>1047998.03</v>
      </c>
      <c r="K45" s="92">
        <f t="shared" ref="K45" si="72">J45/I45*100</f>
        <v>82.63561278632703</v>
      </c>
    </row>
    <row r="46" spans="1:11" ht="18">
      <c r="A46" s="265" t="s">
        <v>171</v>
      </c>
      <c r="B46" s="261" t="s">
        <v>172</v>
      </c>
      <c r="C46" s="91">
        <f>C47</f>
        <v>2728200</v>
      </c>
      <c r="D46" s="91">
        <f>D47</f>
        <v>2682412.7799999998</v>
      </c>
      <c r="E46" s="92">
        <f t="shared" si="67"/>
        <v>98.321705886665185</v>
      </c>
      <c r="F46" s="93">
        <f>F47</f>
        <v>0</v>
      </c>
      <c r="G46" s="93">
        <f>G47</f>
        <v>0</v>
      </c>
      <c r="H46" s="92">
        <v>0</v>
      </c>
      <c r="I46" s="94">
        <f t="shared" si="13"/>
        <v>2728200</v>
      </c>
      <c r="J46" s="94">
        <f t="shared" si="14"/>
        <v>2682412.7799999998</v>
      </c>
      <c r="K46" s="92">
        <f t="shared" si="3"/>
        <v>98.321705886665185</v>
      </c>
    </row>
    <row r="47" spans="1:11" ht="31.8" thickBot="1">
      <c r="A47" s="171" t="s">
        <v>173</v>
      </c>
      <c r="B47" s="153" t="s">
        <v>174</v>
      </c>
      <c r="C47" s="172">
        <v>2728200</v>
      </c>
      <c r="D47" s="172">
        <v>2682412.7799999998</v>
      </c>
      <c r="E47" s="173">
        <f t="shared" si="67"/>
        <v>98.321705886665185</v>
      </c>
      <c r="F47" s="174">
        <v>0</v>
      </c>
      <c r="G47" s="174">
        <v>0</v>
      </c>
      <c r="H47" s="173">
        <v>0</v>
      </c>
      <c r="I47" s="175">
        <f t="shared" si="13"/>
        <v>2728200</v>
      </c>
      <c r="J47" s="175">
        <f t="shared" si="14"/>
        <v>2682412.7799999998</v>
      </c>
      <c r="K47" s="173">
        <f t="shared" si="3"/>
        <v>98.321705886665185</v>
      </c>
    </row>
    <row r="48" spans="1:11" s="22" customFormat="1" ht="18.600000000000001" thickBot="1">
      <c r="A48" s="332" t="s">
        <v>175</v>
      </c>
      <c r="B48" s="273" t="s">
        <v>176</v>
      </c>
      <c r="C48" s="274">
        <f>SUM(C49:C52)</f>
        <v>17221100</v>
      </c>
      <c r="D48" s="274">
        <f>SUM(D49:D52)</f>
        <v>15662474.990000002</v>
      </c>
      <c r="E48" s="275">
        <f t="shared" si="1"/>
        <v>90.949329543408979</v>
      </c>
      <c r="F48" s="284">
        <f>SUM(F49:F52)</f>
        <v>52654.1</v>
      </c>
      <c r="G48" s="284">
        <f>SUM(G49:G52)</f>
        <v>21254.1</v>
      </c>
      <c r="H48" s="92">
        <f t="shared" ref="H48" si="73">G48/F48*100</f>
        <v>40.365517595021089</v>
      </c>
      <c r="I48" s="276">
        <f t="shared" si="13"/>
        <v>17273754.100000001</v>
      </c>
      <c r="J48" s="276">
        <f t="shared" si="14"/>
        <v>15683729.090000002</v>
      </c>
      <c r="K48" s="277">
        <f t="shared" si="3"/>
        <v>90.795139256960937</v>
      </c>
    </row>
    <row r="49" spans="1:11" ht="18">
      <c r="A49" s="297" t="s">
        <v>177</v>
      </c>
      <c r="B49" s="298" t="s">
        <v>178</v>
      </c>
      <c r="C49" s="269">
        <v>6304300</v>
      </c>
      <c r="D49" s="269">
        <v>5676001.2800000003</v>
      </c>
      <c r="E49" s="270">
        <f t="shared" si="1"/>
        <v>90.03380676680996</v>
      </c>
      <c r="F49" s="271">
        <v>21254.1</v>
      </c>
      <c r="G49" s="271">
        <v>21254.1</v>
      </c>
      <c r="H49" s="270">
        <v>0</v>
      </c>
      <c r="I49" s="158">
        <f t="shared" si="13"/>
        <v>6325554.0999999996</v>
      </c>
      <c r="J49" s="158">
        <f t="shared" si="14"/>
        <v>5697255.3799999999</v>
      </c>
      <c r="K49" s="270">
        <f t="shared" si="3"/>
        <v>90.067293551406038</v>
      </c>
    </row>
    <row r="50" spans="1:11" ht="18">
      <c r="A50" s="265" t="s">
        <v>179</v>
      </c>
      <c r="B50" s="261" t="s">
        <v>180</v>
      </c>
      <c r="C50" s="91">
        <v>498000</v>
      </c>
      <c r="D50" s="91">
        <v>473588.99</v>
      </c>
      <c r="E50" s="92">
        <f t="shared" si="1"/>
        <v>95.098190763052202</v>
      </c>
      <c r="F50" s="93">
        <v>0</v>
      </c>
      <c r="G50" s="93">
        <v>0</v>
      </c>
      <c r="H50" s="92">
        <v>0</v>
      </c>
      <c r="I50" s="94">
        <f t="shared" si="13"/>
        <v>498000</v>
      </c>
      <c r="J50" s="94">
        <f t="shared" si="14"/>
        <v>473588.99</v>
      </c>
      <c r="K50" s="92">
        <f t="shared" si="3"/>
        <v>95.098190763052202</v>
      </c>
    </row>
    <row r="51" spans="1:11" ht="48.6">
      <c r="A51" s="265" t="s">
        <v>384</v>
      </c>
      <c r="B51" s="261" t="s">
        <v>181</v>
      </c>
      <c r="C51" s="91">
        <v>10168800</v>
      </c>
      <c r="D51" s="91">
        <v>9457636.2200000007</v>
      </c>
      <c r="E51" s="92">
        <f t="shared" si="1"/>
        <v>93.006413932814098</v>
      </c>
      <c r="F51" s="93">
        <v>31400</v>
      </c>
      <c r="G51" s="93">
        <v>0</v>
      </c>
      <c r="H51" s="92">
        <f t="shared" ref="H51" si="74">G51/F51*100</f>
        <v>0</v>
      </c>
      <c r="I51" s="94">
        <f t="shared" si="13"/>
        <v>10200200</v>
      </c>
      <c r="J51" s="94">
        <f t="shared" si="14"/>
        <v>9457636.2200000007</v>
      </c>
      <c r="K51" s="92">
        <f t="shared" si="3"/>
        <v>92.720105684202281</v>
      </c>
    </row>
    <row r="52" spans="1:11" ht="32.4">
      <c r="A52" s="265" t="s">
        <v>182</v>
      </c>
      <c r="B52" s="261" t="s">
        <v>183</v>
      </c>
      <c r="C52" s="91">
        <f>C53</f>
        <v>250000</v>
      </c>
      <c r="D52" s="91">
        <f>D53</f>
        <v>55248.5</v>
      </c>
      <c r="E52" s="92">
        <f t="shared" si="1"/>
        <v>22.099399999999999</v>
      </c>
      <c r="F52" s="93">
        <v>0</v>
      </c>
      <c r="G52" s="93">
        <v>0</v>
      </c>
      <c r="H52" s="92">
        <v>0</v>
      </c>
      <c r="I52" s="94">
        <f t="shared" si="13"/>
        <v>250000</v>
      </c>
      <c r="J52" s="94">
        <f t="shared" si="14"/>
        <v>55248.5</v>
      </c>
      <c r="K52" s="92">
        <f t="shared" si="3"/>
        <v>22.099399999999999</v>
      </c>
    </row>
    <row r="53" spans="1:11" ht="18.600000000000001" thickBot="1">
      <c r="A53" s="171" t="s">
        <v>184</v>
      </c>
      <c r="B53" s="153" t="s">
        <v>185</v>
      </c>
      <c r="C53" s="172">
        <v>250000</v>
      </c>
      <c r="D53" s="172">
        <v>55248.5</v>
      </c>
      <c r="E53" s="173">
        <f t="shared" si="1"/>
        <v>22.099399999999999</v>
      </c>
      <c r="F53" s="174">
        <v>0</v>
      </c>
      <c r="G53" s="174">
        <v>0</v>
      </c>
      <c r="H53" s="173">
        <v>0</v>
      </c>
      <c r="I53" s="175">
        <f t="shared" si="13"/>
        <v>250000</v>
      </c>
      <c r="J53" s="175">
        <f t="shared" si="14"/>
        <v>55248.5</v>
      </c>
      <c r="K53" s="173">
        <f t="shared" si="3"/>
        <v>22.099399999999999</v>
      </c>
    </row>
    <row r="54" spans="1:11" s="22" customFormat="1" ht="18" thickBot="1">
      <c r="A54" s="332" t="s">
        <v>186</v>
      </c>
      <c r="B54" s="296" t="s">
        <v>187</v>
      </c>
      <c r="C54" s="274">
        <f>C55+C57+C59</f>
        <v>3709400</v>
      </c>
      <c r="D54" s="274">
        <f>D55+D57+D59</f>
        <v>3061814.09</v>
      </c>
      <c r="E54" s="275">
        <f t="shared" si="1"/>
        <v>82.54203078665013</v>
      </c>
      <c r="F54" s="170">
        <f>F55+F57+F59</f>
        <v>50000</v>
      </c>
      <c r="G54" s="170">
        <f>G55+G57+G59</f>
        <v>50000</v>
      </c>
      <c r="H54" s="84">
        <f t="shared" ref="H54" si="75">G54/F54*100</f>
        <v>100</v>
      </c>
      <c r="I54" s="276">
        <f t="shared" si="13"/>
        <v>3759400</v>
      </c>
      <c r="J54" s="276">
        <f t="shared" si="14"/>
        <v>3111814.09</v>
      </c>
      <c r="K54" s="277">
        <f t="shared" si="3"/>
        <v>82.774221684311328</v>
      </c>
    </row>
    <row r="55" spans="1:11" ht="18">
      <c r="A55" s="297" t="s">
        <v>188</v>
      </c>
      <c r="B55" s="298" t="s">
        <v>189</v>
      </c>
      <c r="C55" s="269">
        <f>C56</f>
        <v>180000</v>
      </c>
      <c r="D55" s="269">
        <f>D56</f>
        <v>5900</v>
      </c>
      <c r="E55" s="270">
        <f t="shared" si="1"/>
        <v>3.2777777777777781</v>
      </c>
      <c r="F55" s="271">
        <v>0</v>
      </c>
      <c r="G55" s="271">
        <v>0</v>
      </c>
      <c r="H55" s="270">
        <v>0</v>
      </c>
      <c r="I55" s="158">
        <f t="shared" si="13"/>
        <v>180000</v>
      </c>
      <c r="J55" s="158">
        <f t="shared" si="14"/>
        <v>5900</v>
      </c>
      <c r="K55" s="270">
        <f t="shared" si="3"/>
        <v>3.2777777777777781</v>
      </c>
    </row>
    <row r="56" spans="1:11" ht="31.2">
      <c r="A56" s="77" t="s">
        <v>190</v>
      </c>
      <c r="B56" s="79" t="s">
        <v>191</v>
      </c>
      <c r="C56" s="75">
        <v>180000</v>
      </c>
      <c r="D56" s="75">
        <v>5900</v>
      </c>
      <c r="E56" s="78">
        <f t="shared" si="1"/>
        <v>3.2777777777777781</v>
      </c>
      <c r="F56" s="76">
        <v>0</v>
      </c>
      <c r="G56" s="76">
        <v>0</v>
      </c>
      <c r="H56" s="78">
        <v>0</v>
      </c>
      <c r="I56" s="81">
        <f t="shared" si="13"/>
        <v>180000</v>
      </c>
      <c r="J56" s="81">
        <f t="shared" si="14"/>
        <v>5900</v>
      </c>
      <c r="K56" s="78">
        <f t="shared" si="3"/>
        <v>3.2777777777777781</v>
      </c>
    </row>
    <row r="57" spans="1:11" ht="32.4">
      <c r="A57" s="265" t="s">
        <v>387</v>
      </c>
      <c r="B57" s="261" t="s">
        <v>385</v>
      </c>
      <c r="C57" s="91">
        <f>C58</f>
        <v>1787600</v>
      </c>
      <c r="D57" s="91">
        <f>D58</f>
        <v>1613104.81</v>
      </c>
      <c r="E57" s="92">
        <f t="shared" ref="E57:E58" si="76">D57/C57*100</f>
        <v>90.238577422242116</v>
      </c>
      <c r="F57" s="93">
        <f>F58</f>
        <v>0</v>
      </c>
      <c r="G57" s="93">
        <f>G58</f>
        <v>0</v>
      </c>
      <c r="H57" s="92">
        <v>0</v>
      </c>
      <c r="I57" s="94">
        <f t="shared" ref="I57:I58" si="77">C57+F57</f>
        <v>1787600</v>
      </c>
      <c r="J57" s="94">
        <f t="shared" ref="J57:J58" si="78">D57+G57</f>
        <v>1613104.81</v>
      </c>
      <c r="K57" s="92">
        <f t="shared" ref="K57:K58" si="79">J57/I57*100</f>
        <v>90.238577422242116</v>
      </c>
    </row>
    <row r="58" spans="1:11" ht="46.8">
      <c r="A58" s="77" t="s">
        <v>388</v>
      </c>
      <c r="B58" s="79" t="s">
        <v>386</v>
      </c>
      <c r="C58" s="75">
        <v>1787600</v>
      </c>
      <c r="D58" s="75">
        <v>1613104.81</v>
      </c>
      <c r="E58" s="78">
        <f t="shared" si="76"/>
        <v>90.238577422242116</v>
      </c>
      <c r="F58" s="76">
        <v>0</v>
      </c>
      <c r="G58" s="76">
        <v>0</v>
      </c>
      <c r="H58" s="78">
        <v>0</v>
      </c>
      <c r="I58" s="81">
        <f t="shared" si="77"/>
        <v>1787600</v>
      </c>
      <c r="J58" s="81">
        <f t="shared" si="78"/>
        <v>1613104.81</v>
      </c>
      <c r="K58" s="78">
        <f t="shared" si="79"/>
        <v>90.238577422242116</v>
      </c>
    </row>
    <row r="59" spans="1:11" ht="32.4">
      <c r="A59" s="265" t="s">
        <v>192</v>
      </c>
      <c r="B59" s="261" t="s">
        <v>193</v>
      </c>
      <c r="C59" s="91">
        <f>SUM(C60:C61)</f>
        <v>1741800</v>
      </c>
      <c r="D59" s="91">
        <f>SUM(D60:D61)</f>
        <v>1442809.28</v>
      </c>
      <c r="E59" s="92">
        <f t="shared" si="1"/>
        <v>82.834382822367672</v>
      </c>
      <c r="F59" s="93">
        <f>F60+F61</f>
        <v>50000</v>
      </c>
      <c r="G59" s="93">
        <f>G60+G61</f>
        <v>50000</v>
      </c>
      <c r="H59" s="92">
        <f t="shared" ref="H59:H60" si="80">G59/F59*100</f>
        <v>100</v>
      </c>
      <c r="I59" s="94">
        <f t="shared" si="13"/>
        <v>1791800</v>
      </c>
      <c r="J59" s="94">
        <f t="shared" si="14"/>
        <v>1492809.28</v>
      </c>
      <c r="K59" s="92">
        <f t="shared" si="3"/>
        <v>83.313387654872201</v>
      </c>
    </row>
    <row r="60" spans="1:11" ht="62.4">
      <c r="A60" s="87" t="s">
        <v>304</v>
      </c>
      <c r="B60" s="79" t="s">
        <v>291</v>
      </c>
      <c r="C60" s="75">
        <v>1624800</v>
      </c>
      <c r="D60" s="75">
        <v>1434809.28</v>
      </c>
      <c r="E60" s="78">
        <f t="shared" si="1"/>
        <v>88.306824224519943</v>
      </c>
      <c r="F60" s="76">
        <v>50000</v>
      </c>
      <c r="G60" s="76">
        <v>50000</v>
      </c>
      <c r="H60" s="78">
        <f t="shared" si="80"/>
        <v>100</v>
      </c>
      <c r="I60" s="81">
        <f t="shared" si="13"/>
        <v>1674800</v>
      </c>
      <c r="J60" s="81">
        <f t="shared" si="14"/>
        <v>1484809.28</v>
      </c>
      <c r="K60" s="78">
        <f t="shared" si="3"/>
        <v>88.655915930260335</v>
      </c>
    </row>
    <row r="61" spans="1:11" ht="47.4" thickBot="1">
      <c r="A61" s="171" t="s">
        <v>194</v>
      </c>
      <c r="B61" s="153" t="s">
        <v>195</v>
      </c>
      <c r="C61" s="172">
        <v>117000</v>
      </c>
      <c r="D61" s="172">
        <v>8000</v>
      </c>
      <c r="E61" s="173">
        <f t="shared" si="1"/>
        <v>6.8376068376068382</v>
      </c>
      <c r="F61" s="174">
        <v>0</v>
      </c>
      <c r="G61" s="174">
        <v>0</v>
      </c>
      <c r="H61" s="173">
        <v>0</v>
      </c>
      <c r="I61" s="175">
        <f t="shared" si="13"/>
        <v>117000</v>
      </c>
      <c r="J61" s="175">
        <f t="shared" si="14"/>
        <v>8000</v>
      </c>
      <c r="K61" s="173">
        <f t="shared" si="3"/>
        <v>6.8376068376068382</v>
      </c>
    </row>
    <row r="62" spans="1:11" s="22" customFormat="1" ht="18" thickBot="1">
      <c r="A62" s="332" t="s">
        <v>196</v>
      </c>
      <c r="B62" s="273" t="s">
        <v>197</v>
      </c>
      <c r="C62" s="274">
        <f>C65+C63+C66</f>
        <v>18384800</v>
      </c>
      <c r="D62" s="274">
        <f>D65+D63+D66</f>
        <v>17759407.129999999</v>
      </c>
      <c r="E62" s="275">
        <f t="shared" si="1"/>
        <v>96.598315619424739</v>
      </c>
      <c r="F62" s="170">
        <f>F63+F65+F67</f>
        <v>112917</v>
      </c>
      <c r="G62" s="170">
        <f>G63+G65+G67</f>
        <v>112286.62</v>
      </c>
      <c r="H62" s="275">
        <f t="shared" si="12"/>
        <v>99.441731537323875</v>
      </c>
      <c r="I62" s="276">
        <f t="shared" si="13"/>
        <v>18497717</v>
      </c>
      <c r="J62" s="276">
        <f t="shared" si="14"/>
        <v>17871693.75</v>
      </c>
      <c r="K62" s="277">
        <f t="shared" si="3"/>
        <v>96.615672896282277</v>
      </c>
    </row>
    <row r="63" spans="1:11" ht="48.6">
      <c r="A63" s="297" t="s">
        <v>198</v>
      </c>
      <c r="B63" s="298" t="s">
        <v>199</v>
      </c>
      <c r="C63" s="269">
        <f>C64</f>
        <v>158000</v>
      </c>
      <c r="D63" s="269">
        <f>D64</f>
        <v>105748.13</v>
      </c>
      <c r="E63" s="270">
        <f t="shared" si="1"/>
        <v>66.929196202531642</v>
      </c>
      <c r="F63" s="271">
        <f>F64</f>
        <v>112917</v>
      </c>
      <c r="G63" s="271">
        <f>G64</f>
        <v>112286.62</v>
      </c>
      <c r="H63" s="270">
        <f>G63/F63*100</f>
        <v>99.441731537323875</v>
      </c>
      <c r="I63" s="158">
        <f t="shared" si="13"/>
        <v>270917</v>
      </c>
      <c r="J63" s="158">
        <f t="shared" si="14"/>
        <v>218034.75</v>
      </c>
      <c r="K63" s="270">
        <f>J63/I63*100</f>
        <v>80.480276246968629</v>
      </c>
    </row>
    <row r="64" spans="1:11" ht="31.2">
      <c r="A64" s="77" t="s">
        <v>200</v>
      </c>
      <c r="B64" s="79" t="s">
        <v>201</v>
      </c>
      <c r="C64" s="75">
        <v>158000</v>
      </c>
      <c r="D64" s="75">
        <v>105748.13</v>
      </c>
      <c r="E64" s="78">
        <f t="shared" ref="E64" si="81">D64/C64*100</f>
        <v>66.929196202531642</v>
      </c>
      <c r="F64" s="76">
        <v>112917</v>
      </c>
      <c r="G64" s="76">
        <v>112286.62</v>
      </c>
      <c r="H64" s="78">
        <f>G64/F64*100</f>
        <v>99.441731537323875</v>
      </c>
      <c r="I64" s="81">
        <f t="shared" si="13"/>
        <v>270917</v>
      </c>
      <c r="J64" s="81">
        <f t="shared" si="14"/>
        <v>218034.75</v>
      </c>
      <c r="K64" s="78">
        <f>J64/I64*100</f>
        <v>80.480276246968629</v>
      </c>
    </row>
    <row r="65" spans="1:11" ht="18">
      <c r="A65" s="265" t="s">
        <v>202</v>
      </c>
      <c r="B65" s="261" t="s">
        <v>203</v>
      </c>
      <c r="C65" s="91">
        <v>18176900</v>
      </c>
      <c r="D65" s="91">
        <v>17653659</v>
      </c>
      <c r="E65" s="92">
        <f t="shared" si="1"/>
        <v>97.12139583757407</v>
      </c>
      <c r="F65" s="93">
        <v>0</v>
      </c>
      <c r="G65" s="93">
        <v>0</v>
      </c>
      <c r="H65" s="92">
        <v>0</v>
      </c>
      <c r="I65" s="94">
        <f t="shared" si="13"/>
        <v>18176900</v>
      </c>
      <c r="J65" s="94">
        <f t="shared" si="14"/>
        <v>17653659</v>
      </c>
      <c r="K65" s="92">
        <f t="shared" si="3"/>
        <v>97.12139583757407</v>
      </c>
    </row>
    <row r="66" spans="1:11" ht="32.4">
      <c r="A66" s="265" t="s">
        <v>425</v>
      </c>
      <c r="B66" s="261" t="s">
        <v>424</v>
      </c>
      <c r="C66" s="91">
        <f>C67</f>
        <v>49900</v>
      </c>
      <c r="D66" s="91">
        <f>D67</f>
        <v>0</v>
      </c>
      <c r="E66" s="94">
        <v>0</v>
      </c>
      <c r="F66" s="93">
        <f>F67</f>
        <v>0</v>
      </c>
      <c r="G66" s="93">
        <f>G67</f>
        <v>0</v>
      </c>
      <c r="H66" s="92">
        <v>0</v>
      </c>
      <c r="I66" s="94">
        <f t="shared" ref="I66:I67" si="82">C66+F66</f>
        <v>49900</v>
      </c>
      <c r="J66" s="94">
        <f t="shared" ref="J66:J67" si="83">D66+G66</f>
        <v>0</v>
      </c>
      <c r="K66" s="92">
        <f>J66/I66*100</f>
        <v>0</v>
      </c>
    </row>
    <row r="67" spans="1:11" ht="94.2" thickBot="1">
      <c r="A67" s="171" t="s">
        <v>426</v>
      </c>
      <c r="B67" s="153" t="s">
        <v>412</v>
      </c>
      <c r="C67" s="172">
        <v>49900</v>
      </c>
      <c r="D67" s="172">
        <v>0</v>
      </c>
      <c r="E67" s="175">
        <v>0</v>
      </c>
      <c r="F67" s="174">
        <v>0</v>
      </c>
      <c r="G67" s="174">
        <v>0</v>
      </c>
      <c r="H67" s="173">
        <v>0</v>
      </c>
      <c r="I67" s="175">
        <f t="shared" si="82"/>
        <v>49900</v>
      </c>
      <c r="J67" s="175">
        <f t="shared" si="83"/>
        <v>0</v>
      </c>
      <c r="K67" s="173">
        <f>J67/I67*100</f>
        <v>0</v>
      </c>
    </row>
    <row r="68" spans="1:11" s="22" customFormat="1" ht="18" thickBot="1">
      <c r="A68" s="332" t="s">
        <v>204</v>
      </c>
      <c r="B68" s="273" t="s">
        <v>205</v>
      </c>
      <c r="C68" s="274">
        <f>C69+C71+C73+C77+C80+C75</f>
        <v>2479732</v>
      </c>
      <c r="D68" s="274">
        <f>D69+D71+D73+D77+D80+D75</f>
        <v>1625613.04</v>
      </c>
      <c r="E68" s="275">
        <f t="shared" si="1"/>
        <v>65.555997180340455</v>
      </c>
      <c r="F68" s="170">
        <f>F69+F73+F77+F80</f>
        <v>6153584.5499999998</v>
      </c>
      <c r="G68" s="170">
        <f>G69+G73+G77+G80</f>
        <v>4527547.54</v>
      </c>
      <c r="H68" s="275">
        <f t="shared" si="12"/>
        <v>73.575775277191894</v>
      </c>
      <c r="I68" s="276">
        <f t="shared" si="13"/>
        <v>8633316.5500000007</v>
      </c>
      <c r="J68" s="276">
        <f t="shared" si="14"/>
        <v>6153160.5800000001</v>
      </c>
      <c r="K68" s="277">
        <f t="shared" si="3"/>
        <v>71.272268824661595</v>
      </c>
    </row>
    <row r="69" spans="1:11" ht="32.4">
      <c r="A69" s="297" t="s">
        <v>206</v>
      </c>
      <c r="B69" s="298" t="s">
        <v>207</v>
      </c>
      <c r="C69" s="269">
        <f>C70</f>
        <v>365000</v>
      </c>
      <c r="D69" s="269">
        <f>D70</f>
        <v>0</v>
      </c>
      <c r="E69" s="270">
        <f t="shared" si="1"/>
        <v>0</v>
      </c>
      <c r="F69" s="271">
        <f>F70</f>
        <v>0</v>
      </c>
      <c r="G69" s="271">
        <f>G70</f>
        <v>0</v>
      </c>
      <c r="H69" s="270">
        <v>0</v>
      </c>
      <c r="I69" s="158">
        <f t="shared" si="13"/>
        <v>365000</v>
      </c>
      <c r="J69" s="158">
        <f t="shared" si="14"/>
        <v>0</v>
      </c>
      <c r="K69" s="270">
        <f t="shared" si="3"/>
        <v>0</v>
      </c>
    </row>
    <row r="70" spans="1:11" ht="18">
      <c r="A70" s="77" t="s">
        <v>208</v>
      </c>
      <c r="B70" s="79" t="s">
        <v>209</v>
      </c>
      <c r="C70" s="75">
        <v>365000</v>
      </c>
      <c r="D70" s="75">
        <v>0</v>
      </c>
      <c r="E70" s="78">
        <f t="shared" si="1"/>
        <v>0</v>
      </c>
      <c r="F70" s="76">
        <v>0</v>
      </c>
      <c r="G70" s="76">
        <v>0</v>
      </c>
      <c r="H70" s="78">
        <v>0</v>
      </c>
      <c r="I70" s="81">
        <f t="shared" si="13"/>
        <v>365000</v>
      </c>
      <c r="J70" s="81">
        <f t="shared" si="14"/>
        <v>0</v>
      </c>
      <c r="K70" s="78">
        <f t="shared" si="3"/>
        <v>0</v>
      </c>
    </row>
    <row r="71" spans="1:11" ht="18">
      <c r="A71" s="87" t="s">
        <v>305</v>
      </c>
      <c r="B71" s="98" t="s">
        <v>296</v>
      </c>
      <c r="C71" s="75">
        <f>C72</f>
        <v>0</v>
      </c>
      <c r="D71" s="75">
        <v>0</v>
      </c>
      <c r="E71" s="78">
        <v>0</v>
      </c>
      <c r="F71" s="76">
        <v>0</v>
      </c>
      <c r="G71" s="76">
        <v>0</v>
      </c>
      <c r="H71" s="78">
        <v>0</v>
      </c>
      <c r="I71" s="81">
        <f t="shared" si="13"/>
        <v>0</v>
      </c>
      <c r="J71" s="81">
        <f t="shared" si="14"/>
        <v>0</v>
      </c>
      <c r="K71" s="78">
        <v>0</v>
      </c>
    </row>
    <row r="72" spans="1:11" ht="18">
      <c r="A72" s="87" t="s">
        <v>306</v>
      </c>
      <c r="B72" s="79" t="s">
        <v>297</v>
      </c>
      <c r="C72" s="75">
        <v>0</v>
      </c>
      <c r="D72" s="75">
        <v>0</v>
      </c>
      <c r="E72" s="78">
        <v>0</v>
      </c>
      <c r="F72" s="76">
        <v>0</v>
      </c>
      <c r="G72" s="76">
        <v>0</v>
      </c>
      <c r="H72" s="78">
        <v>0</v>
      </c>
      <c r="I72" s="81">
        <f t="shared" si="13"/>
        <v>0</v>
      </c>
      <c r="J72" s="81">
        <f t="shared" si="14"/>
        <v>0</v>
      </c>
      <c r="K72" s="78">
        <v>0</v>
      </c>
    </row>
    <row r="73" spans="1:11" s="179" customFormat="1" ht="17.399999999999999">
      <c r="A73" s="198" t="s">
        <v>210</v>
      </c>
      <c r="B73" s="86" t="s">
        <v>211</v>
      </c>
      <c r="C73" s="83">
        <v>0</v>
      </c>
      <c r="D73" s="83">
        <v>0</v>
      </c>
      <c r="E73" s="84">
        <v>0</v>
      </c>
      <c r="F73" s="88">
        <f>F74+F75</f>
        <v>3281284.55</v>
      </c>
      <c r="G73" s="88">
        <f>G74+G75</f>
        <v>1993080.88</v>
      </c>
      <c r="H73" s="84">
        <f t="shared" si="12"/>
        <v>60.740872960865275</v>
      </c>
      <c r="I73" s="85">
        <f t="shared" si="13"/>
        <v>3281284.55</v>
      </c>
      <c r="J73" s="85">
        <f t="shared" si="14"/>
        <v>1993080.88</v>
      </c>
      <c r="K73" s="84">
        <f t="shared" si="3"/>
        <v>60.740872960865275</v>
      </c>
    </row>
    <row r="74" spans="1:11" s="26" customFormat="1" ht="32.4">
      <c r="A74" s="89" t="s">
        <v>212</v>
      </c>
      <c r="B74" s="90" t="s">
        <v>213</v>
      </c>
      <c r="C74" s="299">
        <v>0</v>
      </c>
      <c r="D74" s="299">
        <v>0</v>
      </c>
      <c r="E74" s="92">
        <v>0</v>
      </c>
      <c r="F74" s="300">
        <v>141537</v>
      </c>
      <c r="G74" s="300">
        <v>0</v>
      </c>
      <c r="H74" s="92">
        <f t="shared" si="12"/>
        <v>0</v>
      </c>
      <c r="I74" s="94">
        <f t="shared" si="13"/>
        <v>141537</v>
      </c>
      <c r="J74" s="94">
        <f t="shared" si="14"/>
        <v>0</v>
      </c>
      <c r="K74" s="92">
        <f t="shared" si="3"/>
        <v>0</v>
      </c>
    </row>
    <row r="75" spans="1:11" s="26" customFormat="1" ht="18">
      <c r="A75" s="89" t="s">
        <v>214</v>
      </c>
      <c r="B75" s="90" t="s">
        <v>215</v>
      </c>
      <c r="C75" s="299">
        <v>0</v>
      </c>
      <c r="D75" s="299">
        <v>0</v>
      </c>
      <c r="E75" s="92">
        <v>0</v>
      </c>
      <c r="F75" s="300">
        <f>F76</f>
        <v>3139747.55</v>
      </c>
      <c r="G75" s="300">
        <f>G76</f>
        <v>1993080.88</v>
      </c>
      <c r="H75" s="92">
        <f t="shared" ref="H75:H76" si="84">G75/F75*100</f>
        <v>63.479016967462876</v>
      </c>
      <c r="I75" s="94">
        <f t="shared" ref="I75:I76" si="85">C75+F75</f>
        <v>3139747.55</v>
      </c>
      <c r="J75" s="94">
        <f t="shared" ref="J75:J76" si="86">D75+G75</f>
        <v>1993080.88</v>
      </c>
      <c r="K75" s="92">
        <f t="shared" ref="K75:K76" si="87">J75/I75*100</f>
        <v>63.479016967462876</v>
      </c>
    </row>
    <row r="76" spans="1:11" ht="46.8">
      <c r="A76" s="77" t="s">
        <v>414</v>
      </c>
      <c r="B76" s="79" t="s">
        <v>413</v>
      </c>
      <c r="C76" s="75">
        <v>0</v>
      </c>
      <c r="D76" s="75">
        <v>0</v>
      </c>
      <c r="E76" s="78">
        <v>0</v>
      </c>
      <c r="F76" s="76">
        <v>3139747.55</v>
      </c>
      <c r="G76" s="76">
        <v>1993080.88</v>
      </c>
      <c r="H76" s="78">
        <f t="shared" si="84"/>
        <v>63.479016967462876</v>
      </c>
      <c r="I76" s="81">
        <f t="shared" si="85"/>
        <v>3139747.55</v>
      </c>
      <c r="J76" s="81">
        <f t="shared" si="86"/>
        <v>1993080.88</v>
      </c>
      <c r="K76" s="78">
        <f t="shared" si="87"/>
        <v>63.479016967462876</v>
      </c>
    </row>
    <row r="77" spans="1:11" s="22" customFormat="1" ht="31.2">
      <c r="A77" s="198" t="s">
        <v>216</v>
      </c>
      <c r="B77" s="86" t="s">
        <v>217</v>
      </c>
      <c r="C77" s="83">
        <f>C78</f>
        <v>1533632</v>
      </c>
      <c r="D77" s="83">
        <f>D78</f>
        <v>1378640.4</v>
      </c>
      <c r="E77" s="84">
        <f t="shared" si="1"/>
        <v>89.893820681884563</v>
      </c>
      <c r="F77" s="88">
        <f>F78</f>
        <v>305800</v>
      </c>
      <c r="G77" s="88">
        <f>G78</f>
        <v>0</v>
      </c>
      <c r="H77" s="84">
        <f t="shared" si="12"/>
        <v>0</v>
      </c>
      <c r="I77" s="85">
        <f t="shared" si="13"/>
        <v>1839432</v>
      </c>
      <c r="J77" s="85">
        <f t="shared" si="14"/>
        <v>1378640.4</v>
      </c>
      <c r="K77" s="84">
        <f t="shared" si="3"/>
        <v>74.949245201779675</v>
      </c>
    </row>
    <row r="78" spans="1:11" ht="32.4">
      <c r="A78" s="265" t="s">
        <v>218</v>
      </c>
      <c r="B78" s="261" t="s">
        <v>219</v>
      </c>
      <c r="C78" s="91">
        <f>C79</f>
        <v>1533632</v>
      </c>
      <c r="D78" s="91">
        <f>D79</f>
        <v>1378640.4</v>
      </c>
      <c r="E78" s="92">
        <f t="shared" si="1"/>
        <v>89.893820681884563</v>
      </c>
      <c r="F78" s="93">
        <f>F79</f>
        <v>305800</v>
      </c>
      <c r="G78" s="93">
        <f>G79</f>
        <v>0</v>
      </c>
      <c r="H78" s="92">
        <f t="shared" si="12"/>
        <v>0</v>
      </c>
      <c r="I78" s="94">
        <f t="shared" si="13"/>
        <v>1839432</v>
      </c>
      <c r="J78" s="94">
        <f t="shared" si="14"/>
        <v>1378640.4</v>
      </c>
      <c r="K78" s="92">
        <f t="shared" si="3"/>
        <v>74.949245201779675</v>
      </c>
    </row>
    <row r="79" spans="1:11" ht="46.8">
      <c r="A79" s="77" t="s">
        <v>220</v>
      </c>
      <c r="B79" s="79" t="s">
        <v>221</v>
      </c>
      <c r="C79" s="75">
        <v>1533632</v>
      </c>
      <c r="D79" s="75">
        <v>1378640.4</v>
      </c>
      <c r="E79" s="78">
        <f t="shared" si="1"/>
        <v>89.893820681884563</v>
      </c>
      <c r="F79" s="76">
        <v>305800</v>
      </c>
      <c r="G79" s="76">
        <v>0</v>
      </c>
      <c r="H79" s="78">
        <f t="shared" si="12"/>
        <v>0</v>
      </c>
      <c r="I79" s="81">
        <f t="shared" si="13"/>
        <v>1839432</v>
      </c>
      <c r="J79" s="81">
        <f t="shared" si="14"/>
        <v>1378640.4</v>
      </c>
      <c r="K79" s="78">
        <f t="shared" si="3"/>
        <v>74.949245201779675</v>
      </c>
    </row>
    <row r="80" spans="1:11" ht="31.2">
      <c r="A80" s="198" t="s">
        <v>222</v>
      </c>
      <c r="B80" s="86" t="s">
        <v>223</v>
      </c>
      <c r="C80" s="83">
        <f>C81+C83+C84</f>
        <v>581100</v>
      </c>
      <c r="D80" s="83">
        <f>D81+D83+D84</f>
        <v>246972.64</v>
      </c>
      <c r="E80" s="84">
        <f t="shared" si="1"/>
        <v>42.500884529340908</v>
      </c>
      <c r="F80" s="88">
        <f>F81+F83+F84+F82</f>
        <v>2566500</v>
      </c>
      <c r="G80" s="88">
        <f>G81+G83+G84+G82</f>
        <v>2534466.66</v>
      </c>
      <c r="H80" s="84">
        <f t="shared" si="12"/>
        <v>98.751866744593812</v>
      </c>
      <c r="I80" s="85">
        <f t="shared" si="13"/>
        <v>3147600</v>
      </c>
      <c r="J80" s="85">
        <f t="shared" si="14"/>
        <v>2781439.3000000003</v>
      </c>
      <c r="K80" s="84">
        <f t="shared" si="3"/>
        <v>88.366987546066852</v>
      </c>
    </row>
    <row r="81" spans="1:11" ht="81">
      <c r="A81" s="265" t="s">
        <v>402</v>
      </c>
      <c r="B81" s="261" t="s">
        <v>389</v>
      </c>
      <c r="C81" s="91">
        <v>0</v>
      </c>
      <c r="D81" s="91">
        <v>0</v>
      </c>
      <c r="E81" s="92">
        <v>0</v>
      </c>
      <c r="F81" s="93">
        <v>86500</v>
      </c>
      <c r="G81" s="93">
        <v>54466.66</v>
      </c>
      <c r="H81" s="92">
        <f t="shared" si="12"/>
        <v>62.967236994219654</v>
      </c>
      <c r="I81" s="94">
        <f t="shared" ref="I81" si="88">C81+F81</f>
        <v>86500</v>
      </c>
      <c r="J81" s="94">
        <f t="shared" ref="J81" si="89">D81+G81</f>
        <v>54466.66</v>
      </c>
      <c r="K81" s="92">
        <f t="shared" ref="K81" si="90">J81/I81*100</f>
        <v>62.967236994219654</v>
      </c>
    </row>
    <row r="82" spans="1:11" ht="32.4">
      <c r="A82" s="265" t="s">
        <v>427</v>
      </c>
      <c r="B82" s="261" t="s">
        <v>224</v>
      </c>
      <c r="C82" s="91">
        <v>0</v>
      </c>
      <c r="D82" s="91">
        <v>0</v>
      </c>
      <c r="E82" s="92">
        <v>0</v>
      </c>
      <c r="F82" s="93">
        <v>2480000</v>
      </c>
      <c r="G82" s="93">
        <v>2480000</v>
      </c>
      <c r="H82" s="92">
        <f t="shared" ref="H82" si="91">G82/F82*100</f>
        <v>100</v>
      </c>
      <c r="I82" s="94">
        <f t="shared" ref="I82" si="92">C82+F82</f>
        <v>2480000</v>
      </c>
      <c r="J82" s="94">
        <f t="shared" ref="J82" si="93">D82+G82</f>
        <v>2480000</v>
      </c>
      <c r="K82" s="92">
        <f t="shared" ref="K82" si="94">J82/I82*100</f>
        <v>100</v>
      </c>
    </row>
    <row r="83" spans="1:11" ht="32.4">
      <c r="A83" s="265" t="s">
        <v>225</v>
      </c>
      <c r="B83" s="261" t="s">
        <v>226</v>
      </c>
      <c r="C83" s="91">
        <v>181200</v>
      </c>
      <c r="D83" s="91">
        <v>63264</v>
      </c>
      <c r="E83" s="92">
        <f t="shared" si="1"/>
        <v>34.913907284768214</v>
      </c>
      <c r="F83" s="93">
        <v>0</v>
      </c>
      <c r="G83" s="93">
        <v>0</v>
      </c>
      <c r="H83" s="92">
        <v>0</v>
      </c>
      <c r="I83" s="94">
        <f t="shared" si="13"/>
        <v>181200</v>
      </c>
      <c r="J83" s="94">
        <f t="shared" si="14"/>
        <v>63264</v>
      </c>
      <c r="K83" s="92">
        <f t="shared" si="3"/>
        <v>34.913907284768214</v>
      </c>
    </row>
    <row r="84" spans="1:11" ht="18">
      <c r="A84" s="265" t="s">
        <v>227</v>
      </c>
      <c r="B84" s="261" t="s">
        <v>228</v>
      </c>
      <c r="C84" s="91">
        <f>C85</f>
        <v>399900</v>
      </c>
      <c r="D84" s="91">
        <f>D85</f>
        <v>183708.64</v>
      </c>
      <c r="E84" s="92">
        <f t="shared" si="1"/>
        <v>45.938644661165299</v>
      </c>
      <c r="F84" s="93">
        <f>F85</f>
        <v>0</v>
      </c>
      <c r="G84" s="93">
        <f>G85</f>
        <v>0</v>
      </c>
      <c r="H84" s="92">
        <v>0</v>
      </c>
      <c r="I84" s="94">
        <f t="shared" si="13"/>
        <v>399900</v>
      </c>
      <c r="J84" s="94">
        <f t="shared" si="14"/>
        <v>183708.64</v>
      </c>
      <c r="K84" s="92">
        <f t="shared" si="3"/>
        <v>45.938644661165299</v>
      </c>
    </row>
    <row r="85" spans="1:11" ht="31.8" thickBot="1">
      <c r="A85" s="171" t="s">
        <v>229</v>
      </c>
      <c r="B85" s="153" t="s">
        <v>230</v>
      </c>
      <c r="C85" s="172">
        <v>399900</v>
      </c>
      <c r="D85" s="172">
        <v>183708.64</v>
      </c>
      <c r="E85" s="173">
        <f t="shared" si="1"/>
        <v>45.938644661165299</v>
      </c>
      <c r="F85" s="174">
        <v>0</v>
      </c>
      <c r="G85" s="174">
        <v>0</v>
      </c>
      <c r="H85" s="163">
        <v>0</v>
      </c>
      <c r="I85" s="175">
        <f t="shared" si="13"/>
        <v>399900</v>
      </c>
      <c r="J85" s="175">
        <f t="shared" si="14"/>
        <v>183708.64</v>
      </c>
      <c r="K85" s="173">
        <f t="shared" si="3"/>
        <v>45.938644661165299</v>
      </c>
    </row>
    <row r="86" spans="1:11" s="22" customFormat="1" ht="18" thickBot="1">
      <c r="A86" s="272" t="s">
        <v>231</v>
      </c>
      <c r="B86" s="273" t="s">
        <v>232</v>
      </c>
      <c r="C86" s="274">
        <f>C87+C90+C93+C96+C99</f>
        <v>5626615.6699999999</v>
      </c>
      <c r="D86" s="274">
        <f>D87+D90+D93+D96+D99</f>
        <v>4139467.8900000006</v>
      </c>
      <c r="E86" s="275">
        <f t="shared" si="1"/>
        <v>73.569408908996991</v>
      </c>
      <c r="F86" s="170">
        <f>F87+F90+F93</f>
        <v>834257.06</v>
      </c>
      <c r="G86" s="170">
        <f>G87+G90+G93</f>
        <v>371857.06</v>
      </c>
      <c r="H86" s="275">
        <f t="shared" si="12"/>
        <v>44.573438791156285</v>
      </c>
      <c r="I86" s="276">
        <f t="shared" si="13"/>
        <v>6460872.7300000004</v>
      </c>
      <c r="J86" s="276">
        <f t="shared" si="14"/>
        <v>4511324.95</v>
      </c>
      <c r="K86" s="277">
        <f t="shared" si="3"/>
        <v>69.825318320424486</v>
      </c>
    </row>
    <row r="87" spans="1:11" s="26" customFormat="1" ht="48.6">
      <c r="A87" s="267" t="s">
        <v>233</v>
      </c>
      <c r="B87" s="268" t="s">
        <v>234</v>
      </c>
      <c r="C87" s="269">
        <f>C88+C89</f>
        <v>2633090</v>
      </c>
      <c r="D87" s="269">
        <f>D88+D89</f>
        <v>1910007.37</v>
      </c>
      <c r="E87" s="270">
        <f t="shared" si="1"/>
        <v>72.538628379584452</v>
      </c>
      <c r="F87" s="271">
        <f>F88</f>
        <v>249857.06</v>
      </c>
      <c r="G87" s="271">
        <f>G88</f>
        <v>249857.06</v>
      </c>
      <c r="H87" s="92">
        <f t="shared" si="12"/>
        <v>100</v>
      </c>
      <c r="I87" s="158">
        <f t="shared" si="13"/>
        <v>2882947.06</v>
      </c>
      <c r="J87" s="158">
        <f t="shared" si="14"/>
        <v>2159864.4300000002</v>
      </c>
      <c r="K87" s="270">
        <f t="shared" si="3"/>
        <v>74.918629619234139</v>
      </c>
    </row>
    <row r="88" spans="1:11" s="180" customFormat="1" ht="46.8">
      <c r="A88" s="97" t="s">
        <v>324</v>
      </c>
      <c r="B88" s="98" t="s">
        <v>323</v>
      </c>
      <c r="C88" s="95">
        <v>1406730</v>
      </c>
      <c r="D88" s="95">
        <v>784766.66</v>
      </c>
      <c r="E88" s="78">
        <f t="shared" ref="E88" si="95">D88/C88*100</f>
        <v>55.786587333745643</v>
      </c>
      <c r="F88" s="76">
        <v>249857.06</v>
      </c>
      <c r="G88" s="76">
        <v>249857.06</v>
      </c>
      <c r="H88" s="78">
        <f t="shared" si="12"/>
        <v>100</v>
      </c>
      <c r="I88" s="81">
        <f t="shared" ref="I88" si="96">C88+F88</f>
        <v>1656587.06</v>
      </c>
      <c r="J88" s="81">
        <f t="shared" ref="J88" si="97">D88+G88</f>
        <v>1034623.72</v>
      </c>
      <c r="K88" s="78">
        <f t="shared" ref="K88" si="98">J88/I88*100</f>
        <v>62.45513712994957</v>
      </c>
    </row>
    <row r="89" spans="1:11" ht="31.2">
      <c r="A89" s="97" t="s">
        <v>235</v>
      </c>
      <c r="B89" s="98" t="s">
        <v>236</v>
      </c>
      <c r="C89" s="95">
        <v>1226360</v>
      </c>
      <c r="D89" s="95">
        <v>1125240.71</v>
      </c>
      <c r="E89" s="78">
        <f t="shared" si="1"/>
        <v>91.754518249127486</v>
      </c>
      <c r="F89" s="76">
        <v>0</v>
      </c>
      <c r="G89" s="76">
        <v>0</v>
      </c>
      <c r="H89" s="84">
        <v>0</v>
      </c>
      <c r="I89" s="81">
        <f t="shared" si="13"/>
        <v>1226360</v>
      </c>
      <c r="J89" s="81">
        <f t="shared" si="14"/>
        <v>1125240.71</v>
      </c>
      <c r="K89" s="78">
        <f t="shared" si="3"/>
        <v>91.754518249127486</v>
      </c>
    </row>
    <row r="90" spans="1:11" s="26" customFormat="1" ht="18">
      <c r="A90" s="89" t="s">
        <v>237</v>
      </c>
      <c r="B90" s="90" t="s">
        <v>238</v>
      </c>
      <c r="C90" s="91">
        <f>C91+C92</f>
        <v>976025.67</v>
      </c>
      <c r="D90" s="91">
        <f>D91+D92</f>
        <v>712441.74</v>
      </c>
      <c r="E90" s="92">
        <f t="shared" si="1"/>
        <v>72.994160081875719</v>
      </c>
      <c r="F90" s="93">
        <f>F91+F92</f>
        <v>122800</v>
      </c>
      <c r="G90" s="93">
        <f>G91+G92</f>
        <v>122000</v>
      </c>
      <c r="H90" s="92">
        <f t="shared" si="12"/>
        <v>99.348534201954394</v>
      </c>
      <c r="I90" s="94">
        <f t="shared" si="13"/>
        <v>1098825.67</v>
      </c>
      <c r="J90" s="94">
        <f t="shared" si="14"/>
        <v>834441.74</v>
      </c>
      <c r="K90" s="92">
        <f t="shared" si="3"/>
        <v>75.939410843942156</v>
      </c>
    </row>
    <row r="91" spans="1:11" ht="18">
      <c r="A91" s="77" t="s">
        <v>239</v>
      </c>
      <c r="B91" s="79" t="s">
        <v>240</v>
      </c>
      <c r="C91" s="75">
        <v>377800</v>
      </c>
      <c r="D91" s="75">
        <v>351114.76</v>
      </c>
      <c r="E91" s="78">
        <f t="shared" si="1"/>
        <v>92.936675489677071</v>
      </c>
      <c r="F91" s="76">
        <v>122800</v>
      </c>
      <c r="G91" s="76">
        <v>122000</v>
      </c>
      <c r="H91" s="78">
        <f t="shared" si="12"/>
        <v>99.348534201954394</v>
      </c>
      <c r="I91" s="81">
        <f t="shared" si="13"/>
        <v>500600</v>
      </c>
      <c r="J91" s="81">
        <f t="shared" si="14"/>
        <v>473114.76</v>
      </c>
      <c r="K91" s="78">
        <f t="shared" si="3"/>
        <v>94.509540551338404</v>
      </c>
    </row>
    <row r="92" spans="1:11" ht="18">
      <c r="A92" s="77" t="s">
        <v>436</v>
      </c>
      <c r="B92" s="79" t="s">
        <v>435</v>
      </c>
      <c r="C92" s="75">
        <v>598225.67000000004</v>
      </c>
      <c r="D92" s="75">
        <v>361326.98</v>
      </c>
      <c r="E92" s="78">
        <f t="shared" ref="E92" si="99">D92/C92*100</f>
        <v>60.399778565169214</v>
      </c>
      <c r="F92" s="76">
        <v>0</v>
      </c>
      <c r="G92" s="76">
        <v>0</v>
      </c>
      <c r="H92" s="78">
        <v>0</v>
      </c>
      <c r="I92" s="81">
        <f t="shared" ref="I92" si="100">C92+F92</f>
        <v>598225.67000000004</v>
      </c>
      <c r="J92" s="81">
        <f t="shared" ref="J92" si="101">D92+G92</f>
        <v>361326.98</v>
      </c>
      <c r="K92" s="78">
        <f t="shared" ref="K92" si="102">J92/I92*100</f>
        <v>60.399778565169214</v>
      </c>
    </row>
    <row r="93" spans="1:11" s="26" customFormat="1" ht="32.4">
      <c r="A93" s="89" t="s">
        <v>241</v>
      </c>
      <c r="B93" s="90" t="s">
        <v>242</v>
      </c>
      <c r="C93" s="91">
        <f>C94</f>
        <v>287000</v>
      </c>
      <c r="D93" s="91">
        <f>D94</f>
        <v>6400</v>
      </c>
      <c r="E93" s="92">
        <f t="shared" si="1"/>
        <v>2.229965156794425</v>
      </c>
      <c r="F93" s="93">
        <f>F94+F95</f>
        <v>461600</v>
      </c>
      <c r="G93" s="93">
        <f>G94+G95</f>
        <v>0</v>
      </c>
      <c r="H93" s="92">
        <f t="shared" si="12"/>
        <v>0</v>
      </c>
      <c r="I93" s="94">
        <f t="shared" si="13"/>
        <v>748600</v>
      </c>
      <c r="J93" s="94">
        <f t="shared" si="14"/>
        <v>6400</v>
      </c>
      <c r="K93" s="92">
        <f t="shared" si="3"/>
        <v>0.85492920117552773</v>
      </c>
    </row>
    <row r="94" spans="1:11" ht="31.2">
      <c r="A94" s="77" t="s">
        <v>243</v>
      </c>
      <c r="B94" s="79" t="s">
        <v>244</v>
      </c>
      <c r="C94" s="95">
        <v>287000</v>
      </c>
      <c r="D94" s="95">
        <v>6400</v>
      </c>
      <c r="E94" s="78">
        <f t="shared" si="1"/>
        <v>2.229965156794425</v>
      </c>
      <c r="F94" s="199">
        <v>0</v>
      </c>
      <c r="G94" s="199">
        <v>0</v>
      </c>
      <c r="H94" s="78">
        <v>0</v>
      </c>
      <c r="I94" s="81">
        <f t="shared" si="13"/>
        <v>287000</v>
      </c>
      <c r="J94" s="81">
        <f t="shared" si="14"/>
        <v>6400</v>
      </c>
      <c r="K94" s="78">
        <f t="shared" si="3"/>
        <v>2.229965156794425</v>
      </c>
    </row>
    <row r="95" spans="1:11" ht="31.2">
      <c r="A95" s="77" t="s">
        <v>245</v>
      </c>
      <c r="B95" s="79" t="s">
        <v>246</v>
      </c>
      <c r="C95" s="75">
        <v>0</v>
      </c>
      <c r="D95" s="75">
        <v>0</v>
      </c>
      <c r="E95" s="78">
        <v>0</v>
      </c>
      <c r="F95" s="76">
        <v>461600</v>
      </c>
      <c r="G95" s="76">
        <v>0</v>
      </c>
      <c r="H95" s="78">
        <f t="shared" si="12"/>
        <v>0</v>
      </c>
      <c r="I95" s="81">
        <f t="shared" si="13"/>
        <v>461600</v>
      </c>
      <c r="J95" s="81">
        <f t="shared" si="14"/>
        <v>0</v>
      </c>
      <c r="K95" s="78">
        <f t="shared" si="3"/>
        <v>0</v>
      </c>
    </row>
    <row r="96" spans="1:11" s="22" customFormat="1" ht="18">
      <c r="A96" s="265" t="s">
        <v>247</v>
      </c>
      <c r="B96" s="261" t="s">
        <v>248</v>
      </c>
      <c r="C96" s="91">
        <f>C97+C98</f>
        <v>1530500</v>
      </c>
      <c r="D96" s="91">
        <f>D97+D98</f>
        <v>1510618.78</v>
      </c>
      <c r="E96" s="92">
        <f t="shared" ref="E96:E109" si="103">D96/C96*100</f>
        <v>98.700998366546884</v>
      </c>
      <c r="F96" s="93">
        <v>0</v>
      </c>
      <c r="G96" s="93">
        <v>0</v>
      </c>
      <c r="H96" s="92">
        <v>0</v>
      </c>
      <c r="I96" s="94">
        <f t="shared" si="13"/>
        <v>1530500</v>
      </c>
      <c r="J96" s="94">
        <f t="shared" si="14"/>
        <v>1510618.78</v>
      </c>
      <c r="K96" s="92">
        <f t="shared" ref="K96:K109" si="104">J96/I96*100</f>
        <v>98.700998366546884</v>
      </c>
    </row>
    <row r="97" spans="1:24" s="22" customFormat="1" ht="31.2">
      <c r="A97" s="97" t="s">
        <v>391</v>
      </c>
      <c r="B97" s="98" t="s">
        <v>390</v>
      </c>
      <c r="C97" s="75">
        <v>980700</v>
      </c>
      <c r="D97" s="75">
        <v>960818.78</v>
      </c>
      <c r="E97" s="78">
        <f t="shared" ref="E97" si="105">D97/C97*100</f>
        <v>97.972752115835632</v>
      </c>
      <c r="F97" s="76">
        <v>0</v>
      </c>
      <c r="G97" s="76">
        <v>0</v>
      </c>
      <c r="H97" s="78">
        <v>0</v>
      </c>
      <c r="I97" s="81">
        <f t="shared" ref="I97" si="106">C97+F97</f>
        <v>980700</v>
      </c>
      <c r="J97" s="81">
        <f t="shared" ref="J97" si="107">D97+G97</f>
        <v>960818.78</v>
      </c>
      <c r="K97" s="78">
        <f t="shared" ref="K97" si="108">J97/I97*100</f>
        <v>97.972752115835632</v>
      </c>
    </row>
    <row r="98" spans="1:24" ht="18">
      <c r="A98" s="77" t="s">
        <v>249</v>
      </c>
      <c r="B98" s="79" t="s">
        <v>250</v>
      </c>
      <c r="C98" s="75">
        <v>549800</v>
      </c>
      <c r="D98" s="75">
        <v>549800</v>
      </c>
      <c r="E98" s="78">
        <f t="shared" si="103"/>
        <v>100</v>
      </c>
      <c r="F98" s="76">
        <v>0</v>
      </c>
      <c r="G98" s="76">
        <v>0</v>
      </c>
      <c r="H98" s="78">
        <v>0</v>
      </c>
      <c r="I98" s="81">
        <f t="shared" ref="I98:I109" si="109">C98+F98</f>
        <v>549800</v>
      </c>
      <c r="J98" s="81">
        <f t="shared" ref="J98:J109" si="110">D98+G98</f>
        <v>549800</v>
      </c>
      <c r="K98" s="78">
        <f t="shared" si="104"/>
        <v>100</v>
      </c>
    </row>
    <row r="99" spans="1:24" s="22" customFormat="1" ht="18">
      <c r="A99" s="265" t="s">
        <v>298</v>
      </c>
      <c r="B99" s="261" t="s">
        <v>299</v>
      </c>
      <c r="C99" s="91">
        <f>C100+C101</f>
        <v>200000</v>
      </c>
      <c r="D99" s="91">
        <f>D100+D101</f>
        <v>0</v>
      </c>
      <c r="E99" s="313">
        <f t="shared" si="103"/>
        <v>0</v>
      </c>
      <c r="F99" s="314">
        <v>0</v>
      </c>
      <c r="G99" s="314">
        <v>0</v>
      </c>
      <c r="H99" s="313">
        <v>0</v>
      </c>
      <c r="I99" s="315">
        <f t="shared" si="109"/>
        <v>200000</v>
      </c>
      <c r="J99" s="315">
        <f t="shared" si="110"/>
        <v>0</v>
      </c>
      <c r="K99" s="313">
        <f t="shared" si="104"/>
        <v>0</v>
      </c>
    </row>
    <row r="100" spans="1:24" s="22" customFormat="1" ht="18" hidden="1">
      <c r="A100" s="97" t="s">
        <v>393</v>
      </c>
      <c r="B100" s="316" t="s">
        <v>392</v>
      </c>
      <c r="C100" s="172">
        <v>0</v>
      </c>
      <c r="D100" s="172">
        <v>0</v>
      </c>
      <c r="E100" s="173" t="e">
        <f t="shared" ref="E100" si="111">D100/C100*100</f>
        <v>#DIV/0!</v>
      </c>
      <c r="F100" s="174">
        <v>0</v>
      </c>
      <c r="G100" s="174">
        <v>0</v>
      </c>
      <c r="H100" s="173">
        <v>0</v>
      </c>
      <c r="I100" s="175">
        <f t="shared" ref="I100" si="112">C100+F100</f>
        <v>0</v>
      </c>
      <c r="J100" s="175">
        <f t="shared" ref="J100" si="113">D100+G100</f>
        <v>0</v>
      </c>
      <c r="K100" s="173" t="e">
        <f t="shared" ref="K100" si="114">J100/I100*100</f>
        <v>#DIV/0!</v>
      </c>
    </row>
    <row r="101" spans="1:24" s="22" customFormat="1" ht="31.8" thickBot="1">
      <c r="A101" s="97" t="s">
        <v>438</v>
      </c>
      <c r="B101" s="316" t="s">
        <v>437</v>
      </c>
      <c r="C101" s="172">
        <v>200000</v>
      </c>
      <c r="D101" s="172">
        <v>0</v>
      </c>
      <c r="E101" s="173">
        <f t="shared" ref="E101" si="115">D101/C101*100</f>
        <v>0</v>
      </c>
      <c r="F101" s="174">
        <v>0</v>
      </c>
      <c r="G101" s="174">
        <v>0</v>
      </c>
      <c r="H101" s="173">
        <v>0</v>
      </c>
      <c r="I101" s="175">
        <f t="shared" ref="I101" si="116">C101+F101</f>
        <v>200000</v>
      </c>
      <c r="J101" s="175">
        <f t="shared" ref="J101" si="117">D101+G101</f>
        <v>0</v>
      </c>
      <c r="K101" s="173">
        <f t="shared" ref="K101" si="118">J101/I101*100</f>
        <v>0</v>
      </c>
    </row>
    <row r="102" spans="1:24" s="22" customFormat="1" ht="31.8" thickBot="1">
      <c r="A102" s="340" t="s">
        <v>251</v>
      </c>
      <c r="B102" s="308" t="s">
        <v>252</v>
      </c>
      <c r="C102" s="286">
        <f>C6+C10+C27+C34+C54+C68+C86+C62+C48</f>
        <v>329528044.73000002</v>
      </c>
      <c r="D102" s="286">
        <f>D6+D10+D27+D34+D54+D68+D86+D62+D48</f>
        <v>312863593.12</v>
      </c>
      <c r="E102" s="278">
        <f t="shared" si="103"/>
        <v>94.942933727035566</v>
      </c>
      <c r="F102" s="279">
        <f>F6+F10+F34+F48+F54+F62+F68+F86</f>
        <v>18210681.619999997</v>
      </c>
      <c r="G102" s="279">
        <f>G6+G10+G34+G48+G54+G62+G68+G86</f>
        <v>15534368.049999999</v>
      </c>
      <c r="H102" s="278">
        <f t="shared" ref="H102:H109" si="119">G102/F102*100</f>
        <v>85.303605730711809</v>
      </c>
      <c r="I102" s="280">
        <f t="shared" si="109"/>
        <v>347738726.35000002</v>
      </c>
      <c r="J102" s="280">
        <f t="shared" si="110"/>
        <v>328397961.17000002</v>
      </c>
      <c r="K102" s="281">
        <f t="shared" si="104"/>
        <v>94.438133082556504</v>
      </c>
    </row>
    <row r="103" spans="1:24" ht="47.4" thickBot="1">
      <c r="A103" s="301" t="s">
        <v>253</v>
      </c>
      <c r="B103" s="302" t="s">
        <v>254</v>
      </c>
      <c r="C103" s="303">
        <v>1110000</v>
      </c>
      <c r="D103" s="303">
        <v>1103456.1499999999</v>
      </c>
      <c r="E103" s="304">
        <f t="shared" si="103"/>
        <v>99.410463963963963</v>
      </c>
      <c r="F103" s="305">
        <v>0</v>
      </c>
      <c r="G103" s="305">
        <v>0</v>
      </c>
      <c r="H103" s="304">
        <v>0</v>
      </c>
      <c r="I103" s="306">
        <f t="shared" si="109"/>
        <v>1110000</v>
      </c>
      <c r="J103" s="306">
        <f t="shared" si="110"/>
        <v>1103456.1499999999</v>
      </c>
      <c r="K103" s="304">
        <f t="shared" si="104"/>
        <v>99.410463963963963</v>
      </c>
    </row>
    <row r="104" spans="1:24" s="22" customFormat="1" ht="31.8" thickBot="1">
      <c r="A104" s="307" t="s">
        <v>255</v>
      </c>
      <c r="B104" s="308" t="s">
        <v>256</v>
      </c>
      <c r="C104" s="294">
        <f>C102+C103</f>
        <v>330638044.73000002</v>
      </c>
      <c r="D104" s="294">
        <f>D102+D103</f>
        <v>313967049.26999998</v>
      </c>
      <c r="E104" s="278">
        <f t="shared" si="103"/>
        <v>94.957931875742361</v>
      </c>
      <c r="F104" s="288">
        <f>F102+F103</f>
        <v>18210681.619999997</v>
      </c>
      <c r="G104" s="288">
        <f>G102+G103</f>
        <v>15534368.049999999</v>
      </c>
      <c r="H104" s="278">
        <f t="shared" si="119"/>
        <v>85.303605730711809</v>
      </c>
      <c r="I104" s="280">
        <f t="shared" si="109"/>
        <v>348848726.35000002</v>
      </c>
      <c r="J104" s="280">
        <f t="shared" si="110"/>
        <v>329501417.31999999</v>
      </c>
      <c r="K104" s="281">
        <f t="shared" si="104"/>
        <v>94.453954517067984</v>
      </c>
    </row>
    <row r="105" spans="1:24" s="22" customFormat="1" ht="64.8">
      <c r="A105" s="265" t="s">
        <v>257</v>
      </c>
      <c r="B105" s="261" t="s">
        <v>258</v>
      </c>
      <c r="C105" s="91">
        <f>C106+C107+C108</f>
        <v>4014100</v>
      </c>
      <c r="D105" s="91">
        <f>D106+D107+D108</f>
        <v>4014050</v>
      </c>
      <c r="E105" s="92">
        <f t="shared" ref="E105" si="120">D105/C105*100</f>
        <v>99.998754390772532</v>
      </c>
      <c r="F105" s="93">
        <f>F106+F107+F108</f>
        <v>2880000</v>
      </c>
      <c r="G105" s="93">
        <f>G106+G107+G108</f>
        <v>2880000</v>
      </c>
      <c r="H105" s="92">
        <f t="shared" ref="H105" si="121">G105/F105*100</f>
        <v>100</v>
      </c>
      <c r="I105" s="94">
        <f t="shared" si="109"/>
        <v>6894100</v>
      </c>
      <c r="J105" s="94">
        <f t="shared" si="110"/>
        <v>6894050</v>
      </c>
      <c r="K105" s="92">
        <f t="shared" si="104"/>
        <v>99.99927474217084</v>
      </c>
    </row>
    <row r="106" spans="1:24" s="22" customFormat="1" ht="93.6">
      <c r="A106" s="97" t="s">
        <v>440</v>
      </c>
      <c r="B106" s="334" t="s">
        <v>439</v>
      </c>
      <c r="C106" s="335">
        <v>3700000</v>
      </c>
      <c r="D106" s="335">
        <v>3700000</v>
      </c>
      <c r="E106" s="336">
        <f t="shared" ref="E106:E108" si="122">D106/C106*100</f>
        <v>100</v>
      </c>
      <c r="F106" s="337">
        <v>0</v>
      </c>
      <c r="G106" s="337">
        <v>0</v>
      </c>
      <c r="H106" s="336">
        <v>0</v>
      </c>
      <c r="I106" s="338">
        <f t="shared" ref="I106" si="123">C106+F106</f>
        <v>3700000</v>
      </c>
      <c r="J106" s="338">
        <f t="shared" ref="J106" si="124">D106+G106</f>
        <v>3700000</v>
      </c>
      <c r="K106" s="336">
        <f t="shared" si="104"/>
        <v>100</v>
      </c>
    </row>
    <row r="107" spans="1:24" s="339" customFormat="1" ht="31.2">
      <c r="A107" s="333" t="s">
        <v>259</v>
      </c>
      <c r="B107" s="334" t="s">
        <v>260</v>
      </c>
      <c r="C107" s="335">
        <v>0</v>
      </c>
      <c r="D107" s="335">
        <v>0</v>
      </c>
      <c r="E107" s="336">
        <v>0</v>
      </c>
      <c r="F107" s="337">
        <v>0</v>
      </c>
      <c r="G107" s="337">
        <v>0</v>
      </c>
      <c r="H107" s="336">
        <v>0</v>
      </c>
      <c r="I107" s="338">
        <f t="shared" si="109"/>
        <v>0</v>
      </c>
      <c r="J107" s="338">
        <f t="shared" si="110"/>
        <v>0</v>
      </c>
      <c r="K107" s="336">
        <v>0</v>
      </c>
    </row>
    <row r="108" spans="1:24" ht="18.600000000000001" thickBot="1">
      <c r="A108" s="171" t="s">
        <v>261</v>
      </c>
      <c r="B108" s="153" t="s">
        <v>262</v>
      </c>
      <c r="C108" s="172">
        <v>314100</v>
      </c>
      <c r="D108" s="172">
        <v>314050</v>
      </c>
      <c r="E108" s="78">
        <f t="shared" si="122"/>
        <v>99.984081502706147</v>
      </c>
      <c r="F108" s="174">
        <v>2880000</v>
      </c>
      <c r="G108" s="174">
        <v>2880000</v>
      </c>
      <c r="H108" s="78">
        <f t="shared" ref="H108" si="125">G108/F108*100</f>
        <v>100</v>
      </c>
      <c r="I108" s="175">
        <f t="shared" si="109"/>
        <v>3194100</v>
      </c>
      <c r="J108" s="175">
        <f t="shared" si="110"/>
        <v>3194050</v>
      </c>
      <c r="K108" s="78">
        <f t="shared" si="104"/>
        <v>99.998434613819228</v>
      </c>
    </row>
    <row r="109" spans="1:24" s="22" customFormat="1" ht="18" thickBot="1">
      <c r="A109" s="309" t="s">
        <v>158</v>
      </c>
      <c r="B109" s="310" t="s">
        <v>263</v>
      </c>
      <c r="C109" s="231">
        <f>C104+C105</f>
        <v>334652144.73000002</v>
      </c>
      <c r="D109" s="231">
        <f>D104+D105</f>
        <v>317981099.26999998</v>
      </c>
      <c r="E109" s="311">
        <f t="shared" si="103"/>
        <v>95.018395751370321</v>
      </c>
      <c r="F109" s="231">
        <f>F104+F105</f>
        <v>21090681.619999997</v>
      </c>
      <c r="G109" s="231">
        <f>G104+G105</f>
        <v>18414368.049999997</v>
      </c>
      <c r="H109" s="311">
        <f t="shared" si="119"/>
        <v>87.310445351078229</v>
      </c>
      <c r="I109" s="312">
        <f t="shared" si="109"/>
        <v>355742826.35000002</v>
      </c>
      <c r="J109" s="312">
        <f t="shared" si="110"/>
        <v>336395467.31999999</v>
      </c>
      <c r="K109" s="341">
        <f t="shared" si="104"/>
        <v>94.561419768176862</v>
      </c>
    </row>
    <row r="110" spans="1:24" ht="15.6">
      <c r="A110" s="7"/>
      <c r="B110" s="8"/>
      <c r="C110" s="6"/>
      <c r="D110" s="9"/>
      <c r="E110" s="9"/>
      <c r="F110" s="6"/>
      <c r="G110" s="10"/>
      <c r="H110" s="10"/>
      <c r="I110" s="10"/>
      <c r="J110" s="10"/>
      <c r="K110" s="3"/>
    </row>
    <row r="111" spans="1:24" s="17" customFormat="1" ht="18">
      <c r="C111" s="31"/>
      <c r="D111" s="11"/>
      <c r="E111" s="11"/>
      <c r="F111" s="11"/>
      <c r="G111" s="12"/>
      <c r="H111" s="13"/>
      <c r="I111" s="13"/>
      <c r="J111" s="14"/>
      <c r="K111" s="14"/>
      <c r="L111" s="14"/>
      <c r="M111" s="14"/>
      <c r="N111" s="14"/>
      <c r="O111" s="14"/>
      <c r="P111" s="15"/>
      <c r="Q111" s="15"/>
      <c r="R111" s="15"/>
      <c r="S111" s="15"/>
      <c r="T111" s="15"/>
      <c r="U111" s="15"/>
      <c r="V111" s="15"/>
      <c r="W111" s="15"/>
      <c r="X111" s="16"/>
    </row>
    <row r="112" spans="1:24" s="17" customFormat="1" ht="18">
      <c r="A112" s="387" t="s">
        <v>325</v>
      </c>
      <c r="B112" s="387"/>
      <c r="E112" s="11"/>
      <c r="G112" s="18"/>
    </row>
    <row r="113" spans="1:7" s="17" customFormat="1" ht="18">
      <c r="A113" s="32" t="s">
        <v>326</v>
      </c>
      <c r="B113" s="33"/>
      <c r="C113" s="30"/>
      <c r="D113" s="34" t="s">
        <v>269</v>
      </c>
      <c r="E113" s="11"/>
      <c r="F113" s="11"/>
      <c r="G113" s="19"/>
    </row>
  </sheetData>
  <mergeCells count="17">
    <mergeCell ref="A1:K1"/>
    <mergeCell ref="I2:K2"/>
    <mergeCell ref="C3:C4"/>
    <mergeCell ref="D3:D4"/>
    <mergeCell ref="A112:B112"/>
    <mergeCell ref="F3:F4"/>
    <mergeCell ref="G3:G4"/>
    <mergeCell ref="I3:I4"/>
    <mergeCell ref="J3:J4"/>
    <mergeCell ref="A2:A4"/>
    <mergeCell ref="B2:B3"/>
    <mergeCell ref="A5:K5"/>
    <mergeCell ref="C2:E2"/>
    <mergeCell ref="E3:E4"/>
    <mergeCell ref="H3:H4"/>
    <mergeCell ref="F2:H2"/>
    <mergeCell ref="K3:K4"/>
  </mergeCells>
  <pageMargins left="0.19685039370078741" right="0.19685039370078741" top="0.47244094488188981" bottom="0.19685039370078741" header="0.31496062992125984" footer="0.19685039370078741"/>
  <pageSetup paperSize="9" scale="70" fitToWidth="0" orientation="landscape" verticalDpi="300" r:id="rId1"/>
  <rowBreaks count="5" manualBreakCount="5">
    <brk id="19" max="10" man="1"/>
    <brk id="37" max="10" man="1"/>
    <brk id="50" max="10" man="1"/>
    <brk id="71" max="10" man="1"/>
    <brk id="9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ДОХОДИ</vt:lpstr>
      <vt:lpstr>ВИДАТКИ</vt:lpstr>
      <vt:lpstr>Data</vt:lpstr>
      <vt:lpstr>Date</vt:lpstr>
      <vt:lpstr>ВИДАТКИ!Заголовки_для_печати</vt:lpstr>
      <vt:lpstr>ДОХОДИ!Заголовки_для_печати</vt:lpstr>
      <vt:lpstr>ВИДАТКИ!Область_печати</vt:lpstr>
      <vt:lpstr>ДОХОДИ!Область_печати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Марків Олена Ярославівна</dc:creator>
  <cp:lastModifiedBy>Mis'kaRada</cp:lastModifiedBy>
  <cp:lastPrinted>2023-02-06T14:34:19Z</cp:lastPrinted>
  <dcterms:created xsi:type="dcterms:W3CDTF">2019-04-04T08:39:19Z</dcterms:created>
  <dcterms:modified xsi:type="dcterms:W3CDTF">2023-02-06T14:47:47Z</dcterms:modified>
</cp:coreProperties>
</file>