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48" windowWidth="12000" windowHeight="6420" tabRatio="837"/>
  </bookViews>
  <sheets>
    <sheet name="I. Фін план (дод 1)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[7]Inform!$E$6</definedName>
    <definedName name="ClDate_21">[8]Inform!$E$6</definedName>
    <definedName name="ClDate_25">[8]Inform!$E$6</definedName>
    <definedName name="ClDate_6">[9]Inform!$E$6</definedName>
    <definedName name="CompName">[7]Inform!$F$2</definedName>
    <definedName name="CompName_21">[8]Inform!$F$2</definedName>
    <definedName name="CompName_25">[8]Inform!$F$2</definedName>
    <definedName name="CompName_6">[9]Inform!$F$2</definedName>
    <definedName name="CompNameE">[7]Inform!$G$2</definedName>
    <definedName name="CompNameE_21">[8]Inform!$G$2</definedName>
    <definedName name="CompNameE_25">[8]Inform!$G$2</definedName>
    <definedName name="CompNameE_6">[9]Inform!$G$2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'[10]МТР Газ України'!$B$4</definedName>
    <definedName name="dCPIb" localSheetId="0">[11]попер_роз!#REF!</definedName>
    <definedName name="dCPIb">[11]попер_роз!#REF!</definedName>
    <definedName name="dPPIb" localSheetId="0">[11]попер_роз!#REF!</definedName>
    <definedName name="dPPIb">[11]попер_роз!#REF!</definedName>
    <definedName name="ds" localSheetId="0">'[12]7  Інші витрати'!#REF!</definedName>
    <definedName name="ds">'[12]7  Інші витрати'!#REF!</definedName>
    <definedName name="Fact_Type_ID" localSheetId="0">#REF!</definedName>
    <definedName name="Fact_Type_ID">#REF!</definedName>
    <definedName name="G">'[13]МТР Газ України'!$B$1</definedName>
    <definedName name="ij1sssss" localSheetId="0">'[14]7  Інші витрати'!#REF!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 localSheetId="0">'[18]7  Інші витрати'!#REF!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[7]Inform!$E$5</definedName>
    <definedName name="OpDate_21">[8]Inform!$E$5</definedName>
    <definedName name="OpDate_25">[8]Inform!$E$5</definedName>
    <definedName name="OpDate_6">[9]Inform!$E$5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 localSheetId="0">[15]!ShowFil</definedName>
    <definedName name="ShowFil">[15]!ShowFil</definedName>
    <definedName name="SU_ID" localSheetId="0">#REF!</definedName>
    <definedName name="SU_ID">#REF!</definedName>
    <definedName name="Time_ID">'[17]МТР Газ України'!$B$1</definedName>
    <definedName name="Time_ID_10" localSheetId="0">'[18]7  Інші витрати'!#REF!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 localSheetId="0">'[18]7  Інші витрати'!#REF!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 localSheetId="0">#REF!</definedName>
    <definedName name="ttttttt">#REF!</definedName>
    <definedName name="Unit">[7]Inform!$E$38</definedName>
    <definedName name="Unit_21">[8]Inform!$E$38</definedName>
    <definedName name="Unit_25">[8]Inform!$E$38</definedName>
    <definedName name="Unit_6">[9]Inform!$E$38</definedName>
    <definedName name="WQER">'[25]МТР Газ України'!$B$4</definedName>
    <definedName name="wr">'[25]МТР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'[14]7  Інші витрати'!#REF!</definedName>
    <definedName name="а">'[14]7  Інші витрати'!#REF!</definedName>
    <definedName name="ав" localSheetId="0">#REF!</definedName>
    <definedName name="ав">#REF!</definedName>
    <definedName name="аен">'[25]МТР Газ України'!$B$4</definedName>
    <definedName name="_xlnm.Database">'[26]Ener '!$A$1:$G$2645</definedName>
    <definedName name="в">'[27]МТР Газ України'!$F$1</definedName>
    <definedName name="ватт" localSheetId="0">'[28]БАЗА  '!#REF!</definedName>
    <definedName name="ватт">'[28]БАЗА  '!#REF!</definedName>
    <definedName name="Д">'[16]МТР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_xlnm.Print_Titles" localSheetId="0">'I. Фін план (дод 1)'!$36:$38</definedName>
    <definedName name="Заголовки_для_печати_МИ">'[29]1993'!$A$1:$IV$3,'[29]1993'!$A$1:$A$65536</definedName>
    <definedName name="і">[31]Inform!$F$2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'[30]7  Інші витрати'!#REF!</definedName>
    <definedName name="іваіа">'[30]7  Інші витрати'!#REF!</definedName>
    <definedName name="іваф" localSheetId="0">#REF!</definedName>
    <definedName name="іваф">#REF!</definedName>
    <definedName name="івів">'[13]МТР Газ України'!$B$1</definedName>
    <definedName name="іцу">[24]Inform!$G$2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'[30]7  Інші витрати'!#REF!</definedName>
    <definedName name="йцукц">'[30]7  Інші витрати'!#REF!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'I. Фін план (дод 1)'!$A$1:$I$130</definedName>
    <definedName name="п" localSheetId="0">'[14]7  Інші витрати'!#REF!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[32]Inform!$E$6</definedName>
    <definedName name="р" localSheetId="0">#REF!</definedName>
    <definedName name="р">#REF!</definedName>
    <definedName name="т">[33]Inform!$E$6</definedName>
    <definedName name="тариф">[34]Inform!$G$2</definedName>
    <definedName name="уйцукйцуйу" localSheetId="0">#REF!</definedName>
    <definedName name="уйцукйцуйу">#REF!</definedName>
    <definedName name="уке">[35]Inform!$G$2</definedName>
    <definedName name="УТГ">'[16]МТР Газ України'!$B$4</definedName>
    <definedName name="фів">'[25]МТР Газ України'!$B$4</definedName>
    <definedName name="фіваіф" localSheetId="0">'[30]7  Інші витрати'!#REF!</definedName>
    <definedName name="фіваіф">'[30]7  Інші витрати'!#REF!</definedName>
    <definedName name="фф">'[27]МТР Газ України'!$F$1</definedName>
    <definedName name="ц" localSheetId="0">'[14]7  Інші витрати'!#REF!</definedName>
    <definedName name="ц">'[14]7  Інші витрати'!#REF!</definedName>
    <definedName name="ччч" localSheetId="0">'[36]БАЗА  '!#REF!</definedName>
    <definedName name="ччч">'[36]БАЗА  '!#REF!</definedName>
    <definedName name="ш" localSheetId="0">#REF!</definedName>
    <definedName name="ш">#REF!</definedName>
  </definedNames>
  <calcPr calcId="125725" fullCalcOnLoad="1"/>
</workbook>
</file>

<file path=xl/calcChain.xml><?xml version="1.0" encoding="utf-8"?>
<calcChain xmlns="http://schemas.openxmlformats.org/spreadsheetml/2006/main">
  <c r="D61" i="22"/>
  <c r="E94"/>
  <c r="E90"/>
  <c r="G61"/>
  <c r="H61"/>
  <c r="F99"/>
  <c r="H99"/>
  <c r="D69"/>
  <c r="G69"/>
  <c r="G111"/>
  <c r="H111"/>
  <c r="H105"/>
  <c r="H93"/>
  <c r="H84"/>
  <c r="G84"/>
  <c r="H46"/>
  <c r="G46"/>
  <c r="H43"/>
  <c r="G43"/>
  <c r="D84"/>
  <c r="E64"/>
  <c r="E117"/>
  <c r="C117"/>
  <c r="C94"/>
  <c r="D41"/>
  <c r="D42"/>
  <c r="D86"/>
  <c r="D83"/>
  <c r="D82"/>
  <c r="D79"/>
  <c r="D78"/>
  <c r="D77"/>
  <c r="D76"/>
  <c r="D75"/>
  <c r="D74"/>
  <c r="D73"/>
  <c r="D72"/>
  <c r="D70"/>
  <c r="D68"/>
  <c r="D67"/>
  <c r="D66"/>
  <c r="D65"/>
  <c r="D63"/>
  <c r="D62"/>
  <c r="D60"/>
  <c r="D59"/>
  <c r="D58"/>
  <c r="D57"/>
  <c r="D56"/>
  <c r="D55"/>
  <c r="D54"/>
  <c r="D52"/>
  <c r="D51"/>
  <c r="D50"/>
  <c r="D49"/>
  <c r="G63"/>
  <c r="H63"/>
  <c r="D105"/>
  <c r="D101"/>
  <c r="D123"/>
  <c r="D122"/>
  <c r="D121"/>
  <c r="D120"/>
  <c r="D110"/>
  <c r="D107"/>
  <c r="D103"/>
  <c r="D102"/>
  <c r="D100"/>
  <c r="D98"/>
  <c r="D97"/>
  <c r="D85"/>
  <c r="F117"/>
  <c r="G117"/>
  <c r="H85"/>
  <c r="H83"/>
  <c r="H79"/>
  <c r="H78"/>
  <c r="H77"/>
  <c r="H76"/>
  <c r="H74"/>
  <c r="H73"/>
  <c r="H72"/>
  <c r="H70"/>
  <c r="H68"/>
  <c r="H67"/>
  <c r="H66"/>
  <c r="H65"/>
  <c r="H62"/>
  <c r="H60"/>
  <c r="H59"/>
  <c r="H58"/>
  <c r="H57"/>
  <c r="H56"/>
  <c r="H55"/>
  <c r="H54"/>
  <c r="H52"/>
  <c r="H51"/>
  <c r="H50"/>
  <c r="H49"/>
  <c r="H42"/>
  <c r="H41"/>
  <c r="G123"/>
  <c r="G122"/>
  <c r="G121"/>
  <c r="G105"/>
  <c r="G104"/>
  <c r="G101"/>
  <c r="G98"/>
  <c r="G97"/>
  <c r="G86"/>
  <c r="G85"/>
  <c r="G83"/>
  <c r="G82"/>
  <c r="G81"/>
  <c r="G80"/>
  <c r="G79"/>
  <c r="G78"/>
  <c r="G77"/>
  <c r="G76"/>
  <c r="G75"/>
  <c r="G74"/>
  <c r="G73"/>
  <c r="G72"/>
  <c r="G70"/>
  <c r="G68"/>
  <c r="G67"/>
  <c r="G66"/>
  <c r="G65"/>
  <c r="G62"/>
  <c r="G60"/>
  <c r="G59"/>
  <c r="G58"/>
  <c r="G57"/>
  <c r="G56"/>
  <c r="G55"/>
  <c r="G54"/>
  <c r="G52"/>
  <c r="G51"/>
  <c r="G50"/>
  <c r="G49"/>
  <c r="G42"/>
  <c r="G41"/>
  <c r="F64"/>
  <c r="G64"/>
  <c r="C99"/>
  <c r="C93"/>
  <c r="C92"/>
  <c r="C91"/>
  <c r="C71"/>
  <c r="C53"/>
  <c r="C47"/>
  <c r="C48"/>
  <c r="D99"/>
  <c r="F71"/>
  <c r="D71"/>
  <c r="E71"/>
  <c r="I93"/>
  <c r="D93"/>
  <c r="I117"/>
  <c r="I94"/>
  <c r="I92"/>
  <c r="F92"/>
  <c r="D92"/>
  <c r="I91"/>
  <c r="F91"/>
  <c r="D91"/>
  <c r="I71"/>
  <c r="I48"/>
  <c r="F48"/>
  <c r="G48"/>
  <c r="E93"/>
  <c r="G93"/>
  <c r="E92"/>
  <c r="G92"/>
  <c r="E91"/>
  <c r="E48"/>
  <c r="I53"/>
  <c r="F53"/>
  <c r="F90"/>
  <c r="H90"/>
  <c r="E53"/>
  <c r="I47"/>
  <c r="I90"/>
  <c r="I95"/>
  <c r="I118"/>
  <c r="I119"/>
  <c r="G99"/>
  <c r="H92"/>
  <c r="H48"/>
  <c r="D48"/>
  <c r="H117"/>
  <c r="C90"/>
  <c r="D117"/>
  <c r="H91"/>
  <c r="D119"/>
  <c r="E47"/>
  <c r="E95"/>
  <c r="E118"/>
  <c r="G53"/>
  <c r="C95"/>
  <c r="C118"/>
  <c r="G71"/>
  <c r="E119"/>
  <c r="G91"/>
  <c r="H71"/>
  <c r="H53"/>
  <c r="D53"/>
  <c r="F47"/>
  <c r="G47"/>
  <c r="G90"/>
  <c r="D90"/>
  <c r="F94"/>
  <c r="H64"/>
  <c r="D64"/>
  <c r="D47"/>
  <c r="F95"/>
  <c r="H47"/>
  <c r="G94"/>
  <c r="D94"/>
  <c r="H94"/>
  <c r="D95"/>
  <c r="G95"/>
  <c r="F118"/>
  <c r="H95"/>
  <c r="D118"/>
  <c r="G118"/>
  <c r="H118"/>
</calcChain>
</file>

<file path=xl/sharedStrings.xml><?xml version="1.0" encoding="utf-8"?>
<sst xmlns="http://schemas.openxmlformats.org/spreadsheetml/2006/main" count="150" uniqueCount="140">
  <si>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</si>
  <si>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</si>
  <si>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</si>
  <si>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</si>
  <si>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</si>
  <si>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</si>
  <si>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</si>
  <si>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</si>
  <si>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</si>
  <si>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</si>
  <si>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Код рядка </t>
  </si>
  <si>
    <t>Усього доходів</t>
  </si>
  <si>
    <t>Додаток 1</t>
  </si>
  <si>
    <t>Інші операційні витрати</t>
  </si>
  <si>
    <t>придбання (виготовлення) інших необоротних матеріальних активів</t>
  </si>
  <si>
    <t>витрати на службові відрядження</t>
  </si>
  <si>
    <t>модернізація, модифікація (добудова, дообладнання, реконструкція) основних засобів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</si>
  <si>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</si>
  <si>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</si>
  <si>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</si>
  <si>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</si>
  <si>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</si>
  <si>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</si>
  <si>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>Собівартість реалізованої продукції (товарів, робіт, послуг)</t>
  </si>
  <si>
    <t>Стандарти звітності П(с)БОУ</t>
  </si>
  <si>
    <t>Стандарти звітності МСФЗ</t>
  </si>
  <si>
    <t>Адміністративні витрати, у тому числі:</t>
  </si>
  <si>
    <t xml:space="preserve">                                (посада)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</si>
  <si>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</si>
  <si>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</si>
  <si>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</si>
  <si>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</si>
  <si>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</si>
  <si>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</si>
  <si>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</si>
  <si>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витрати (розшифрувати)</t>
  </si>
  <si>
    <t>Х</t>
  </si>
  <si>
    <t>Відшкодування вартості лікарських засобів для лікування окремих захворювань</t>
  </si>
  <si>
    <t>Централізовані заходи з лікування хворих на цукровий та нецукровий діабет</t>
  </si>
  <si>
    <t>Інші програми та заходи у сфері охорони здоров’я</t>
  </si>
  <si>
    <t>витрати на зв’язок та інтернет</t>
  </si>
  <si>
    <t>Витрати на водопостачання та водовідведення</t>
  </si>
  <si>
    <t>Витрати на природній газ</t>
  </si>
  <si>
    <t>Витрати на комунальні послуги та енергоносії, в т.ч.:</t>
  </si>
  <si>
    <t>Витрати на тверде паливо</t>
  </si>
  <si>
    <t>Витрати на послуги, матеріали та сировину, в т. ч.:</t>
  </si>
  <si>
    <t>витрати на обслуговування оргтехніки</t>
  </si>
  <si>
    <t>Інші доходи від операційної діяльності, в т.ч.: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</si>
  <si>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</si>
  <si>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</si>
  <si>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</si>
  <si>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</si>
  <si>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</si>
  <si>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</si>
  <si>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Дохід (виручка) від реалізації продукції (товарів, робіт, послуг)</t>
  </si>
  <si>
    <t>Витрати на паливо-мастильні матеріали</t>
  </si>
  <si>
    <t>Амортизація</t>
  </si>
  <si>
    <t xml:space="preserve">амортизація </t>
  </si>
  <si>
    <t>витрати на оплату праці</t>
  </si>
  <si>
    <t>відрахування на соціальні заходи</t>
  </si>
  <si>
    <t>дохід від операційної оренди активів</t>
  </si>
  <si>
    <t>дохід від реалізації необоротних активів</t>
  </si>
  <si>
    <t>Витрати по виконанню цільових програм</t>
  </si>
  <si>
    <t>Капітальні інвестиції, усього, у тому числі:</t>
  </si>
  <si>
    <t>Інші витрати від операційної діяльності (розшифрувати)</t>
  </si>
  <si>
    <t>Доходи і витрати від операційної діяльності (деталізація)</t>
  </si>
  <si>
    <t>ІІ. Елементи операційних витрат</t>
  </si>
  <si>
    <t>Матеріальні затрати</t>
  </si>
  <si>
    <t>витрати на охорону праці та навчання працівників</t>
  </si>
  <si>
    <t>Разом (сума рядків 400 - 440)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</si>
  <si>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</si>
  <si>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</si>
  <si>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</si>
  <si>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IV. Додаткова інформація</t>
  </si>
  <si>
    <t>Первісна вартість основних засобів</t>
  </si>
  <si>
    <t>Податкова заборгованість</t>
  </si>
  <si>
    <t>"ЗАТВЕРДЖЕНО"</t>
  </si>
  <si>
    <t>"____" _______________ 20___ р.</t>
  </si>
  <si>
    <t>"ПОГОДЖЕНО"</t>
  </si>
  <si>
    <t>медикаменти та перев’язувальні матеріали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</si>
  <si>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</si>
  <si>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</si>
  <si>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</si>
  <si>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</si>
  <si>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</si>
  <si>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</si>
  <si>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Витрати від фінансової діяльності за зобов’язаннями, у т. ч.:</t>
  </si>
  <si>
    <t>витрати на придбання та супровід програмного забезпечення</t>
  </si>
  <si>
    <t>юридичні та нотаріальні послуги</t>
  </si>
  <si>
    <t>Штатна чисельність працівників</t>
  </si>
  <si>
    <t xml:space="preserve">витрати на страхові послуги </t>
  </si>
  <si>
    <t>витрати на канцтовари, офісне приладдя та устаткування</t>
  </si>
  <si>
    <t>Заборгованість перед працівниками за заробітною платою</t>
  </si>
  <si>
    <t>ремонт та запасні частини до транспортних засобів</t>
  </si>
  <si>
    <t>витрати на культурно-масові заходи</t>
  </si>
  <si>
    <t>Витрати на оплату теплової енергії</t>
  </si>
  <si>
    <t>КНП "Радехівська ЦРЛ"</t>
  </si>
  <si>
    <r>
      <t xml:space="preserve">Організаційно-правова форма  </t>
    </r>
    <r>
      <rPr>
        <b/>
        <sz val="14"/>
        <rFont val="Times New Roman"/>
        <family val="1"/>
        <charset val="204"/>
      </rPr>
      <t>Комунальне некомерційне підприємство</t>
    </r>
  </si>
  <si>
    <r>
      <t xml:space="preserve">Орган державного управління  </t>
    </r>
    <r>
      <rPr>
        <b/>
        <sz val="14"/>
        <rFont val="Times New Roman"/>
        <family val="1"/>
        <charset val="204"/>
      </rPr>
      <t xml:space="preserve"> Міністерство охорони здоров*я</t>
    </r>
  </si>
  <si>
    <r>
      <t xml:space="preserve">Галузь     </t>
    </r>
    <r>
      <rPr>
        <b/>
        <sz val="14"/>
        <rFont val="Times New Roman"/>
        <family val="1"/>
        <charset val="204"/>
      </rPr>
      <t>Охорона здоров*я</t>
    </r>
  </si>
  <si>
    <r>
      <t xml:space="preserve">Вид економічної діяльності    </t>
    </r>
    <r>
      <rPr>
        <b/>
        <sz val="14"/>
        <rFont val="Times New Roman"/>
        <family val="1"/>
        <charset val="204"/>
      </rPr>
      <t>Загальна медична практика</t>
    </r>
  </si>
  <si>
    <r>
      <t xml:space="preserve">Одиниця виміру, </t>
    </r>
    <r>
      <rPr>
        <b/>
        <sz val="14"/>
        <rFont val="Times New Roman"/>
        <family val="1"/>
        <charset val="204"/>
      </rPr>
      <t xml:space="preserve"> Тис.грн.</t>
    </r>
  </si>
  <si>
    <r>
      <t xml:space="preserve">Форма власності </t>
    </r>
    <r>
      <rPr>
        <b/>
        <sz val="14"/>
        <rFont val="Times New Roman"/>
        <family val="1"/>
        <charset val="204"/>
      </rPr>
      <t>Комунальна</t>
    </r>
  </si>
  <si>
    <t>03255(22971)</t>
  </si>
  <si>
    <t>м.Радехів, вул.Львівська,8</t>
  </si>
  <si>
    <t>86.10</t>
  </si>
  <si>
    <t>х</t>
  </si>
  <si>
    <t>"____" ___________ 20_ р.</t>
  </si>
  <si>
    <t>Факт з наростаючим підсумком з початку року</t>
  </si>
  <si>
    <t>Минулий рік</t>
  </si>
  <si>
    <t>Факт</t>
  </si>
  <si>
    <t>Виконання %</t>
  </si>
  <si>
    <t>предмети, матеріали ,господарчі товари та інвентар</t>
  </si>
  <si>
    <t>Звіт</t>
  </si>
  <si>
    <t>Л.Й.Цибуля</t>
  </si>
  <si>
    <r>
      <t xml:space="preserve">Підприємство  </t>
    </r>
    <r>
      <rPr>
        <b/>
        <sz val="14"/>
        <rFont val="Times New Roman"/>
        <family val="1"/>
        <charset val="204"/>
      </rPr>
      <t>Комунальне некомерційне підприємство "Радехівська центральна районна лікарня" Радехівської міської ради Львівської області</t>
    </r>
  </si>
  <si>
    <t xml:space="preserve">Територія </t>
  </si>
  <si>
    <t>Цибуля Леонід Йосифович</t>
  </si>
  <si>
    <t>поточний рік</t>
  </si>
  <si>
    <t>Відхилення ,+,-</t>
  </si>
  <si>
    <t>Дохід з місцевого бюджету цільового фінансування на оплату комунальних послуг та енергоносіїв, товарів, робіт та послуг, соціальне забезпечення</t>
  </si>
  <si>
    <t>продукти харчування</t>
  </si>
  <si>
    <t>виплата пенсії</t>
  </si>
  <si>
    <t>пільгові медикаменти та зубопротезування</t>
  </si>
  <si>
    <t>інші послуги (техобслуговування та ремонт ліфта, метрологія,повірка опору та заземлення)</t>
  </si>
  <si>
    <t>інші поточні видатки (податки)</t>
  </si>
  <si>
    <t>Залишки товарно-матеріальних цінностей</t>
  </si>
  <si>
    <t>Директор</t>
  </si>
  <si>
    <t>Директор_____________________</t>
  </si>
  <si>
    <t>інші адміністративні витрати (банківські послуги)</t>
  </si>
  <si>
    <t>План</t>
  </si>
  <si>
    <t>Дохід з державного та місцевого бюджету за цільовими програмами, у тому числі:</t>
  </si>
  <si>
    <t>Інші надходження (розшифрувати)(амортизація)</t>
  </si>
  <si>
    <t>придбання малоцінних необоротних матеріальних активів</t>
  </si>
  <si>
    <t>до рішення сесії Радехівської міської ради</t>
  </si>
  <si>
    <t>від_______________________________</t>
  </si>
  <si>
    <t>Начальник фінансового відділу</t>
  </si>
  <si>
    <t>______________ Леся ПРУС</t>
  </si>
  <si>
    <t xml:space="preserve"> ЗВІТ ПРО ВИКОНАННЯ ФІНАНСОВОГО ПЛАНУ ПІДПРИЄМСТВА ЗА  _1 квартал   2023  року_______</t>
  </si>
  <si>
    <t>Звітний період ( 1 квартал 2023 року)</t>
  </si>
</sst>
</file>

<file path=xl/styles.xml><?xml version="1.0" encoding="utf-8"?>
<styleSheet xmlns="http://schemas.openxmlformats.org/spreadsheetml/2006/main">
  <numFmts count="14">
    <numFmt numFmtId="43" formatCode="_-* #,##0.00_₴_-;\-* #,##0.00_₴_-;_-* &quot;-&quot;??_₴_-;_-@_-"/>
    <numFmt numFmtId="173" formatCode="#,##0&quot;р.&quot;;[Red]\-#,##0&quot;р.&quot;"/>
    <numFmt numFmtId="174" formatCode="#,##0.00&quot;р.&quot;;\-#,##0.00&quot;р.&quot;"/>
    <numFmt numFmtId="179" formatCode="_-* #,##0.00_р_._-;\-* #,##0.00_р_._-;_-* &quot;-&quot;??_р_._-;_-@_-"/>
    <numFmt numFmtId="195" formatCode="_-* #,##0.00\ _г_р_н_._-;\-* #,##0.00\ _г_р_н_._-;_-* &quot;-&quot;??\ _г_р_н_._-;_-@_-"/>
    <numFmt numFmtId="197" formatCode="#,##0.0"/>
    <numFmt numFmtId="202" formatCode="###\ ##0.000"/>
    <numFmt numFmtId="203" formatCode="_(&quot;$&quot;* #,##0.00_);_(&quot;$&quot;* \(#,##0.00\);_(&quot;$&quot;* &quot;-&quot;??_);_(@_)"/>
    <numFmt numFmtId="204" formatCode="_(* #,##0_);_(* \(#,##0\);_(* &quot;-&quot;_);_(@_)"/>
    <numFmt numFmtId="205" formatCode="_(* #,##0.00_);_(* \(#,##0.00\);_(* &quot;-&quot;??_);_(@_)"/>
    <numFmt numFmtId="206" formatCode="#,##0.0_ ;[Red]\-#,##0.0\ "/>
    <numFmt numFmtId="207" formatCode="0.0;\(0.0\);\ ;\-"/>
    <numFmt numFmtId="212" formatCode="_(* #,##0.0_);_(* \(#,##0.0\);_(* &quot;-&quot;_);_(@_)"/>
    <numFmt numFmtId="213" formatCode="_(* #,##0.00_);_(* \(#,##0.00\);_(* &quot;-&quot;_);_(@_)"/>
  </numFmts>
  <fonts count="6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2">
    <xf numFmtId="0" fontId="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6" fillId="2" borderId="0" applyNumberFormat="0" applyBorder="0" applyAlignment="0" applyProtection="0"/>
    <xf numFmtId="0" fontId="1" fillId="2" borderId="0" applyNumberFormat="0" applyBorder="0" applyAlignment="0" applyProtection="0"/>
    <xf numFmtId="0" fontId="26" fillId="3" borderId="0" applyNumberFormat="0" applyBorder="0" applyAlignment="0" applyProtection="0"/>
    <xf numFmtId="0" fontId="1" fillId="3" borderId="0" applyNumberFormat="0" applyBorder="0" applyAlignment="0" applyProtection="0"/>
    <xf numFmtId="0" fontId="26" fillId="4" borderId="0" applyNumberFormat="0" applyBorder="0" applyAlignment="0" applyProtection="0"/>
    <xf numFmtId="0" fontId="1" fillId="4" borderId="0" applyNumberFormat="0" applyBorder="0" applyAlignment="0" applyProtection="0"/>
    <xf numFmtId="0" fontId="26" fillId="5" borderId="0" applyNumberFormat="0" applyBorder="0" applyAlignment="0" applyProtection="0"/>
    <xf numFmtId="0" fontId="1" fillId="5" borderId="0" applyNumberFormat="0" applyBorder="0" applyAlignment="0" applyProtection="0"/>
    <xf numFmtId="0" fontId="26" fillId="6" borderId="0" applyNumberFormat="0" applyBorder="0" applyAlignment="0" applyProtection="0"/>
    <xf numFmtId="0" fontId="1" fillId="6" borderId="0" applyNumberFormat="0" applyBorder="0" applyAlignment="0" applyProtection="0"/>
    <xf numFmtId="0" fontId="26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6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9" borderId="0" applyNumberFormat="0" applyBorder="0" applyAlignment="0" applyProtection="0"/>
    <xf numFmtId="0" fontId="1" fillId="9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5" borderId="0" applyNumberFormat="0" applyBorder="0" applyAlignment="0" applyProtection="0"/>
    <xf numFmtId="0" fontId="1" fillId="5" borderId="0" applyNumberFormat="0" applyBorder="0" applyAlignment="0" applyProtection="0"/>
    <xf numFmtId="0" fontId="26" fillId="8" borderId="0" applyNumberFormat="0" applyBorder="0" applyAlignment="0" applyProtection="0"/>
    <xf numFmtId="0" fontId="1" fillId="8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7" fillId="12" borderId="0" applyNumberFormat="0" applyBorder="0" applyAlignment="0" applyProtection="0"/>
    <xf numFmtId="0" fontId="9" fillId="12" borderId="0" applyNumberFormat="0" applyBorder="0" applyAlignment="0" applyProtection="0"/>
    <xf numFmtId="0" fontId="27" fillId="9" borderId="0" applyNumberFormat="0" applyBorder="0" applyAlignment="0" applyProtection="0"/>
    <xf numFmtId="0" fontId="9" fillId="9" borderId="0" applyNumberFormat="0" applyBorder="0" applyAlignment="0" applyProtection="0"/>
    <xf numFmtId="0" fontId="27" fillId="10" borderId="0" applyNumberFormat="0" applyBorder="0" applyAlignment="0" applyProtection="0"/>
    <xf numFmtId="0" fontId="9" fillId="10" borderId="0" applyNumberFormat="0" applyBorder="0" applyAlignment="0" applyProtection="0"/>
    <xf numFmtId="0" fontId="27" fillId="13" borderId="0" applyNumberFormat="0" applyBorder="0" applyAlignment="0" applyProtection="0"/>
    <xf numFmtId="0" fontId="9" fillId="13" borderId="0" applyNumberFormat="0" applyBorder="0" applyAlignment="0" applyProtection="0"/>
    <xf numFmtId="0" fontId="27" fillId="14" borderId="0" applyNumberFormat="0" applyBorder="0" applyAlignment="0" applyProtection="0"/>
    <xf numFmtId="0" fontId="9" fillId="14" borderId="0" applyNumberFormat="0" applyBorder="0" applyAlignment="0" applyProtection="0"/>
    <xf numFmtId="0" fontId="27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0" fillId="3" borderId="0" applyNumberFormat="0" applyBorder="0" applyAlignment="0" applyProtection="0"/>
    <xf numFmtId="0" fontId="12" fillId="20" borderId="1" applyNumberFormat="0" applyAlignment="0" applyProtection="0"/>
    <xf numFmtId="0" fontId="17" fillId="21" borderId="2" applyNumberFormat="0" applyAlignment="0" applyProtection="0"/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49" fontId="28" fillId="0" borderId="3">
      <alignment horizontal="center" vertical="center"/>
      <protection locked="0"/>
    </xf>
    <xf numFmtId="195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1" fillId="0" borderId="0" applyNumberFormat="0" applyFill="0" applyBorder="0" applyAlignment="0" applyProtection="0"/>
    <xf numFmtId="202" fontId="29" fillId="0" borderId="0" applyAlignment="0">
      <alignment wrapText="1"/>
    </xf>
    <xf numFmtId="0" fontId="24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0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1" fillId="22" borderId="7">
      <alignment horizontal="left" vertical="center"/>
      <protection locked="0"/>
    </xf>
    <xf numFmtId="49" fontId="31" fillId="22" borderId="7">
      <alignment horizontal="left" vertical="center"/>
    </xf>
    <xf numFmtId="4" fontId="31" fillId="22" borderId="7">
      <alignment horizontal="right" vertical="center"/>
      <protection locked="0"/>
    </xf>
    <xf numFmtId="4" fontId="31" fillId="22" borderId="7">
      <alignment horizontal="right" vertical="center"/>
    </xf>
    <xf numFmtId="4" fontId="32" fillId="22" borderId="7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28" fillId="22" borderId="3">
      <alignment horizontal="left" vertical="center"/>
      <protection locked="0"/>
    </xf>
    <xf numFmtId="49" fontId="28" fillId="22" borderId="3">
      <alignment horizontal="left" vertical="center"/>
      <protection locked="0"/>
    </xf>
    <xf numFmtId="49" fontId="28" fillId="22" borderId="3">
      <alignment horizontal="left" vertical="center"/>
    </xf>
    <xf numFmtId="49" fontId="28" fillId="22" borderId="3">
      <alignment horizontal="left" vertical="center"/>
    </xf>
    <xf numFmtId="49" fontId="32" fillId="22" borderId="3">
      <alignment horizontal="left" vertical="center"/>
      <protection locked="0"/>
    </xf>
    <xf numFmtId="49" fontId="32" fillId="22" borderId="3">
      <alignment horizontal="left" vertical="center"/>
    </xf>
    <xf numFmtId="4" fontId="28" fillId="22" borderId="3">
      <alignment horizontal="right" vertical="center"/>
      <protection locked="0"/>
    </xf>
    <xf numFmtId="4" fontId="28" fillId="22" borderId="3">
      <alignment horizontal="right" vertical="center"/>
      <protection locked="0"/>
    </xf>
    <xf numFmtId="4" fontId="28" fillId="22" borderId="3">
      <alignment horizontal="right" vertical="center"/>
    </xf>
    <xf numFmtId="4" fontId="28" fillId="22" borderId="3">
      <alignment horizontal="right" vertical="center"/>
    </xf>
    <xf numFmtId="4" fontId="32" fillId="22" borderId="3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9" fillId="0" borderId="3">
      <alignment horizontal="left" vertical="center"/>
      <protection locked="0"/>
    </xf>
    <xf numFmtId="49" fontId="39" fillId="0" borderId="3">
      <alignment horizontal="left" vertical="center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" fontId="39" fillId="0" borderId="3">
      <alignment horizontal="right" vertical="center"/>
      <protection locked="0"/>
    </xf>
    <xf numFmtId="4" fontId="39" fillId="0" borderId="3">
      <alignment horizontal="right" vertical="center"/>
    </xf>
    <xf numFmtId="4" fontId="40" fillId="0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9" fontId="39" fillId="0" borderId="3">
      <alignment horizontal="left" vertical="center"/>
      <protection locked="0"/>
    </xf>
    <xf numFmtId="49" fontId="40" fillId="0" borderId="3">
      <alignment horizontal="left" vertical="center"/>
      <protection locked="0"/>
    </xf>
    <xf numFmtId="4" fontId="39" fillId="0" borderId="3">
      <alignment horizontal="right" vertical="center"/>
      <protection locked="0"/>
    </xf>
    <xf numFmtId="0" fontId="22" fillId="0" borderId="8" applyNumberFormat="0" applyFill="0" applyAlignment="0" applyProtection="0"/>
    <xf numFmtId="0" fontId="19" fillId="23" borderId="0" applyNumberFormat="0" applyBorder="0" applyAlignment="0" applyProtection="0"/>
    <xf numFmtId="0" fontId="7" fillId="0" borderId="0"/>
    <xf numFmtId="0" fontId="7" fillId="0" borderId="0"/>
    <xf numFmtId="0" fontId="2" fillId="24" borderId="9" applyNumberFormat="0" applyFont="0" applyAlignment="0" applyProtection="0"/>
    <xf numFmtId="4" fontId="43" fillId="25" borderId="3">
      <alignment horizontal="right" vertical="center"/>
      <protection locked="0"/>
    </xf>
    <xf numFmtId="4" fontId="43" fillId="26" borderId="3">
      <alignment horizontal="right" vertical="center"/>
      <protection locked="0"/>
    </xf>
    <xf numFmtId="4" fontId="43" fillId="27" borderId="3">
      <alignment horizontal="right" vertical="center"/>
      <protection locked="0"/>
    </xf>
    <xf numFmtId="0" fontId="11" fillId="20" borderId="10" applyNumberFormat="0" applyAlignment="0" applyProtection="0"/>
    <xf numFmtId="49" fontId="28" fillId="0" borderId="3">
      <alignment horizontal="left" vertical="center" wrapText="1"/>
      <protection locked="0"/>
    </xf>
    <xf numFmtId="49" fontId="28" fillId="0" borderId="3">
      <alignment horizontal="left" vertical="center" wrapText="1"/>
      <protection locked="0"/>
    </xf>
    <xf numFmtId="0" fontId="18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9" fillId="16" borderId="0" applyNumberFormat="0" applyBorder="0" applyAlignment="0" applyProtection="0"/>
    <xf numFmtId="0" fontId="27" fillId="17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9" fillId="18" borderId="0" applyNumberFormat="0" applyBorder="0" applyAlignment="0" applyProtection="0"/>
    <xf numFmtId="0" fontId="27" fillId="13" borderId="0" applyNumberFormat="0" applyBorder="0" applyAlignment="0" applyProtection="0"/>
    <xf numFmtId="0" fontId="9" fillId="13" borderId="0" applyNumberFormat="0" applyBorder="0" applyAlignment="0" applyProtection="0"/>
    <xf numFmtId="0" fontId="27" fillId="14" borderId="0" applyNumberFormat="0" applyBorder="0" applyAlignment="0" applyProtection="0"/>
    <xf numFmtId="0" fontId="9" fillId="14" borderId="0" applyNumberFormat="0" applyBorder="0" applyAlignment="0" applyProtection="0"/>
    <xf numFmtId="0" fontId="27" fillId="19" borderId="0" applyNumberFormat="0" applyBorder="0" applyAlignment="0" applyProtection="0"/>
    <xf numFmtId="0" fontId="9" fillId="19" borderId="0" applyNumberFormat="0" applyBorder="0" applyAlignment="0" applyProtection="0"/>
    <xf numFmtId="0" fontId="44" fillId="7" borderId="1" applyNumberFormat="0" applyAlignment="0" applyProtection="0"/>
    <xf numFmtId="0" fontId="10" fillId="7" borderId="1" applyNumberFormat="0" applyAlignment="0" applyProtection="0"/>
    <xf numFmtId="0" fontId="45" fillId="20" borderId="10" applyNumberFormat="0" applyAlignment="0" applyProtection="0"/>
    <xf numFmtId="0" fontId="11" fillId="20" borderId="10" applyNumberFormat="0" applyAlignment="0" applyProtection="0"/>
    <xf numFmtId="0" fontId="46" fillId="20" borderId="1" applyNumberFormat="0" applyAlignment="0" applyProtection="0"/>
    <xf numFmtId="0" fontId="12" fillId="20" borderId="1" applyNumberFormat="0" applyAlignment="0" applyProtection="0"/>
    <xf numFmtId="203" fontId="7" fillId="0" borderId="0" applyFont="0" applyFill="0" applyBorder="0" applyAlignment="0" applyProtection="0"/>
    <xf numFmtId="0" fontId="47" fillId="0" borderId="4" applyNumberFormat="0" applyFill="0" applyAlignment="0" applyProtection="0"/>
    <xf numFmtId="0" fontId="13" fillId="0" borderId="4" applyNumberFormat="0" applyFill="0" applyAlignment="0" applyProtection="0"/>
    <xf numFmtId="0" fontId="48" fillId="0" borderId="5" applyNumberFormat="0" applyFill="0" applyAlignment="0" applyProtection="0"/>
    <xf numFmtId="0" fontId="14" fillId="0" borderId="5" applyNumberFormat="0" applyFill="0" applyAlignment="0" applyProtection="0"/>
    <xf numFmtId="0" fontId="49" fillId="0" borderId="6" applyNumberFormat="0" applyFill="0" applyAlignment="0" applyProtection="0"/>
    <xf numFmtId="0" fontId="15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11" applyNumberFormat="0" applyFill="0" applyAlignment="0" applyProtection="0"/>
    <xf numFmtId="0" fontId="16" fillId="0" borderId="11" applyNumberFormat="0" applyFill="0" applyAlignment="0" applyProtection="0"/>
    <xf numFmtId="0" fontId="51" fillId="21" borderId="2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23" borderId="0" applyNumberFormat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" fillId="0" borderId="0"/>
    <xf numFmtId="0" fontId="63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3" fillId="3" borderId="0" applyNumberFormat="0" applyBorder="0" applyAlignment="0" applyProtection="0"/>
    <xf numFmtId="0" fontId="20" fillId="3" borderId="0" applyNumberFormat="0" applyBorder="0" applyAlignment="0" applyProtection="0"/>
    <xf numFmtId="0" fontId="5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4" borderId="9" applyNumberFormat="0" applyFont="0" applyAlignment="0" applyProtection="0"/>
    <xf numFmtId="0" fontId="7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8" applyNumberFormat="0" applyFill="0" applyAlignment="0" applyProtection="0"/>
    <xf numFmtId="0" fontId="22" fillId="0" borderId="8" applyNumberFormat="0" applyFill="0" applyAlignment="0" applyProtection="0"/>
    <xf numFmtId="0" fontId="2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204" fontId="59" fillId="0" borderId="0" applyFont="0" applyFill="0" applyBorder="0" applyAlignment="0" applyProtection="0"/>
    <xf numFmtId="205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0" fontId="60" fillId="4" borderId="0" applyNumberFormat="0" applyBorder="0" applyAlignment="0" applyProtection="0"/>
    <xf numFmtId="0" fontId="24" fillId="4" borderId="0" applyNumberFormat="0" applyBorder="0" applyAlignment="0" applyProtection="0"/>
    <xf numFmtId="207" fontId="61" fillId="22" borderId="12" applyFill="0" applyBorder="0">
      <alignment horizontal="center" vertical="center" wrapText="1"/>
      <protection locked="0"/>
    </xf>
    <xf numFmtId="202" fontId="62" fillId="0" borderId="0">
      <alignment wrapText="1"/>
    </xf>
    <xf numFmtId="202" fontId="29" fillId="0" borderId="0">
      <alignment wrapText="1"/>
    </xf>
  </cellStyleXfs>
  <cellXfs count="81">
    <xf numFmtId="0" fontId="0" fillId="0" borderId="0" xfId="0"/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97" fontId="5" fillId="0" borderId="0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right" vertical="center" wrapText="1"/>
    </xf>
    <xf numFmtId="197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0" fontId="4" fillId="0" borderId="3" xfId="0" quotePrefix="1" applyNumberFormat="1" applyFont="1" applyFill="1" applyBorder="1" applyAlignment="1">
      <alignment horizontal="center" vertical="center" wrapText="1"/>
    </xf>
    <xf numFmtId="204" fontId="4" fillId="0" borderId="3" xfId="0" applyNumberFormat="1" applyFont="1" applyFill="1" applyBorder="1" applyAlignment="1">
      <alignment horizontal="center" vertical="center" wrapText="1"/>
    </xf>
    <xf numFmtId="212" fontId="4" fillId="0" borderId="3" xfId="0" applyNumberFormat="1" applyFont="1" applyFill="1" applyBorder="1" applyAlignment="1">
      <alignment horizontal="center" vertical="center" wrapText="1"/>
    </xf>
    <xf numFmtId="204" fontId="4" fillId="0" borderId="0" xfId="0" applyNumberFormat="1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204" fontId="4" fillId="0" borderId="0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204" fontId="4" fillId="28" borderId="3" xfId="0" applyNumberFormat="1" applyFont="1" applyFill="1" applyBorder="1" applyAlignment="1">
      <alignment horizontal="center" vertical="center" wrapText="1"/>
    </xf>
    <xf numFmtId="212" fontId="4" fillId="28" borderId="3" xfId="0" applyNumberFormat="1" applyFont="1" applyFill="1" applyBorder="1" applyAlignment="1">
      <alignment horizontal="center" vertical="center" wrapText="1"/>
    </xf>
    <xf numFmtId="212" fontId="3" fillId="28" borderId="3" xfId="0" applyNumberFormat="1" applyFont="1" applyFill="1" applyBorder="1" applyAlignment="1">
      <alignment horizontal="center" vertical="center" wrapText="1"/>
    </xf>
    <xf numFmtId="213" fontId="4" fillId="0" borderId="3" xfId="0" applyNumberFormat="1" applyFont="1" applyFill="1" applyBorder="1" applyAlignment="1">
      <alignment horizontal="center" vertical="center" wrapText="1"/>
    </xf>
    <xf numFmtId="212" fontId="64" fillId="28" borderId="3" xfId="0" applyNumberFormat="1" applyFont="1" applyFill="1" applyBorder="1" applyAlignment="1">
      <alignment horizontal="center" vertical="center" wrapText="1"/>
    </xf>
    <xf numFmtId="212" fontId="5" fillId="28" borderId="3" xfId="0" applyNumberFormat="1" applyFont="1" applyFill="1" applyBorder="1" applyAlignment="1">
      <alignment horizontal="center" vertical="center" wrapText="1"/>
    </xf>
    <xf numFmtId="213" fontId="4" fillId="28" borderId="3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197" fontId="4" fillId="0" borderId="0" xfId="0" applyNumberFormat="1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</cellXfs>
  <cellStyles count="352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te" xfId="182"/>
    <cellStyle name="Number-Cells" xfId="183"/>
    <cellStyle name="Number-Cells-Column2" xfId="184"/>
    <cellStyle name="Number-Cells-Column5" xfId="185"/>
    <cellStyle name="Output" xfId="186"/>
    <cellStyle name="Row-Header" xfId="187"/>
    <cellStyle name="Row-Header 2" xfId="188"/>
    <cellStyle name="Title" xfId="189"/>
    <cellStyle name="Total" xfId="190"/>
    <cellStyle name="Warning Text" xfId="191"/>
    <cellStyle name="Акцент1 2" xfId="192"/>
    <cellStyle name="Акцент1 3" xfId="193"/>
    <cellStyle name="Акцент2 2" xfId="194"/>
    <cellStyle name="Акцент2 3" xfId="195"/>
    <cellStyle name="Акцент3 2" xfId="196"/>
    <cellStyle name="Акцент3 3" xfId="197"/>
    <cellStyle name="Акцент4 2" xfId="198"/>
    <cellStyle name="Акцент4 3" xfId="199"/>
    <cellStyle name="Акцент5 2" xfId="200"/>
    <cellStyle name="Акцент5 3" xfId="201"/>
    <cellStyle name="Акцент6 2" xfId="202"/>
    <cellStyle name="Акцент6 3" xfId="203"/>
    <cellStyle name="Ввод  2" xfId="204"/>
    <cellStyle name="Ввод  3" xfId="205"/>
    <cellStyle name="Вывод 2" xfId="206"/>
    <cellStyle name="Вывод 3" xfId="207"/>
    <cellStyle name="Вычисление 2" xfId="208"/>
    <cellStyle name="Вычисление 3" xfId="209"/>
    <cellStyle name="Денежный 2" xfId="210"/>
    <cellStyle name="Заголовок 1 2" xfId="211"/>
    <cellStyle name="Заголовок 1 3" xfId="212"/>
    <cellStyle name="Заголовок 2 2" xfId="213"/>
    <cellStyle name="Заголовок 2 3" xfId="214"/>
    <cellStyle name="Заголовок 3 2" xfId="215"/>
    <cellStyle name="Заголовок 3 3" xfId="216"/>
    <cellStyle name="Заголовок 4 2" xfId="217"/>
    <cellStyle name="Заголовок 4 3" xfId="218"/>
    <cellStyle name="Итог 2" xfId="219"/>
    <cellStyle name="Итог 3" xfId="220"/>
    <cellStyle name="Контрольная ячейка 2" xfId="221"/>
    <cellStyle name="Контрольная ячейка 3" xfId="222"/>
    <cellStyle name="Название 2" xfId="223"/>
    <cellStyle name="Название 3" xfId="224"/>
    <cellStyle name="Нейтральный 2" xfId="225"/>
    <cellStyle name="Нейтральный 3" xfId="226"/>
    <cellStyle name="Обычный" xfId="0" builtinId="0"/>
    <cellStyle name="Обычный 10" xfId="227"/>
    <cellStyle name="Обычный 11" xfId="228"/>
    <cellStyle name="Обычный 12" xfId="229"/>
    <cellStyle name="Обычный 13" xfId="230"/>
    <cellStyle name="Обычный 14" xfId="231"/>
    <cellStyle name="Обычный 15" xfId="232"/>
    <cellStyle name="Обычный 16" xfId="233"/>
    <cellStyle name="Обычный 17" xfId="234"/>
    <cellStyle name="Обычный 18" xfId="235"/>
    <cellStyle name="Обычный 2" xfId="236"/>
    <cellStyle name="Обычный 2 10" xfId="237"/>
    <cellStyle name="Обычный 2 11" xfId="238"/>
    <cellStyle name="Обычный 2 12" xfId="239"/>
    <cellStyle name="Обычный 2 13" xfId="240"/>
    <cellStyle name="Обычный 2 14" xfId="241"/>
    <cellStyle name="Обычный 2 15" xfId="242"/>
    <cellStyle name="Обычный 2 16" xfId="243"/>
    <cellStyle name="Обычный 2 2" xfId="244"/>
    <cellStyle name="Обычный 2 2 2" xfId="245"/>
    <cellStyle name="Обычный 2 2 3" xfId="246"/>
    <cellStyle name="Обычный 2 2_Расшифровка прочих" xfId="247"/>
    <cellStyle name="Обычный 2 3" xfId="248"/>
    <cellStyle name="Обычный 2 4" xfId="249"/>
    <cellStyle name="Обычный 2 5" xfId="250"/>
    <cellStyle name="Обычный 2 6" xfId="251"/>
    <cellStyle name="Обычный 2 7" xfId="252"/>
    <cellStyle name="Обычный 2 8" xfId="253"/>
    <cellStyle name="Обычный 2 9" xfId="254"/>
    <cellStyle name="Обычный 2_2604-2010" xfId="255"/>
    <cellStyle name="Обычный 3" xfId="256"/>
    <cellStyle name="Обычный 3 10" xfId="257"/>
    <cellStyle name="Обычный 3 11" xfId="258"/>
    <cellStyle name="Обычный 3 12" xfId="259"/>
    <cellStyle name="Обычный 3 13" xfId="260"/>
    <cellStyle name="Обычный 3 14" xfId="261"/>
    <cellStyle name="Обычный 3 2" xfId="262"/>
    <cellStyle name="Обычный 3 3" xfId="263"/>
    <cellStyle name="Обычный 3 4" xfId="264"/>
    <cellStyle name="Обычный 3 5" xfId="265"/>
    <cellStyle name="Обычный 3 6" xfId="266"/>
    <cellStyle name="Обычный 3 7" xfId="267"/>
    <cellStyle name="Обычный 3 8" xfId="268"/>
    <cellStyle name="Обычный 3 9" xfId="269"/>
    <cellStyle name="Обычный 3_Дефицит_7 млрд_0608_бс" xfId="270"/>
    <cellStyle name="Обычный 4" xfId="271"/>
    <cellStyle name="Обычный 5" xfId="272"/>
    <cellStyle name="Обычный 5 2" xfId="273"/>
    <cellStyle name="Обычный 6" xfId="274"/>
    <cellStyle name="Обычный 6 2" xfId="275"/>
    <cellStyle name="Обычный 6 3" xfId="276"/>
    <cellStyle name="Обычный 6 4" xfId="277"/>
    <cellStyle name="Обычный 6_Дефицит_7 млрд_0608_бс" xfId="278"/>
    <cellStyle name="Обычный 7" xfId="279"/>
    <cellStyle name="Обычный 7 2" xfId="280"/>
    <cellStyle name="Обычный 8" xfId="281"/>
    <cellStyle name="Обычный 9" xfId="282"/>
    <cellStyle name="Обычный 9 2" xfId="283"/>
    <cellStyle name="Плохой 2" xfId="284"/>
    <cellStyle name="Плохой 3" xfId="285"/>
    <cellStyle name="Пояснение 2" xfId="286"/>
    <cellStyle name="Пояснение 3" xfId="287"/>
    <cellStyle name="Примечание 2" xfId="288"/>
    <cellStyle name="Примечание 3" xfId="289"/>
    <cellStyle name="Процентный 2" xfId="290"/>
    <cellStyle name="Процентный 2 10" xfId="291"/>
    <cellStyle name="Процентный 2 11" xfId="292"/>
    <cellStyle name="Процентный 2 12" xfId="293"/>
    <cellStyle name="Процентный 2 13" xfId="294"/>
    <cellStyle name="Процентный 2 14" xfId="295"/>
    <cellStyle name="Процентный 2 15" xfId="296"/>
    <cellStyle name="Процентный 2 16" xfId="297"/>
    <cellStyle name="Процентный 2 2" xfId="298"/>
    <cellStyle name="Процентный 2 3" xfId="299"/>
    <cellStyle name="Процентный 2 4" xfId="300"/>
    <cellStyle name="Процентный 2 5" xfId="301"/>
    <cellStyle name="Процентный 2 6" xfId="302"/>
    <cellStyle name="Процентный 2 7" xfId="303"/>
    <cellStyle name="Процентный 2 8" xfId="304"/>
    <cellStyle name="Процентный 2 9" xfId="305"/>
    <cellStyle name="Процентный 3" xfId="306"/>
    <cellStyle name="Процентный 4" xfId="307"/>
    <cellStyle name="Процентный 4 2" xfId="308"/>
    <cellStyle name="Связанная ячейка 2" xfId="309"/>
    <cellStyle name="Связанная ячейка 3" xfId="310"/>
    <cellStyle name="Стиль 1" xfId="311"/>
    <cellStyle name="Стиль 1 2" xfId="312"/>
    <cellStyle name="Стиль 1 3" xfId="313"/>
    <cellStyle name="Стиль 1 4" xfId="314"/>
    <cellStyle name="Стиль 1 5" xfId="315"/>
    <cellStyle name="Стиль 1 6" xfId="316"/>
    <cellStyle name="Стиль 1 7" xfId="317"/>
    <cellStyle name="Текст предупреждения 2" xfId="318"/>
    <cellStyle name="Текст предупреждения 3" xfId="319"/>
    <cellStyle name="Тысячи [0]_1.62" xfId="320"/>
    <cellStyle name="Тысячи_1.62" xfId="321"/>
    <cellStyle name="Финансовый 2" xfId="322"/>
    <cellStyle name="Финансовый 2 10" xfId="323"/>
    <cellStyle name="Финансовый 2 11" xfId="324"/>
    <cellStyle name="Финансовый 2 12" xfId="325"/>
    <cellStyle name="Финансовый 2 13" xfId="326"/>
    <cellStyle name="Финансовый 2 14" xfId="327"/>
    <cellStyle name="Финансовый 2 15" xfId="328"/>
    <cellStyle name="Финансовый 2 16" xfId="329"/>
    <cellStyle name="Финансовый 2 17" xfId="330"/>
    <cellStyle name="Финансовый 2 2" xfId="331"/>
    <cellStyle name="Финансовый 2 3" xfId="332"/>
    <cellStyle name="Финансовый 2 4" xfId="333"/>
    <cellStyle name="Финансовый 2 5" xfId="334"/>
    <cellStyle name="Финансовый 2 6" xfId="335"/>
    <cellStyle name="Финансовый 2 7" xfId="336"/>
    <cellStyle name="Финансовый 2 8" xfId="337"/>
    <cellStyle name="Финансовый 2 9" xfId="338"/>
    <cellStyle name="Финансовый 3" xfId="339"/>
    <cellStyle name="Финансовый 3 2" xfId="340"/>
    <cellStyle name="Финансовый 4" xfId="341"/>
    <cellStyle name="Финансовый 4 2" xfId="342"/>
    <cellStyle name="Финансовый 4 3" xfId="343"/>
    <cellStyle name="Финансовый 5" xfId="344"/>
    <cellStyle name="Финансовый 6" xfId="345"/>
    <cellStyle name="Финансовый 7" xfId="346"/>
    <cellStyle name="Хороший 2" xfId="347"/>
    <cellStyle name="Хороший 3" xfId="348"/>
    <cellStyle name="числовой" xfId="349"/>
    <cellStyle name="Ю" xfId="350"/>
    <cellStyle name="Ю-FreeSet_10" xfId="3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22020\&#1060;&#1110;&#1085;&#1072;&#1085;&#1089;&#1086;&#1074;&#1110;%20&#1087;&#1083;&#1072;&#1085;&#1080;\&#1053;&#1040;&#1050;%20&#1053;&#1072;&#1092;&#1090;&#1086;&#1075;&#1072;&#1079;\2014\&#1030;%20&#1088;&#1077;&#1076;&#1072;&#1082;&#1094;&#1110;&#1103;%20(14.02.2014)\003%20&#1076;&#1086;&#1076;&#1072;&#1090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черн.фил"/>
      <sheetName val="Джурчи"/>
      <sheetName val="УГВ"/>
      <sheetName val="ЧорНГ"/>
      <sheetName val="Додаток 1"/>
      <sheetName val="Додаток2"/>
      <sheetName val="Графік"/>
      <sheetName val="ГрОДА"/>
      <sheetName val="Мфілія"/>
      <sheetName val="Харків"/>
      <sheetName val="Донецьк"/>
      <sheetName val="Черкас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3"/>
  </sheetPr>
  <dimension ref="A1:K337"/>
  <sheetViews>
    <sheetView tabSelected="1" view="pageBreakPreview" zoomScale="70" zoomScaleNormal="75" zoomScaleSheetLayoutView="70" workbookViewId="0">
      <selection activeCell="A22" sqref="A22"/>
    </sheetView>
  </sheetViews>
  <sheetFormatPr defaultColWidth="9.109375" defaultRowHeight="18"/>
  <cols>
    <col min="1" max="1" width="93.109375" style="3" customWidth="1"/>
    <col min="2" max="2" width="14.88671875" style="15" customWidth="1"/>
    <col min="3" max="4" width="16.33203125" style="15" customWidth="1"/>
    <col min="5" max="5" width="16.5546875" style="3" customWidth="1"/>
    <col min="6" max="9" width="16.33203125" style="3" customWidth="1"/>
    <col min="10" max="10" width="9.109375" style="3"/>
    <col min="11" max="11" width="9.6640625" style="3" bestFit="1" customWidth="1"/>
    <col min="12" max="16384" width="9.109375" style="3"/>
  </cols>
  <sheetData>
    <row r="1" spans="1:9">
      <c r="G1" s="3" t="s">
        <v>12</v>
      </c>
    </row>
    <row r="2" spans="1:9">
      <c r="F2" s="3" t="s">
        <v>134</v>
      </c>
    </row>
    <row r="3" spans="1:9">
      <c r="F3" s="3" t="s">
        <v>135</v>
      </c>
    </row>
    <row r="4" spans="1:9">
      <c r="A4" s="3" t="s">
        <v>78</v>
      </c>
      <c r="H4" s="55" t="s">
        <v>76</v>
      </c>
      <c r="I4" s="55"/>
    </row>
    <row r="5" spans="1:9">
      <c r="A5" s="3" t="s">
        <v>136</v>
      </c>
      <c r="H5" s="16" t="s">
        <v>127</v>
      </c>
      <c r="I5" s="16"/>
    </row>
    <row r="6" spans="1:9">
      <c r="A6" s="3" t="s">
        <v>137</v>
      </c>
      <c r="H6" s="22" t="s">
        <v>96</v>
      </c>
      <c r="I6" s="22"/>
    </row>
    <row r="7" spans="1:9">
      <c r="A7" s="3" t="s">
        <v>28</v>
      </c>
      <c r="H7" s="22" t="s">
        <v>114</v>
      </c>
      <c r="I7" s="22"/>
    </row>
    <row r="8" spans="1:9">
      <c r="A8" s="3" t="s">
        <v>77</v>
      </c>
      <c r="H8" s="3" t="s">
        <v>107</v>
      </c>
    </row>
    <row r="11" spans="1:9">
      <c r="H11" s="14" t="s">
        <v>49</v>
      </c>
      <c r="I11" s="5"/>
    </row>
    <row r="12" spans="1:9">
      <c r="H12" s="14" t="s">
        <v>50</v>
      </c>
      <c r="I12" s="5"/>
    </row>
    <row r="13" spans="1:9">
      <c r="H13" s="14" t="s">
        <v>51</v>
      </c>
      <c r="I13" s="5"/>
    </row>
    <row r="14" spans="1:9">
      <c r="H14" s="14" t="s">
        <v>52</v>
      </c>
      <c r="I14" s="5"/>
    </row>
    <row r="15" spans="1:9">
      <c r="H15" s="14" t="s">
        <v>113</v>
      </c>
      <c r="I15" s="54" t="s">
        <v>106</v>
      </c>
    </row>
    <row r="16" spans="1:9">
      <c r="H16" s="56" t="s">
        <v>53</v>
      </c>
      <c r="I16" s="57"/>
    </row>
    <row r="19" spans="1:9">
      <c r="B19" s="58"/>
      <c r="C19" s="58"/>
      <c r="D19" s="58"/>
      <c r="E19" s="58"/>
      <c r="H19" s="59" t="s">
        <v>29</v>
      </c>
      <c r="I19" s="59"/>
    </row>
    <row r="20" spans="1:9">
      <c r="A20" s="61" t="s">
        <v>115</v>
      </c>
      <c r="B20" s="62"/>
      <c r="C20" s="62"/>
      <c r="D20" s="62"/>
      <c r="E20" s="62"/>
      <c r="F20" s="62"/>
      <c r="G20" s="63"/>
      <c r="H20" s="14" t="s">
        <v>22</v>
      </c>
      <c r="I20" s="5">
        <v>1998101</v>
      </c>
    </row>
    <row r="21" spans="1:9">
      <c r="A21" s="26" t="s">
        <v>97</v>
      </c>
      <c r="B21" s="60"/>
      <c r="C21" s="60"/>
      <c r="D21" s="60"/>
      <c r="E21" s="60"/>
      <c r="F21" s="22"/>
      <c r="G21" s="27"/>
      <c r="H21" s="14" t="s">
        <v>21</v>
      </c>
      <c r="I21" s="5">
        <v>430</v>
      </c>
    </row>
    <row r="22" spans="1:9">
      <c r="A22" s="26" t="s">
        <v>116</v>
      </c>
      <c r="B22" s="60"/>
      <c r="C22" s="60"/>
      <c r="D22" s="60"/>
      <c r="E22" s="60"/>
      <c r="F22" s="22"/>
      <c r="G22" s="27"/>
      <c r="H22" s="14" t="s">
        <v>20</v>
      </c>
      <c r="I22" s="5">
        <v>4623900000</v>
      </c>
    </row>
    <row r="23" spans="1:9">
      <c r="A23" s="26" t="s">
        <v>98</v>
      </c>
      <c r="B23" s="60"/>
      <c r="C23" s="60"/>
      <c r="D23" s="60"/>
      <c r="E23" s="60"/>
      <c r="F23" s="23"/>
      <c r="G23" s="29"/>
      <c r="H23" s="14" t="s">
        <v>6</v>
      </c>
      <c r="I23" s="5">
        <v>7184</v>
      </c>
    </row>
    <row r="24" spans="1:9">
      <c r="A24" s="26" t="s">
        <v>99</v>
      </c>
      <c r="B24" s="60"/>
      <c r="C24" s="60"/>
      <c r="D24" s="60"/>
      <c r="E24" s="60"/>
      <c r="F24" s="23"/>
      <c r="G24" s="29"/>
      <c r="H24" s="14" t="s">
        <v>5</v>
      </c>
      <c r="I24" s="5"/>
    </row>
    <row r="25" spans="1:9">
      <c r="A25" s="26" t="s">
        <v>100</v>
      </c>
      <c r="B25" s="60"/>
      <c r="C25" s="60"/>
      <c r="D25" s="60"/>
      <c r="E25" s="60"/>
      <c r="F25" s="23"/>
      <c r="G25" s="30"/>
      <c r="H25" s="31" t="s">
        <v>7</v>
      </c>
      <c r="I25" s="5" t="s">
        <v>105</v>
      </c>
    </row>
    <row r="26" spans="1:9">
      <c r="A26" s="26" t="s">
        <v>101</v>
      </c>
      <c r="B26" s="60"/>
      <c r="C26" s="60"/>
      <c r="D26" s="60"/>
      <c r="E26" s="60"/>
      <c r="F26" s="60" t="s">
        <v>24</v>
      </c>
      <c r="G26" s="64"/>
      <c r="H26" s="65"/>
      <c r="I26" s="6" t="s">
        <v>36</v>
      </c>
    </row>
    <row r="27" spans="1:9">
      <c r="A27" s="26" t="s">
        <v>102</v>
      </c>
      <c r="B27" s="60"/>
      <c r="C27" s="60"/>
      <c r="D27" s="60"/>
      <c r="E27" s="60"/>
      <c r="F27" s="60" t="s">
        <v>25</v>
      </c>
      <c r="G27" s="64"/>
      <c r="H27" s="65"/>
      <c r="I27" s="11"/>
    </row>
    <row r="28" spans="1:9">
      <c r="A28" s="26" t="s">
        <v>18</v>
      </c>
      <c r="B28" s="66">
        <v>415</v>
      </c>
      <c r="C28" s="66"/>
      <c r="D28" s="66"/>
      <c r="E28" s="66"/>
      <c r="F28" s="23"/>
      <c r="G28" s="23"/>
      <c r="H28" s="23"/>
      <c r="I28" s="29"/>
    </row>
    <row r="29" spans="1:9">
      <c r="A29" s="26" t="s">
        <v>8</v>
      </c>
      <c r="B29" s="66" t="s">
        <v>104</v>
      </c>
      <c r="C29" s="66"/>
      <c r="D29" s="66"/>
      <c r="E29" s="66"/>
      <c r="F29" s="66"/>
      <c r="G29" s="22"/>
      <c r="H29" s="22"/>
      <c r="I29" s="27"/>
    </row>
    <row r="30" spans="1:9">
      <c r="A30" s="26" t="s">
        <v>9</v>
      </c>
      <c r="B30" s="66" t="s">
        <v>103</v>
      </c>
      <c r="C30" s="66"/>
      <c r="D30" s="66"/>
      <c r="E30" s="66"/>
      <c r="F30" s="23"/>
      <c r="G30" s="23"/>
      <c r="H30" s="23"/>
      <c r="I30" s="29"/>
    </row>
    <row r="31" spans="1:9">
      <c r="A31" s="26" t="s">
        <v>127</v>
      </c>
      <c r="B31" s="66" t="s">
        <v>117</v>
      </c>
      <c r="C31" s="66"/>
      <c r="D31" s="66"/>
      <c r="E31" s="66"/>
      <c r="F31" s="22"/>
      <c r="G31" s="22"/>
      <c r="H31" s="22"/>
      <c r="I31" s="27"/>
    </row>
    <row r="33" spans="1:9">
      <c r="A33" s="67" t="s">
        <v>138</v>
      </c>
      <c r="B33" s="67"/>
      <c r="C33" s="67"/>
      <c r="D33" s="67"/>
      <c r="E33" s="67"/>
      <c r="F33" s="67"/>
      <c r="G33" s="67"/>
      <c r="H33" s="67"/>
      <c r="I33" s="67"/>
    </row>
    <row r="34" spans="1:9">
      <c r="A34" s="68"/>
      <c r="B34" s="68"/>
      <c r="C34" s="68"/>
      <c r="D34" s="68"/>
      <c r="E34" s="68"/>
      <c r="F34" s="68"/>
      <c r="G34" s="68"/>
      <c r="H34" s="68"/>
      <c r="I34" s="68"/>
    </row>
    <row r="35" spans="1:9">
      <c r="A35" s="21"/>
      <c r="B35" s="25"/>
      <c r="C35" s="21"/>
      <c r="D35" s="21"/>
      <c r="E35" s="21"/>
      <c r="F35" s="21"/>
      <c r="G35" s="21"/>
      <c r="H35" s="21"/>
      <c r="I35" s="21"/>
    </row>
    <row r="36" spans="1:9" ht="36" customHeight="1">
      <c r="A36" s="59" t="s">
        <v>30</v>
      </c>
      <c r="B36" s="69" t="s">
        <v>10</v>
      </c>
      <c r="C36" s="70" t="s">
        <v>108</v>
      </c>
      <c r="D36" s="71"/>
      <c r="E36" s="70" t="s">
        <v>139</v>
      </c>
      <c r="F36" s="72"/>
      <c r="G36" s="72"/>
      <c r="H36" s="72"/>
      <c r="I36" s="71"/>
    </row>
    <row r="37" spans="1:9" ht="61.5" customHeight="1">
      <c r="A37" s="59"/>
      <c r="B37" s="69"/>
      <c r="C37" s="6" t="s">
        <v>109</v>
      </c>
      <c r="D37" s="6" t="s">
        <v>118</v>
      </c>
      <c r="E37" s="6" t="s">
        <v>130</v>
      </c>
      <c r="F37" s="13" t="s">
        <v>110</v>
      </c>
      <c r="G37" s="13" t="s">
        <v>119</v>
      </c>
      <c r="H37" s="13" t="s">
        <v>111</v>
      </c>
      <c r="I37" s="13"/>
    </row>
    <row r="38" spans="1:9" ht="18" customHeight="1">
      <c r="A38" s="5">
        <v>1</v>
      </c>
      <c r="B38" s="6">
        <v>2</v>
      </c>
      <c r="C38" s="6">
        <v>3</v>
      </c>
      <c r="D38" s="6">
        <v>4</v>
      </c>
      <c r="E38" s="6">
        <v>5</v>
      </c>
      <c r="F38" s="6">
        <v>6</v>
      </c>
      <c r="G38" s="6">
        <v>7</v>
      </c>
      <c r="H38" s="6"/>
      <c r="I38" s="6"/>
    </row>
    <row r="39" spans="1:9" ht="18" customHeight="1">
      <c r="A39" s="74" t="s">
        <v>48</v>
      </c>
      <c r="B39" s="74"/>
      <c r="C39" s="74"/>
      <c r="D39" s="74"/>
      <c r="E39" s="74"/>
      <c r="F39" s="74"/>
      <c r="G39" s="74"/>
      <c r="H39" s="74"/>
      <c r="I39" s="79"/>
    </row>
    <row r="40" spans="1:9" s="4" customFormat="1" ht="20.100000000000001" customHeight="1">
      <c r="A40" s="80" t="s">
        <v>65</v>
      </c>
      <c r="B40" s="80"/>
      <c r="C40" s="80"/>
      <c r="D40" s="80"/>
      <c r="E40" s="80"/>
      <c r="F40" s="80"/>
      <c r="G40" s="80"/>
      <c r="H40" s="80"/>
      <c r="I40" s="80"/>
    </row>
    <row r="41" spans="1:9" s="4" customFormat="1">
      <c r="A41" s="7" t="s">
        <v>54</v>
      </c>
      <c r="B41" s="8">
        <v>100</v>
      </c>
      <c r="C41" s="49">
        <v>16314.9</v>
      </c>
      <c r="D41" s="49">
        <f>F41</f>
        <v>15033.5</v>
      </c>
      <c r="E41" s="49">
        <v>57365.4</v>
      </c>
      <c r="F41" s="49">
        <v>15033.5</v>
      </c>
      <c r="G41" s="49">
        <f>E41-F41</f>
        <v>42331.9</v>
      </c>
      <c r="H41" s="49">
        <f>F41/E41*100</f>
        <v>26.206563538300088</v>
      </c>
      <c r="I41" s="48"/>
    </row>
    <row r="42" spans="1:9" s="4" customFormat="1" ht="36">
      <c r="A42" s="7" t="s">
        <v>120</v>
      </c>
      <c r="B42" s="8">
        <v>110</v>
      </c>
      <c r="C42" s="49">
        <v>2254.3000000000002</v>
      </c>
      <c r="D42" s="49">
        <f>F42</f>
        <v>3676.2</v>
      </c>
      <c r="E42" s="49">
        <v>11152.5</v>
      </c>
      <c r="F42" s="49">
        <v>3676.2</v>
      </c>
      <c r="G42" s="49">
        <f>E42-F42</f>
        <v>7476.3</v>
      </c>
      <c r="H42" s="49">
        <f>F42/E42*100</f>
        <v>32.963012777404167</v>
      </c>
      <c r="I42" s="48"/>
    </row>
    <row r="43" spans="1:9" s="4" customFormat="1" ht="36">
      <c r="A43" s="7" t="s">
        <v>131</v>
      </c>
      <c r="B43" s="8">
        <v>120</v>
      </c>
      <c r="C43" s="47"/>
      <c r="D43" s="47"/>
      <c r="E43" s="49">
        <v>5000</v>
      </c>
      <c r="F43" s="48">
        <v>1496.6</v>
      </c>
      <c r="G43" s="48">
        <f>E43-F43</f>
        <v>3503.4</v>
      </c>
      <c r="H43" s="48">
        <f>F43/E43*100</f>
        <v>29.931999999999999</v>
      </c>
      <c r="I43" s="48"/>
    </row>
    <row r="44" spans="1:9" s="4" customFormat="1" ht="19.5" customHeight="1">
      <c r="A44" s="37" t="s">
        <v>37</v>
      </c>
      <c r="B44" s="38"/>
      <c r="C44" s="47"/>
      <c r="D44" s="47"/>
      <c r="E44" s="48"/>
      <c r="F44" s="48"/>
      <c r="G44" s="48"/>
      <c r="H44" s="48"/>
      <c r="I44" s="48"/>
    </row>
    <row r="45" spans="1:9" s="4" customFormat="1" ht="20.25" customHeight="1">
      <c r="A45" s="37" t="s">
        <v>38</v>
      </c>
      <c r="B45" s="38"/>
      <c r="C45" s="47"/>
      <c r="D45" s="47"/>
      <c r="E45" s="48"/>
      <c r="F45" s="48"/>
      <c r="G45" s="48"/>
      <c r="H45" s="48"/>
      <c r="I45" s="48"/>
    </row>
    <row r="46" spans="1:9" s="4" customFormat="1">
      <c r="A46" s="37" t="s">
        <v>39</v>
      </c>
      <c r="B46" s="38">
        <v>121</v>
      </c>
      <c r="C46" s="47"/>
      <c r="D46" s="47"/>
      <c r="E46" s="48">
        <v>5000</v>
      </c>
      <c r="F46" s="48">
        <v>1343.4</v>
      </c>
      <c r="G46" s="48">
        <f>E46-F46</f>
        <v>3656.6</v>
      </c>
      <c r="H46" s="48">
        <f>F46/E46*100</f>
        <v>26.868000000000002</v>
      </c>
      <c r="I46" s="48"/>
    </row>
    <row r="47" spans="1:9" ht="18.75" customHeight="1">
      <c r="A47" s="7" t="s">
        <v>23</v>
      </c>
      <c r="B47" s="8">
        <v>130</v>
      </c>
      <c r="C47" s="49">
        <f>C48+C52+C53+C59+C60+C61+C62+C63+C64</f>
        <v>22675.600000000002</v>
      </c>
      <c r="D47" s="49">
        <f t="shared" ref="D47:D79" si="0">F47</f>
        <v>16664.400000000001</v>
      </c>
      <c r="E47" s="49">
        <f>E48+E52+E53+E59+E60+E61+E62+E63+E64</f>
        <v>75332.900000000009</v>
      </c>
      <c r="F47" s="49">
        <f>F48+F52+F53+F59+F60+F61+F62+F64</f>
        <v>16664.400000000001</v>
      </c>
      <c r="G47" s="49">
        <f t="shared" ref="G47:G61" si="1">E47-F47</f>
        <v>58668.500000000007</v>
      </c>
      <c r="H47" s="49">
        <f>F47/E47*100</f>
        <v>22.121012200512659</v>
      </c>
      <c r="I47" s="49">
        <f>I48+I52+I53+I59+I60+I61+I62+I63+I64</f>
        <v>0</v>
      </c>
    </row>
    <row r="48" spans="1:9" s="2" customFormat="1" ht="20.100000000000001" customHeight="1">
      <c r="A48" s="7" t="s">
        <v>45</v>
      </c>
      <c r="B48" s="6">
        <v>140</v>
      </c>
      <c r="C48" s="49">
        <f>SUM(C49:C51)</f>
        <v>1252.3</v>
      </c>
      <c r="D48" s="49">
        <f t="shared" si="0"/>
        <v>1178.3</v>
      </c>
      <c r="E48" s="49">
        <f>SUM(E49:E51)</f>
        <v>4255.1000000000004</v>
      </c>
      <c r="F48" s="49">
        <f>SUM(F49:F51)</f>
        <v>1178.3</v>
      </c>
      <c r="G48" s="49">
        <f t="shared" si="1"/>
        <v>3076.8</v>
      </c>
      <c r="H48" s="49">
        <f>F48/E48*100</f>
        <v>27.691476111019714</v>
      </c>
      <c r="I48" s="49">
        <f>SUM(I49:I51)</f>
        <v>0</v>
      </c>
    </row>
    <row r="49" spans="1:9" s="2" customFormat="1" ht="20.100000000000001" customHeight="1">
      <c r="A49" s="37" t="s">
        <v>79</v>
      </c>
      <c r="B49" s="39">
        <v>141</v>
      </c>
      <c r="C49" s="48">
        <v>1177.8</v>
      </c>
      <c r="D49" s="48">
        <f t="shared" si="0"/>
        <v>1074</v>
      </c>
      <c r="E49" s="48">
        <v>3945.1</v>
      </c>
      <c r="F49" s="48">
        <v>1074</v>
      </c>
      <c r="G49" s="48">
        <f t="shared" si="1"/>
        <v>2871.1</v>
      </c>
      <c r="H49" s="48">
        <f t="shared" ref="H49:H85" si="2">F49/E49*100</f>
        <v>27.223644521051433</v>
      </c>
      <c r="I49" s="48"/>
    </row>
    <row r="50" spans="1:9" s="2" customFormat="1" ht="20.100000000000001" customHeight="1">
      <c r="A50" s="37" t="s">
        <v>93</v>
      </c>
      <c r="B50" s="39">
        <v>142</v>
      </c>
      <c r="C50" s="48">
        <v>22</v>
      </c>
      <c r="D50" s="48">
        <f t="shared" si="0"/>
        <v>25.8</v>
      </c>
      <c r="E50" s="48">
        <v>100</v>
      </c>
      <c r="F50" s="48">
        <v>25.8</v>
      </c>
      <c r="G50" s="48">
        <f t="shared" si="1"/>
        <v>74.2</v>
      </c>
      <c r="H50" s="48">
        <f t="shared" si="2"/>
        <v>25.8</v>
      </c>
      <c r="I50" s="48"/>
    </row>
    <row r="51" spans="1:9" s="2" customFormat="1" ht="20.100000000000001" customHeight="1">
      <c r="A51" s="37" t="s">
        <v>112</v>
      </c>
      <c r="B51" s="39">
        <v>143</v>
      </c>
      <c r="C51" s="48">
        <v>52.5</v>
      </c>
      <c r="D51" s="48">
        <f t="shared" si="0"/>
        <v>78.5</v>
      </c>
      <c r="E51" s="48">
        <v>210</v>
      </c>
      <c r="F51" s="48">
        <v>78.5</v>
      </c>
      <c r="G51" s="48">
        <f t="shared" si="1"/>
        <v>131.5</v>
      </c>
      <c r="H51" s="48">
        <f t="shared" si="2"/>
        <v>37.38095238095238</v>
      </c>
      <c r="I51" s="48"/>
    </row>
    <row r="52" spans="1:9" s="2" customFormat="1" ht="20.100000000000001" customHeight="1">
      <c r="A52" s="7" t="s">
        <v>55</v>
      </c>
      <c r="B52" s="6">
        <v>150</v>
      </c>
      <c r="C52" s="49">
        <v>91.2</v>
      </c>
      <c r="D52" s="49">
        <f t="shared" si="0"/>
        <v>161.6</v>
      </c>
      <c r="E52" s="49">
        <v>550</v>
      </c>
      <c r="F52" s="51">
        <v>161.6</v>
      </c>
      <c r="G52" s="49">
        <f t="shared" si="1"/>
        <v>388.4</v>
      </c>
      <c r="H52" s="49">
        <f t="shared" si="2"/>
        <v>29.381818181818183</v>
      </c>
      <c r="I52" s="48"/>
    </row>
    <row r="53" spans="1:9" s="2" customFormat="1" ht="20.100000000000001" customHeight="1">
      <c r="A53" s="7" t="s">
        <v>43</v>
      </c>
      <c r="B53" s="6">
        <v>160</v>
      </c>
      <c r="C53" s="49">
        <f>SUM(C54:C58)</f>
        <v>3040.2</v>
      </c>
      <c r="D53" s="49">
        <f t="shared" si="0"/>
        <v>1891.7</v>
      </c>
      <c r="E53" s="49">
        <f>SUM(E54:E58)</f>
        <v>8222.7000000000007</v>
      </c>
      <c r="F53" s="49">
        <f>SUM(F54:F58)</f>
        <v>1891.7</v>
      </c>
      <c r="G53" s="49">
        <f t="shared" si="1"/>
        <v>6331.0000000000009</v>
      </c>
      <c r="H53" s="49">
        <f t="shared" si="2"/>
        <v>23.005825337176354</v>
      </c>
      <c r="I53" s="49">
        <f>SUM(I54:I58)</f>
        <v>0</v>
      </c>
    </row>
    <row r="54" spans="1:9" s="2" customFormat="1" ht="20.100000000000001" customHeight="1">
      <c r="A54" s="37" t="s">
        <v>33</v>
      </c>
      <c r="B54" s="39">
        <v>161</v>
      </c>
      <c r="C54" s="48">
        <v>616.79999999999995</v>
      </c>
      <c r="D54" s="48">
        <f t="shared" si="0"/>
        <v>355.5</v>
      </c>
      <c r="E54" s="48">
        <v>3078</v>
      </c>
      <c r="F54" s="48">
        <v>355.5</v>
      </c>
      <c r="G54" s="48">
        <f t="shared" si="1"/>
        <v>2722.5</v>
      </c>
      <c r="H54" s="48">
        <f t="shared" si="2"/>
        <v>11.549707602339181</v>
      </c>
      <c r="I54" s="48"/>
    </row>
    <row r="55" spans="1:9" s="2" customFormat="1" ht="20.100000000000001" customHeight="1">
      <c r="A55" s="37" t="s">
        <v>41</v>
      </c>
      <c r="B55" s="39">
        <v>162</v>
      </c>
      <c r="C55" s="48">
        <v>92.4</v>
      </c>
      <c r="D55" s="48">
        <f t="shared" si="0"/>
        <v>85.7</v>
      </c>
      <c r="E55" s="48">
        <v>536</v>
      </c>
      <c r="F55" s="48">
        <v>85.7</v>
      </c>
      <c r="G55" s="48">
        <f t="shared" si="1"/>
        <v>450.3</v>
      </c>
      <c r="H55" s="48">
        <f t="shared" si="2"/>
        <v>15.988805970149253</v>
      </c>
      <c r="I55" s="48"/>
    </row>
    <row r="56" spans="1:9" s="2" customFormat="1" ht="20.100000000000001" customHeight="1">
      <c r="A56" s="37" t="s">
        <v>42</v>
      </c>
      <c r="B56" s="39">
        <v>163</v>
      </c>
      <c r="C56" s="48">
        <v>209.1</v>
      </c>
      <c r="D56" s="48">
        <f t="shared" si="0"/>
        <v>91.6</v>
      </c>
      <c r="E56" s="48">
        <v>338</v>
      </c>
      <c r="F56" s="48">
        <v>91.6</v>
      </c>
      <c r="G56" s="48">
        <f t="shared" si="1"/>
        <v>246.4</v>
      </c>
      <c r="H56" s="48">
        <f t="shared" si="2"/>
        <v>27.100591715976329</v>
      </c>
      <c r="I56" s="48"/>
    </row>
    <row r="57" spans="1:9" s="2" customFormat="1" ht="20.100000000000001" customHeight="1">
      <c r="A57" s="37" t="s">
        <v>44</v>
      </c>
      <c r="B57" s="39">
        <v>164</v>
      </c>
      <c r="C57" s="48">
        <v>53.2</v>
      </c>
      <c r="D57" s="48">
        <f t="shared" si="0"/>
        <v>109.7</v>
      </c>
      <c r="E57" s="48">
        <v>258.8</v>
      </c>
      <c r="F57" s="48">
        <v>109.7</v>
      </c>
      <c r="G57" s="48">
        <f t="shared" si="1"/>
        <v>149.10000000000002</v>
      </c>
      <c r="H57" s="48">
        <f t="shared" si="2"/>
        <v>42.387944358578054</v>
      </c>
      <c r="I57" s="48"/>
    </row>
    <row r="58" spans="1:9" s="2" customFormat="1" ht="20.100000000000001" customHeight="1">
      <c r="A58" s="37" t="s">
        <v>95</v>
      </c>
      <c r="B58" s="39">
        <v>165</v>
      </c>
      <c r="C58" s="48">
        <v>2068.6999999999998</v>
      </c>
      <c r="D58" s="48">
        <f t="shared" si="0"/>
        <v>1249.2</v>
      </c>
      <c r="E58" s="48">
        <v>4011.9</v>
      </c>
      <c r="F58" s="48">
        <v>1249.2</v>
      </c>
      <c r="G58" s="48">
        <f t="shared" si="1"/>
        <v>2762.7</v>
      </c>
      <c r="H58" s="48">
        <f t="shared" si="2"/>
        <v>31.137366335152922</v>
      </c>
      <c r="I58" s="48"/>
    </row>
    <row r="59" spans="1:9" s="2" customFormat="1" ht="20.100000000000001" customHeight="1">
      <c r="A59" s="7" t="s">
        <v>3</v>
      </c>
      <c r="B59" s="6">
        <v>170</v>
      </c>
      <c r="C59" s="49">
        <v>14011.7</v>
      </c>
      <c r="D59" s="49">
        <f t="shared" si="0"/>
        <v>9435.2999999999993</v>
      </c>
      <c r="E59" s="49">
        <v>41832.1</v>
      </c>
      <c r="F59" s="49">
        <v>9435.2999999999993</v>
      </c>
      <c r="G59" s="49">
        <f t="shared" si="1"/>
        <v>32396.799999999999</v>
      </c>
      <c r="H59" s="49">
        <f t="shared" si="2"/>
        <v>22.555166965081838</v>
      </c>
      <c r="I59" s="48"/>
    </row>
    <row r="60" spans="1:9" s="2" customFormat="1" ht="20.100000000000001" customHeight="1">
      <c r="A60" s="7" t="s">
        <v>4</v>
      </c>
      <c r="B60" s="6">
        <v>180</v>
      </c>
      <c r="C60" s="49">
        <v>2970.4</v>
      </c>
      <c r="D60" s="49">
        <f t="shared" si="0"/>
        <v>2107.8000000000002</v>
      </c>
      <c r="E60" s="49">
        <v>9557.9</v>
      </c>
      <c r="F60" s="49">
        <v>2107.8000000000002</v>
      </c>
      <c r="G60" s="49">
        <f t="shared" si="1"/>
        <v>7450.0999999999995</v>
      </c>
      <c r="H60" s="49">
        <f t="shared" si="2"/>
        <v>22.052961424580715</v>
      </c>
      <c r="I60" s="48"/>
    </row>
    <row r="61" spans="1:9" s="2" customFormat="1" ht="20.100000000000001" customHeight="1">
      <c r="A61" s="7" t="s">
        <v>62</v>
      </c>
      <c r="B61" s="6">
        <v>190</v>
      </c>
      <c r="C61" s="47"/>
      <c r="D61" s="47">
        <f t="shared" si="0"/>
        <v>1303.7</v>
      </c>
      <c r="E61" s="48">
        <v>5000</v>
      </c>
      <c r="F61" s="48">
        <v>1303.7</v>
      </c>
      <c r="G61" s="48">
        <f t="shared" si="1"/>
        <v>3696.3</v>
      </c>
      <c r="H61" s="49">
        <f t="shared" si="2"/>
        <v>26.074000000000002</v>
      </c>
      <c r="I61" s="48"/>
    </row>
    <row r="62" spans="1:9" s="2" customFormat="1" ht="39" customHeight="1">
      <c r="A62" s="7" t="s">
        <v>34</v>
      </c>
      <c r="B62" s="6">
        <v>200</v>
      </c>
      <c r="C62" s="49">
        <v>39.6</v>
      </c>
      <c r="D62" s="49">
        <f t="shared" si="0"/>
        <v>22.6</v>
      </c>
      <c r="E62" s="49">
        <v>450</v>
      </c>
      <c r="F62" s="49">
        <v>22.6</v>
      </c>
      <c r="G62" s="49">
        <f>E62-F62</f>
        <v>427.4</v>
      </c>
      <c r="H62" s="49">
        <f t="shared" si="2"/>
        <v>5.0222222222222221</v>
      </c>
      <c r="I62" s="48"/>
    </row>
    <row r="63" spans="1:9" s="2" customFormat="1" ht="20.100000000000001" customHeight="1">
      <c r="A63" s="7" t="s">
        <v>56</v>
      </c>
      <c r="B63" s="6">
        <v>210</v>
      </c>
      <c r="C63" s="48">
        <v>866.2</v>
      </c>
      <c r="D63" s="48">
        <f t="shared" si="0"/>
        <v>832</v>
      </c>
      <c r="E63" s="48">
        <v>3500</v>
      </c>
      <c r="F63" s="48">
        <v>832</v>
      </c>
      <c r="G63" s="48">
        <f>E63-F63</f>
        <v>2668</v>
      </c>
      <c r="H63" s="48">
        <f t="shared" si="2"/>
        <v>23.771428571428572</v>
      </c>
      <c r="I63" s="48"/>
    </row>
    <row r="64" spans="1:9" s="2" customFormat="1" ht="20.100000000000001" customHeight="1">
      <c r="A64" s="7" t="s">
        <v>35</v>
      </c>
      <c r="B64" s="6">
        <v>220</v>
      </c>
      <c r="C64" s="49">
        <v>404</v>
      </c>
      <c r="D64" s="49">
        <f>F64</f>
        <v>563.4</v>
      </c>
      <c r="E64" s="49">
        <f>SUM(E65:E70)</f>
        <v>1965.1</v>
      </c>
      <c r="F64" s="49">
        <f>SUM(F65:F70)</f>
        <v>563.4</v>
      </c>
      <c r="G64" s="49">
        <f t="shared" ref="G64:G71" si="3">E64-F64</f>
        <v>1401.6999999999998</v>
      </c>
      <c r="H64" s="49">
        <f t="shared" si="2"/>
        <v>28.670296677013891</v>
      </c>
      <c r="I64" s="48"/>
    </row>
    <row r="65" spans="1:11" s="2" customFormat="1" ht="20.100000000000001" customHeight="1">
      <c r="A65" s="37" t="s">
        <v>121</v>
      </c>
      <c r="B65" s="6">
        <v>221</v>
      </c>
      <c r="C65" s="52">
        <v>118.2</v>
      </c>
      <c r="D65" s="52">
        <f t="shared" si="0"/>
        <v>246</v>
      </c>
      <c r="E65" s="52">
        <v>650</v>
      </c>
      <c r="F65" s="52">
        <v>246</v>
      </c>
      <c r="G65" s="52">
        <f t="shared" si="3"/>
        <v>404</v>
      </c>
      <c r="H65" s="52">
        <f t="shared" si="2"/>
        <v>37.846153846153847</v>
      </c>
      <c r="I65" s="48"/>
    </row>
    <row r="66" spans="1:11" s="2" customFormat="1" ht="20.100000000000001" customHeight="1">
      <c r="A66" s="37" t="s">
        <v>122</v>
      </c>
      <c r="B66" s="6">
        <v>222</v>
      </c>
      <c r="C66" s="52">
        <v>7.3</v>
      </c>
      <c r="D66" s="52">
        <f t="shared" si="0"/>
        <v>13.8</v>
      </c>
      <c r="E66" s="52">
        <v>50</v>
      </c>
      <c r="F66" s="52">
        <v>13.8</v>
      </c>
      <c r="G66" s="52">
        <f t="shared" si="3"/>
        <v>36.200000000000003</v>
      </c>
      <c r="H66" s="52">
        <f t="shared" si="2"/>
        <v>27.6</v>
      </c>
      <c r="I66" s="48"/>
    </row>
    <row r="67" spans="1:11" s="2" customFormat="1" ht="20.100000000000001" customHeight="1">
      <c r="A67" s="37" t="s">
        <v>123</v>
      </c>
      <c r="B67" s="6">
        <v>223</v>
      </c>
      <c r="C67" s="52">
        <v>223.7</v>
      </c>
      <c r="D67" s="52">
        <f t="shared" si="0"/>
        <v>179.2</v>
      </c>
      <c r="E67" s="52">
        <v>1000</v>
      </c>
      <c r="F67" s="52">
        <v>179.2</v>
      </c>
      <c r="G67" s="52">
        <f t="shared" si="3"/>
        <v>820.8</v>
      </c>
      <c r="H67" s="52">
        <f t="shared" si="2"/>
        <v>17.919999999999998</v>
      </c>
      <c r="I67" s="48"/>
    </row>
    <row r="68" spans="1:11" s="2" customFormat="1" ht="20.100000000000001" customHeight="1">
      <c r="A68" s="37" t="s">
        <v>125</v>
      </c>
      <c r="B68" s="6">
        <v>224</v>
      </c>
      <c r="C68" s="52">
        <v>0.3</v>
      </c>
      <c r="D68" s="52">
        <f t="shared" si="0"/>
        <v>0</v>
      </c>
      <c r="E68" s="52">
        <v>3</v>
      </c>
      <c r="F68" s="52"/>
      <c r="G68" s="52">
        <f t="shared" si="3"/>
        <v>3</v>
      </c>
      <c r="H68" s="52">
        <f t="shared" si="2"/>
        <v>0</v>
      </c>
      <c r="I68" s="48"/>
    </row>
    <row r="69" spans="1:11" s="2" customFormat="1" ht="20.100000000000001" customHeight="1">
      <c r="A69" s="37" t="s">
        <v>133</v>
      </c>
      <c r="B69" s="6">
        <v>225</v>
      </c>
      <c r="C69" s="52"/>
      <c r="D69" s="52">
        <f t="shared" si="0"/>
        <v>0</v>
      </c>
      <c r="E69" s="52"/>
      <c r="F69" s="52"/>
      <c r="G69" s="52">
        <f t="shared" si="3"/>
        <v>0</v>
      </c>
      <c r="H69" s="52"/>
      <c r="I69" s="48"/>
    </row>
    <row r="70" spans="1:11" s="2" customFormat="1" ht="45" customHeight="1">
      <c r="A70" s="37" t="s">
        <v>124</v>
      </c>
      <c r="B70" s="6">
        <v>226</v>
      </c>
      <c r="C70" s="52">
        <v>54.5</v>
      </c>
      <c r="D70" s="52">
        <f t="shared" si="0"/>
        <v>124.4</v>
      </c>
      <c r="E70" s="52">
        <v>262.10000000000002</v>
      </c>
      <c r="F70" s="52">
        <v>124.4</v>
      </c>
      <c r="G70" s="52">
        <f t="shared" si="3"/>
        <v>137.70000000000002</v>
      </c>
      <c r="H70" s="52">
        <f t="shared" si="2"/>
        <v>47.462800457840515</v>
      </c>
      <c r="I70" s="48"/>
    </row>
    <row r="71" spans="1:11" ht="20.100000000000001" customHeight="1">
      <c r="A71" s="7" t="s">
        <v>26</v>
      </c>
      <c r="B71" s="8">
        <v>230</v>
      </c>
      <c r="C71" s="49">
        <f>C72+C73+C74+C75+C76+C77+C78+C79+C80+C81+C82+C83+C84</f>
        <v>1473</v>
      </c>
      <c r="D71" s="49">
        <f>F71</f>
        <v>1234.8</v>
      </c>
      <c r="E71" s="49">
        <f>E72+E73+E74+E75+E76+E77+E78+E79+E80+E81+E82+E83+E84</f>
        <v>4685</v>
      </c>
      <c r="F71" s="49">
        <f>F72+F73+F74+F75+F76+F77+F78+F79+F80+F81+F82+F83+F84</f>
        <v>1234.8</v>
      </c>
      <c r="G71" s="49">
        <f t="shared" si="3"/>
        <v>3450.2</v>
      </c>
      <c r="H71" s="49">
        <f t="shared" si="2"/>
        <v>26.356456776947706</v>
      </c>
      <c r="I71" s="49">
        <f>I72+I73+I74+I75+I76+I77+I78+I79+I80+I81+I82+I83</f>
        <v>0</v>
      </c>
    </row>
    <row r="72" spans="1:11" ht="20.100000000000001" customHeight="1">
      <c r="A72" s="37" t="s">
        <v>91</v>
      </c>
      <c r="B72" s="38">
        <v>231</v>
      </c>
      <c r="C72" s="48">
        <v>18.7</v>
      </c>
      <c r="D72" s="48">
        <f t="shared" si="0"/>
        <v>45.4</v>
      </c>
      <c r="E72" s="48">
        <v>90</v>
      </c>
      <c r="F72" s="48">
        <v>45.4</v>
      </c>
      <c r="G72" s="48">
        <f t="shared" ref="G72:G84" si="4">E72-F72</f>
        <v>44.6</v>
      </c>
      <c r="H72" s="48">
        <f t="shared" si="2"/>
        <v>50.44444444444445</v>
      </c>
      <c r="I72" s="48"/>
    </row>
    <row r="73" spans="1:11" ht="20.100000000000001" customHeight="1">
      <c r="A73" s="37" t="s">
        <v>90</v>
      </c>
      <c r="B73" s="38">
        <v>232</v>
      </c>
      <c r="C73" s="48">
        <v>3.8</v>
      </c>
      <c r="D73" s="48">
        <f t="shared" si="0"/>
        <v>3.9</v>
      </c>
      <c r="E73" s="48">
        <v>40</v>
      </c>
      <c r="F73" s="48">
        <v>3.9</v>
      </c>
      <c r="G73" s="48">
        <f t="shared" si="4"/>
        <v>36.1</v>
      </c>
      <c r="H73" s="48">
        <f t="shared" si="2"/>
        <v>9.75</v>
      </c>
      <c r="I73" s="48"/>
    </row>
    <row r="74" spans="1:11" ht="20.100000000000001" customHeight="1">
      <c r="A74" s="37" t="s">
        <v>87</v>
      </c>
      <c r="B74" s="38">
        <v>233</v>
      </c>
      <c r="C74" s="48">
        <v>443.9</v>
      </c>
      <c r="D74" s="48">
        <f t="shared" si="0"/>
        <v>303.10000000000002</v>
      </c>
      <c r="E74" s="48">
        <v>600</v>
      </c>
      <c r="F74" s="48">
        <v>303.10000000000002</v>
      </c>
      <c r="G74" s="48">
        <f t="shared" si="4"/>
        <v>296.89999999999998</v>
      </c>
      <c r="H74" s="48">
        <f t="shared" si="2"/>
        <v>50.516666666666666</v>
      </c>
      <c r="I74" s="48"/>
    </row>
    <row r="75" spans="1:11" s="2" customFormat="1" ht="20.100000000000001" customHeight="1">
      <c r="A75" s="37" t="s">
        <v>15</v>
      </c>
      <c r="B75" s="38">
        <v>234</v>
      </c>
      <c r="C75" s="47"/>
      <c r="D75" s="48">
        <f t="shared" si="0"/>
        <v>0</v>
      </c>
      <c r="E75" s="48">
        <v>0</v>
      </c>
      <c r="F75" s="48"/>
      <c r="G75" s="48">
        <f t="shared" si="4"/>
        <v>0</v>
      </c>
      <c r="H75" s="48"/>
      <c r="I75" s="48"/>
      <c r="K75" s="35"/>
    </row>
    <row r="76" spans="1:11" s="2" customFormat="1" ht="20.100000000000001" customHeight="1">
      <c r="A76" s="37" t="s">
        <v>40</v>
      </c>
      <c r="B76" s="38">
        <v>235</v>
      </c>
      <c r="C76" s="48">
        <v>16.7</v>
      </c>
      <c r="D76" s="48">
        <f t="shared" si="0"/>
        <v>18.5</v>
      </c>
      <c r="E76" s="48">
        <v>65</v>
      </c>
      <c r="F76" s="48">
        <v>18.5</v>
      </c>
      <c r="G76" s="48">
        <f t="shared" si="4"/>
        <v>46.5</v>
      </c>
      <c r="H76" s="48">
        <f t="shared" si="2"/>
        <v>28.46153846153846</v>
      </c>
      <c r="I76" s="48"/>
    </row>
    <row r="77" spans="1:11" s="2" customFormat="1" ht="20.100000000000001" customHeight="1">
      <c r="A77" s="37" t="s">
        <v>58</v>
      </c>
      <c r="B77" s="38">
        <v>236</v>
      </c>
      <c r="C77" s="48">
        <v>795.6</v>
      </c>
      <c r="D77" s="48">
        <f t="shared" si="0"/>
        <v>679.4</v>
      </c>
      <c r="E77" s="48">
        <v>3080</v>
      </c>
      <c r="F77" s="48">
        <v>679.4</v>
      </c>
      <c r="G77" s="48">
        <f t="shared" si="4"/>
        <v>2400.6</v>
      </c>
      <c r="H77" s="48">
        <f t="shared" si="2"/>
        <v>22.058441558441558</v>
      </c>
      <c r="I77" s="48"/>
    </row>
    <row r="78" spans="1:11" s="2" customFormat="1" ht="20.100000000000001" customHeight="1">
      <c r="A78" s="37" t="s">
        <v>59</v>
      </c>
      <c r="B78" s="38">
        <v>237</v>
      </c>
      <c r="C78" s="48">
        <v>175</v>
      </c>
      <c r="D78" s="48">
        <f t="shared" si="0"/>
        <v>149.5</v>
      </c>
      <c r="E78" s="48">
        <v>680</v>
      </c>
      <c r="F78" s="48">
        <v>149.5</v>
      </c>
      <c r="G78" s="48">
        <f t="shared" si="4"/>
        <v>530.5</v>
      </c>
      <c r="H78" s="48">
        <f t="shared" si="2"/>
        <v>21.985294117647058</v>
      </c>
      <c r="I78" s="48"/>
    </row>
    <row r="79" spans="1:11" s="2" customFormat="1" ht="20.100000000000001" customHeight="1">
      <c r="A79" s="37" t="s">
        <v>46</v>
      </c>
      <c r="B79" s="38">
        <v>238</v>
      </c>
      <c r="C79" s="48">
        <v>2.6</v>
      </c>
      <c r="D79" s="48">
        <f t="shared" si="0"/>
        <v>15.2</v>
      </c>
      <c r="E79" s="48">
        <v>45</v>
      </c>
      <c r="F79" s="48">
        <v>15.2</v>
      </c>
      <c r="G79" s="48">
        <f t="shared" si="4"/>
        <v>29.8</v>
      </c>
      <c r="H79" s="48">
        <f t="shared" si="2"/>
        <v>33.777777777777779</v>
      </c>
      <c r="I79" s="48"/>
    </row>
    <row r="80" spans="1:11" s="2" customFormat="1" ht="20.100000000000001" customHeight="1">
      <c r="A80" s="37" t="s">
        <v>94</v>
      </c>
      <c r="B80" s="38">
        <v>239</v>
      </c>
      <c r="C80" s="47"/>
      <c r="D80" s="47"/>
      <c r="E80" s="48"/>
      <c r="F80" s="48"/>
      <c r="G80" s="48">
        <f t="shared" si="4"/>
        <v>0</v>
      </c>
      <c r="H80" s="48"/>
      <c r="I80" s="48"/>
    </row>
    <row r="81" spans="1:9" s="2" customFormat="1" ht="20.25" customHeight="1">
      <c r="A81" s="7" t="s">
        <v>57</v>
      </c>
      <c r="B81" s="8">
        <v>250</v>
      </c>
      <c r="C81" s="47"/>
      <c r="D81" s="47"/>
      <c r="E81" s="48"/>
      <c r="F81" s="48"/>
      <c r="G81" s="48">
        <f t="shared" si="4"/>
        <v>0</v>
      </c>
      <c r="H81" s="48"/>
      <c r="I81" s="48"/>
    </row>
    <row r="82" spans="1:9" s="2" customFormat="1" ht="20.100000000000001" customHeight="1">
      <c r="A82" s="7" t="s">
        <v>88</v>
      </c>
      <c r="B82" s="8">
        <v>260</v>
      </c>
      <c r="C82" s="48"/>
      <c r="D82" s="49">
        <f>F82</f>
        <v>0</v>
      </c>
      <c r="E82" s="48">
        <v>5</v>
      </c>
      <c r="F82" s="48"/>
      <c r="G82" s="48">
        <f t="shared" si="4"/>
        <v>5</v>
      </c>
      <c r="H82" s="48"/>
      <c r="I82" s="48"/>
    </row>
    <row r="83" spans="1:9" s="2" customFormat="1" ht="20.100000000000001" customHeight="1">
      <c r="A83" s="7" t="s">
        <v>68</v>
      </c>
      <c r="B83" s="8">
        <v>270</v>
      </c>
      <c r="C83" s="48">
        <v>12.2</v>
      </c>
      <c r="D83" s="48">
        <f>F83</f>
        <v>17</v>
      </c>
      <c r="E83" s="48">
        <v>60</v>
      </c>
      <c r="F83" s="48">
        <v>17</v>
      </c>
      <c r="G83" s="48">
        <f t="shared" si="4"/>
        <v>43</v>
      </c>
      <c r="H83" s="48">
        <f t="shared" si="2"/>
        <v>28.333333333333332</v>
      </c>
      <c r="I83" s="48"/>
    </row>
    <row r="84" spans="1:9" s="2" customFormat="1" ht="20.100000000000001" customHeight="1">
      <c r="A84" s="7" t="s">
        <v>129</v>
      </c>
      <c r="B84" s="8">
        <v>280</v>
      </c>
      <c r="C84" s="48">
        <v>4.5</v>
      </c>
      <c r="D84" s="48">
        <f>F84</f>
        <v>2.8</v>
      </c>
      <c r="E84" s="48">
        <v>20</v>
      </c>
      <c r="F84" s="48">
        <v>2.8</v>
      </c>
      <c r="G84" s="48">
        <f t="shared" si="4"/>
        <v>17.2</v>
      </c>
      <c r="H84" s="48">
        <f t="shared" si="2"/>
        <v>13.999999999999998</v>
      </c>
      <c r="I84" s="48"/>
    </row>
    <row r="85" spans="1:9" s="2" customFormat="1" ht="20.100000000000001" customHeight="1">
      <c r="A85" s="7" t="s">
        <v>47</v>
      </c>
      <c r="B85" s="8">
        <v>290</v>
      </c>
      <c r="C85" s="49">
        <v>908.6</v>
      </c>
      <c r="D85" s="49">
        <f>F85</f>
        <v>460.3</v>
      </c>
      <c r="E85" s="49">
        <v>3000</v>
      </c>
      <c r="F85" s="49">
        <v>460.3</v>
      </c>
      <c r="G85" s="49">
        <f>E85-F85</f>
        <v>2539.6999999999998</v>
      </c>
      <c r="H85" s="49">
        <f t="shared" si="2"/>
        <v>15.343333333333334</v>
      </c>
      <c r="I85" s="48"/>
    </row>
    <row r="86" spans="1:9" s="2" customFormat="1" ht="20.100000000000001" customHeight="1">
      <c r="A86" s="37" t="s">
        <v>60</v>
      </c>
      <c r="B86" s="40">
        <v>291</v>
      </c>
      <c r="C86" s="48">
        <v>24.9</v>
      </c>
      <c r="D86" s="48">
        <f>F86</f>
        <v>0</v>
      </c>
      <c r="E86" s="48"/>
      <c r="F86" s="48"/>
      <c r="G86" s="49">
        <f>E86-F86</f>
        <v>0</v>
      </c>
      <c r="H86" s="48"/>
      <c r="I86" s="48"/>
    </row>
    <row r="87" spans="1:9" s="2" customFormat="1" ht="20.100000000000001" customHeight="1">
      <c r="A87" s="37" t="s">
        <v>61</v>
      </c>
      <c r="B87" s="40">
        <v>292</v>
      </c>
      <c r="C87" s="47"/>
      <c r="D87" s="47"/>
      <c r="E87" s="48"/>
      <c r="F87" s="47"/>
      <c r="G87" s="47"/>
      <c r="H87" s="48"/>
      <c r="I87" s="48"/>
    </row>
    <row r="88" spans="1:9" s="2" customFormat="1" ht="20.100000000000001" customHeight="1">
      <c r="A88" s="7" t="s">
        <v>64</v>
      </c>
      <c r="B88" s="5">
        <v>300</v>
      </c>
      <c r="C88" s="47"/>
      <c r="D88" s="47"/>
      <c r="E88" s="48"/>
      <c r="F88" s="47"/>
      <c r="G88" s="47"/>
      <c r="H88" s="47"/>
      <c r="I88" s="47"/>
    </row>
    <row r="89" spans="1:9" s="2" customFormat="1" ht="20.100000000000001" customHeight="1">
      <c r="A89" s="73" t="s">
        <v>66</v>
      </c>
      <c r="B89" s="74"/>
      <c r="C89" s="74"/>
      <c r="D89" s="74"/>
      <c r="E89" s="74"/>
      <c r="F89" s="74"/>
      <c r="G89" s="74"/>
      <c r="H89" s="74"/>
      <c r="I89" s="79"/>
    </row>
    <row r="90" spans="1:9" s="2" customFormat="1" ht="20.100000000000001" customHeight="1">
      <c r="A90" s="7" t="s">
        <v>67</v>
      </c>
      <c r="B90" s="5">
        <v>400</v>
      </c>
      <c r="C90" s="48">
        <f>C48+C52+C53+C72</f>
        <v>4402.3999999999996</v>
      </c>
      <c r="D90" s="48">
        <f t="shared" ref="D90:D95" si="5">F90</f>
        <v>4849.3</v>
      </c>
      <c r="E90" s="48">
        <f>E48+E52+E53+E72+E61+E62+E65</f>
        <v>19217.800000000003</v>
      </c>
      <c r="F90" s="48">
        <f>F48+F52+F53+F72+F61+F62+F65</f>
        <v>4849.3</v>
      </c>
      <c r="G90" s="48">
        <f t="shared" ref="G90:G101" si="6">E90-F90</f>
        <v>14368.500000000004</v>
      </c>
      <c r="H90" s="48">
        <f t="shared" ref="H90:H95" si="7">F90/E90*100</f>
        <v>25.23337738971162</v>
      </c>
      <c r="I90" s="48">
        <f>I48+I52+I53+I72</f>
        <v>0</v>
      </c>
    </row>
    <row r="91" spans="1:9" s="2" customFormat="1" ht="20.100000000000001" customHeight="1">
      <c r="A91" s="7" t="s">
        <v>3</v>
      </c>
      <c r="B91" s="5">
        <v>410</v>
      </c>
      <c r="C91" s="48">
        <f>C59+C77</f>
        <v>14807.300000000001</v>
      </c>
      <c r="D91" s="48">
        <f t="shared" si="5"/>
        <v>10114.699999999999</v>
      </c>
      <c r="E91" s="48">
        <f>E59+E77</f>
        <v>44912.1</v>
      </c>
      <c r="F91" s="48">
        <f>F59+F77</f>
        <v>10114.699999999999</v>
      </c>
      <c r="G91" s="48">
        <f t="shared" si="6"/>
        <v>34797.4</v>
      </c>
      <c r="H91" s="48">
        <f t="shared" si="7"/>
        <v>22.521102330997657</v>
      </c>
      <c r="I91" s="48">
        <f>I59+I77</f>
        <v>0</v>
      </c>
    </row>
    <row r="92" spans="1:9" s="2" customFormat="1" ht="20.100000000000001" customHeight="1">
      <c r="A92" s="7" t="s">
        <v>4</v>
      </c>
      <c r="B92" s="5">
        <v>420</v>
      </c>
      <c r="C92" s="48">
        <f>C60+C78</f>
        <v>3145.4</v>
      </c>
      <c r="D92" s="48">
        <f t="shared" si="5"/>
        <v>2257.3000000000002</v>
      </c>
      <c r="E92" s="48">
        <f>E60+E78</f>
        <v>10237.9</v>
      </c>
      <c r="F92" s="48">
        <f>F60+F78</f>
        <v>2257.3000000000002</v>
      </c>
      <c r="G92" s="48">
        <f t="shared" si="6"/>
        <v>7980.5999999999995</v>
      </c>
      <c r="H92" s="48">
        <f t="shared" si="7"/>
        <v>22.048466970765492</v>
      </c>
      <c r="I92" s="48">
        <f>I60+I78</f>
        <v>0</v>
      </c>
    </row>
    <row r="93" spans="1:9" s="2" customFormat="1" ht="20.100000000000001" customHeight="1">
      <c r="A93" s="7" t="s">
        <v>56</v>
      </c>
      <c r="B93" s="5">
        <v>430</v>
      </c>
      <c r="C93" s="48">
        <f>C63+C81</f>
        <v>866.2</v>
      </c>
      <c r="D93" s="48">
        <f t="shared" si="5"/>
        <v>832</v>
      </c>
      <c r="E93" s="48">
        <f>E63+E81</f>
        <v>3500</v>
      </c>
      <c r="F93" s="48">
        <v>832</v>
      </c>
      <c r="G93" s="48">
        <f t="shared" si="6"/>
        <v>2668</v>
      </c>
      <c r="H93" s="48">
        <f t="shared" si="7"/>
        <v>23.771428571428572</v>
      </c>
      <c r="I93" s="48">
        <f>I63+I81</f>
        <v>0</v>
      </c>
    </row>
    <row r="94" spans="1:9" s="2" customFormat="1" ht="20.100000000000001" customHeight="1">
      <c r="A94" s="7" t="s">
        <v>13</v>
      </c>
      <c r="B94" s="5">
        <v>440</v>
      </c>
      <c r="C94" s="48">
        <f>C62+C64+C74+C75+C76+C79+C82+C83+C73+C84</f>
        <v>927.30000000000007</v>
      </c>
      <c r="D94" s="48">
        <f t="shared" si="5"/>
        <v>677.9</v>
      </c>
      <c r="E94" s="48">
        <f>E64+E74+E75+E76+E79+E82+E83+E73+E84-E65</f>
        <v>2150.1</v>
      </c>
      <c r="F94" s="48">
        <f>F64+F74+F75+F76+F79+F82+F83+F73+F84-F65</f>
        <v>677.9</v>
      </c>
      <c r="G94" s="48">
        <f t="shared" si="6"/>
        <v>1472.1999999999998</v>
      </c>
      <c r="H94" s="48">
        <f t="shared" si="7"/>
        <v>31.528766103902147</v>
      </c>
      <c r="I94" s="48">
        <f>I62+I64+I74+I75+I76+I79+I82+I83+I73</f>
        <v>0</v>
      </c>
    </row>
    <row r="95" spans="1:9" s="2" customFormat="1" ht="20.100000000000001" customHeight="1">
      <c r="A95" s="7" t="s">
        <v>69</v>
      </c>
      <c r="B95" s="5">
        <v>450</v>
      </c>
      <c r="C95" s="49">
        <f>SUM(C90:C94)-C93</f>
        <v>23282.400000000001</v>
      </c>
      <c r="D95" s="49">
        <f t="shared" si="5"/>
        <v>18731.2</v>
      </c>
      <c r="E95" s="49">
        <f>SUM(E90:E94)</f>
        <v>80017.900000000009</v>
      </c>
      <c r="F95" s="49">
        <f>SUM(F90:F94)</f>
        <v>18731.2</v>
      </c>
      <c r="G95" s="49">
        <f t="shared" si="6"/>
        <v>61286.700000000012</v>
      </c>
      <c r="H95" s="49">
        <f t="shared" si="7"/>
        <v>23.408762289437739</v>
      </c>
      <c r="I95" s="49">
        <f>SUM(I90:I94)</f>
        <v>0</v>
      </c>
    </row>
    <row r="96" spans="1:9" s="2" customFormat="1" ht="20.100000000000001" customHeight="1">
      <c r="A96" s="73" t="s">
        <v>71</v>
      </c>
      <c r="B96" s="74"/>
      <c r="C96" s="74"/>
      <c r="D96" s="74"/>
      <c r="E96" s="74"/>
      <c r="F96" s="74"/>
      <c r="G96" s="74"/>
      <c r="H96" s="74"/>
      <c r="I96" s="79"/>
    </row>
    <row r="97" spans="1:9" s="2" customFormat="1" ht="20.100000000000001" customHeight="1">
      <c r="A97" s="7" t="s">
        <v>81</v>
      </c>
      <c r="B97" s="5">
        <v>500</v>
      </c>
      <c r="C97" s="49"/>
      <c r="D97" s="49">
        <f t="shared" ref="D97:D105" si="8">F97</f>
        <v>0</v>
      </c>
      <c r="E97" s="49"/>
      <c r="F97" s="49"/>
      <c r="G97" s="49">
        <f t="shared" si="6"/>
        <v>0</v>
      </c>
      <c r="H97" s="49"/>
      <c r="I97" s="48"/>
    </row>
    <row r="98" spans="1:9" s="2" customFormat="1" ht="20.100000000000001" customHeight="1">
      <c r="A98" s="7" t="s">
        <v>70</v>
      </c>
      <c r="B98" s="40">
        <v>501</v>
      </c>
      <c r="C98" s="48"/>
      <c r="D98" s="48">
        <f t="shared" si="8"/>
        <v>0</v>
      </c>
      <c r="E98" s="48"/>
      <c r="F98" s="48"/>
      <c r="G98" s="48">
        <f t="shared" si="6"/>
        <v>0</v>
      </c>
      <c r="H98" s="48"/>
      <c r="I98" s="48"/>
    </row>
    <row r="99" spans="1:9" s="2" customFormat="1" ht="20.100000000000001" customHeight="1">
      <c r="A99" s="9" t="s">
        <v>63</v>
      </c>
      <c r="B99" s="32">
        <v>510</v>
      </c>
      <c r="C99" s="49">
        <f>C101+C104+C105</f>
        <v>49.3</v>
      </c>
      <c r="D99" s="49">
        <f t="shared" si="8"/>
        <v>0</v>
      </c>
      <c r="E99" s="49"/>
      <c r="F99" s="49">
        <f>F101+F104+F105</f>
        <v>0</v>
      </c>
      <c r="G99" s="49">
        <f t="shared" si="6"/>
        <v>0</v>
      </c>
      <c r="H99" s="48" t="e">
        <f>F99/E99*100</f>
        <v>#DIV/0!</v>
      </c>
      <c r="I99" s="49"/>
    </row>
    <row r="100" spans="1:9" s="2" customFormat="1" ht="20.100000000000001" customHeight="1">
      <c r="A100" s="7" t="s">
        <v>0</v>
      </c>
      <c r="B100" s="41">
        <v>511</v>
      </c>
      <c r="C100" s="47"/>
      <c r="D100" s="49">
        <f t="shared" si="8"/>
        <v>0</v>
      </c>
      <c r="E100" s="48"/>
      <c r="F100" s="48"/>
      <c r="G100" s="48"/>
      <c r="H100" s="49"/>
      <c r="I100" s="48"/>
    </row>
    <row r="101" spans="1:9" s="2" customFormat="1" ht="20.100000000000001" customHeight="1">
      <c r="A101" s="7" t="s">
        <v>1</v>
      </c>
      <c r="B101" s="42">
        <v>512</v>
      </c>
      <c r="C101" s="48"/>
      <c r="D101" s="48">
        <f t="shared" si="8"/>
        <v>0</v>
      </c>
      <c r="E101" s="48"/>
      <c r="F101" s="48"/>
      <c r="G101" s="48">
        <f t="shared" si="6"/>
        <v>0</v>
      </c>
      <c r="H101" s="48"/>
      <c r="I101" s="48"/>
    </row>
    <row r="102" spans="1:9" s="2" customFormat="1" ht="20.100000000000001" customHeight="1">
      <c r="A102" s="7" t="s">
        <v>14</v>
      </c>
      <c r="B102" s="41">
        <v>513</v>
      </c>
      <c r="C102" s="47"/>
      <c r="D102" s="49">
        <f t="shared" si="8"/>
        <v>0</v>
      </c>
      <c r="E102" s="48"/>
      <c r="F102" s="48"/>
      <c r="G102" s="48"/>
      <c r="H102" s="49"/>
      <c r="I102" s="48"/>
    </row>
    <row r="103" spans="1:9" s="2" customFormat="1" ht="20.100000000000001" customHeight="1">
      <c r="A103" s="7" t="s">
        <v>2</v>
      </c>
      <c r="B103" s="42">
        <v>514</v>
      </c>
      <c r="C103" s="47"/>
      <c r="D103" s="49">
        <f t="shared" si="8"/>
        <v>0</v>
      </c>
      <c r="E103" s="48"/>
      <c r="F103" s="48"/>
      <c r="G103" s="48"/>
      <c r="H103" s="49"/>
      <c r="I103" s="48"/>
    </row>
    <row r="104" spans="1:9" s="2" customFormat="1" ht="37.5" customHeight="1">
      <c r="A104" s="7" t="s">
        <v>16</v>
      </c>
      <c r="B104" s="41">
        <v>515</v>
      </c>
      <c r="C104" s="48"/>
      <c r="D104" s="48"/>
      <c r="E104" s="48"/>
      <c r="F104" s="48"/>
      <c r="G104" s="48">
        <f>E104-F104</f>
        <v>0</v>
      </c>
      <c r="H104" s="48"/>
      <c r="I104" s="48"/>
    </row>
    <row r="105" spans="1:9" s="2" customFormat="1" ht="20.100000000000001" customHeight="1">
      <c r="A105" s="7" t="s">
        <v>32</v>
      </c>
      <c r="B105" s="43">
        <v>516</v>
      </c>
      <c r="C105" s="48">
        <v>49.3</v>
      </c>
      <c r="D105" s="48">
        <f t="shared" si="8"/>
        <v>0</v>
      </c>
      <c r="E105" s="48"/>
      <c r="F105" s="48"/>
      <c r="G105" s="48">
        <f>E105-F105</f>
        <v>0</v>
      </c>
      <c r="H105" s="48" t="e">
        <f>F105/E105*100</f>
        <v>#DIV/0!</v>
      </c>
      <c r="I105" s="48"/>
    </row>
    <row r="106" spans="1:9" s="2" customFormat="1" ht="20.100000000000001" customHeight="1">
      <c r="A106" s="73" t="s">
        <v>80</v>
      </c>
      <c r="B106" s="74"/>
      <c r="C106" s="74"/>
      <c r="D106" s="74"/>
      <c r="E106" s="74"/>
      <c r="F106" s="74"/>
      <c r="G106" s="74"/>
      <c r="H106" s="74"/>
      <c r="I106" s="79"/>
    </row>
    <row r="107" spans="1:9" s="2" customFormat="1" ht="20.100000000000001" customHeight="1">
      <c r="A107" s="7" t="s">
        <v>82</v>
      </c>
      <c r="B107" s="46">
        <v>600</v>
      </c>
      <c r="C107" s="48"/>
      <c r="D107" s="48">
        <f>F107</f>
        <v>0</v>
      </c>
      <c r="E107" s="48"/>
      <c r="F107" s="48"/>
      <c r="G107" s="48"/>
      <c r="H107" s="48"/>
      <c r="I107" s="48"/>
    </row>
    <row r="108" spans="1:9" s="2" customFormat="1" ht="20.100000000000001" customHeight="1">
      <c r="A108" s="37" t="s">
        <v>83</v>
      </c>
      <c r="B108" s="43">
        <v>601</v>
      </c>
      <c r="C108" s="47"/>
      <c r="D108" s="48"/>
      <c r="E108" s="48"/>
      <c r="F108" s="48"/>
      <c r="G108" s="48"/>
      <c r="H108" s="48"/>
      <c r="I108" s="48"/>
    </row>
    <row r="109" spans="1:9" s="2" customFormat="1" ht="20.100000000000001" customHeight="1">
      <c r="A109" s="37" t="s">
        <v>84</v>
      </c>
      <c r="B109" s="43">
        <v>602</v>
      </c>
      <c r="C109" s="47"/>
      <c r="D109" s="48"/>
      <c r="E109" s="48"/>
      <c r="F109" s="48"/>
      <c r="G109" s="48"/>
      <c r="H109" s="48"/>
      <c r="I109" s="48"/>
    </row>
    <row r="110" spans="1:9" s="2" customFormat="1" ht="20.100000000000001" customHeight="1">
      <c r="A110" s="37" t="s">
        <v>85</v>
      </c>
      <c r="B110" s="43">
        <v>603</v>
      </c>
      <c r="C110" s="48"/>
      <c r="D110" s="48">
        <f>F110</f>
        <v>0</v>
      </c>
      <c r="E110" s="48"/>
      <c r="F110" s="48"/>
      <c r="G110" s="48"/>
      <c r="H110" s="48"/>
      <c r="I110" s="48"/>
    </row>
    <row r="111" spans="1:9" s="2" customFormat="1" ht="20.100000000000001" customHeight="1">
      <c r="A111" s="7" t="s">
        <v>132</v>
      </c>
      <c r="B111" s="46">
        <v>610</v>
      </c>
      <c r="C111" s="47"/>
      <c r="D111" s="47"/>
      <c r="E111" s="48">
        <v>3500</v>
      </c>
      <c r="F111" s="48">
        <v>796.7</v>
      </c>
      <c r="G111" s="48">
        <f>E111-F111</f>
        <v>2703.3</v>
      </c>
      <c r="H111" s="48">
        <f>F111/E111*100</f>
        <v>22.762857142857143</v>
      </c>
      <c r="I111" s="48"/>
    </row>
    <row r="112" spans="1:9" s="2" customFormat="1" ht="20.100000000000001" customHeight="1">
      <c r="A112" s="7" t="s">
        <v>86</v>
      </c>
      <c r="B112" s="46">
        <v>620</v>
      </c>
      <c r="C112" s="47"/>
      <c r="D112" s="47"/>
      <c r="E112" s="48"/>
      <c r="F112" s="48"/>
      <c r="G112" s="48"/>
      <c r="H112" s="48"/>
      <c r="I112" s="48"/>
    </row>
    <row r="113" spans="1:9" s="2" customFormat="1" ht="20.100000000000001" customHeight="1">
      <c r="A113" s="37" t="s">
        <v>83</v>
      </c>
      <c r="B113" s="43">
        <v>621</v>
      </c>
      <c r="C113" s="47"/>
      <c r="D113" s="47"/>
      <c r="E113" s="48"/>
      <c r="F113" s="48"/>
      <c r="G113" s="48"/>
      <c r="H113" s="48"/>
      <c r="I113" s="48"/>
    </row>
    <row r="114" spans="1:9" s="2" customFormat="1" ht="20.100000000000001" customHeight="1">
      <c r="A114" s="37" t="s">
        <v>84</v>
      </c>
      <c r="B114" s="43">
        <v>622</v>
      </c>
      <c r="C114" s="47"/>
      <c r="D114" s="47"/>
      <c r="E114" s="48"/>
      <c r="F114" s="48"/>
      <c r="G114" s="48"/>
      <c r="H114" s="48"/>
      <c r="I114" s="48"/>
    </row>
    <row r="115" spans="1:9" s="2" customFormat="1" ht="20.100000000000001" customHeight="1">
      <c r="A115" s="37" t="s">
        <v>85</v>
      </c>
      <c r="B115" s="43">
        <v>623</v>
      </c>
      <c r="C115" s="47"/>
      <c r="D115" s="47"/>
      <c r="E115" s="48"/>
      <c r="F115" s="48"/>
      <c r="G115" s="48"/>
      <c r="H115" s="48"/>
      <c r="I115" s="48"/>
    </row>
    <row r="116" spans="1:9" s="2" customFormat="1" ht="20.100000000000001" customHeight="1">
      <c r="A116" s="7" t="s">
        <v>35</v>
      </c>
      <c r="B116" s="46">
        <v>630</v>
      </c>
      <c r="C116" s="47"/>
      <c r="D116" s="47"/>
      <c r="E116" s="48"/>
      <c r="F116" s="48"/>
      <c r="G116" s="48"/>
      <c r="H116" s="48"/>
      <c r="I116" s="48"/>
    </row>
    <row r="117" spans="1:9" ht="20.100000000000001" customHeight="1">
      <c r="A117" s="9" t="s">
        <v>11</v>
      </c>
      <c r="B117" s="10">
        <v>700</v>
      </c>
      <c r="C117" s="49">
        <f>C41+C42+C43+C85+C97+C111+C107</f>
        <v>19477.8</v>
      </c>
      <c r="D117" s="49">
        <f t="shared" ref="D117:D123" si="9">F117</f>
        <v>21463.3</v>
      </c>
      <c r="E117" s="49">
        <f>E41+E42+E43+E85+E97+E111+E107</f>
        <v>80017.899999999994</v>
      </c>
      <c r="F117" s="49">
        <f>F41+F42+F43+F85+F97+F111+F107</f>
        <v>21463.3</v>
      </c>
      <c r="G117" s="49">
        <f t="shared" ref="G117:G123" si="10">E117-F117</f>
        <v>58554.599999999991</v>
      </c>
      <c r="H117" s="49">
        <f>F117/E117*100</f>
        <v>26.823123326155773</v>
      </c>
      <c r="I117" s="49">
        <f>I41+I42+I43+I85+I97+I111</f>
        <v>0</v>
      </c>
    </row>
    <row r="118" spans="1:9" ht="20.100000000000001" customHeight="1">
      <c r="A118" s="9" t="s">
        <v>19</v>
      </c>
      <c r="B118" s="10">
        <v>800</v>
      </c>
      <c r="C118" s="49">
        <f>C95+C99</f>
        <v>23331.7</v>
      </c>
      <c r="D118" s="49">
        <f t="shared" si="9"/>
        <v>18731.2</v>
      </c>
      <c r="E118" s="49">
        <f>E95+E99</f>
        <v>80017.900000000009</v>
      </c>
      <c r="F118" s="49">
        <f>F95+F99</f>
        <v>18731.2</v>
      </c>
      <c r="G118" s="49">
        <f t="shared" si="10"/>
        <v>61286.700000000012</v>
      </c>
      <c r="H118" s="49">
        <f>F118/E118*100</f>
        <v>23.408762289437739</v>
      </c>
      <c r="I118" s="49">
        <f>I95+I99</f>
        <v>0</v>
      </c>
    </row>
    <row r="119" spans="1:9" ht="19.5" customHeight="1">
      <c r="A119" s="7" t="s">
        <v>72</v>
      </c>
      <c r="B119" s="8">
        <v>850</v>
      </c>
      <c r="C119" s="48">
        <v>-1230.3</v>
      </c>
      <c r="D119" s="48">
        <f t="shared" si="9"/>
        <v>3667.4</v>
      </c>
      <c r="E119" s="48">
        <f>E117-E118</f>
        <v>0</v>
      </c>
      <c r="F119" s="48">
        <v>3667.4</v>
      </c>
      <c r="G119" s="48"/>
      <c r="H119" s="48"/>
      <c r="I119" s="48">
        <f>I117-I118</f>
        <v>0</v>
      </c>
    </row>
    <row r="120" spans="1:9" ht="19.5" customHeight="1">
      <c r="A120" s="26" t="s">
        <v>126</v>
      </c>
      <c r="B120" s="8"/>
      <c r="C120" s="48">
        <v>3162.8</v>
      </c>
      <c r="D120" s="48">
        <f t="shared" si="9"/>
        <v>4270.2</v>
      </c>
      <c r="E120" s="48"/>
      <c r="F120" s="48">
        <v>4270.2</v>
      </c>
      <c r="G120" s="48"/>
      <c r="H120" s="48"/>
      <c r="I120" s="48"/>
    </row>
    <row r="121" spans="1:9" ht="19.5" customHeight="1">
      <c r="A121" s="73" t="s">
        <v>73</v>
      </c>
      <c r="B121" s="74"/>
      <c r="C121" s="45"/>
      <c r="D121" s="48">
        <f t="shared" si="9"/>
        <v>0</v>
      </c>
      <c r="E121" s="36"/>
      <c r="F121" s="36"/>
      <c r="G121" s="48">
        <f t="shared" si="10"/>
        <v>0</v>
      </c>
      <c r="H121" s="36"/>
      <c r="I121" s="36"/>
    </row>
    <row r="122" spans="1:9" ht="19.5" customHeight="1">
      <c r="A122" s="7" t="s">
        <v>89</v>
      </c>
      <c r="B122" s="8">
        <v>900</v>
      </c>
      <c r="C122" s="50">
        <v>431</v>
      </c>
      <c r="D122" s="53">
        <f t="shared" si="9"/>
        <v>429.5</v>
      </c>
      <c r="E122" s="50">
        <v>429.5</v>
      </c>
      <c r="F122" s="50">
        <v>429.5</v>
      </c>
      <c r="G122" s="48">
        <f t="shared" si="10"/>
        <v>0</v>
      </c>
      <c r="H122" s="34"/>
      <c r="I122" s="34"/>
    </row>
    <row r="123" spans="1:9" ht="19.5" customHeight="1">
      <c r="A123" s="7" t="s">
        <v>74</v>
      </c>
      <c r="B123" s="8">
        <v>910</v>
      </c>
      <c r="C123" s="34">
        <v>47343.9</v>
      </c>
      <c r="D123" s="48">
        <f t="shared" si="9"/>
        <v>48154.9</v>
      </c>
      <c r="E123" s="34">
        <v>48000</v>
      </c>
      <c r="F123" s="34">
        <v>48154.9</v>
      </c>
      <c r="G123" s="48">
        <f t="shared" si="10"/>
        <v>-154.90000000000146</v>
      </c>
      <c r="H123" s="34"/>
      <c r="I123" s="34"/>
    </row>
    <row r="124" spans="1:9" ht="19.5" customHeight="1">
      <c r="A124" s="7" t="s">
        <v>75</v>
      </c>
      <c r="B124" s="8">
        <v>920</v>
      </c>
      <c r="C124" s="33"/>
      <c r="D124" s="33"/>
      <c r="E124" s="33"/>
      <c r="F124" s="33"/>
      <c r="G124" s="33"/>
      <c r="H124" s="33"/>
      <c r="I124" s="33"/>
    </row>
    <row r="125" spans="1:9" ht="19.5" customHeight="1">
      <c r="A125" s="7" t="s">
        <v>92</v>
      </c>
      <c r="B125" s="8">
        <v>930</v>
      </c>
      <c r="C125" s="33"/>
      <c r="D125" s="33"/>
      <c r="E125" s="33"/>
      <c r="F125" s="33"/>
      <c r="G125" s="33"/>
      <c r="H125" s="33"/>
      <c r="I125" s="33"/>
    </row>
    <row r="126" spans="1:9" ht="19.5" customHeight="1">
      <c r="A126" s="18"/>
      <c r="B126" s="1"/>
      <c r="C126" s="44"/>
      <c r="D126" s="44"/>
      <c r="E126" s="44"/>
      <c r="F126" s="44"/>
      <c r="G126" s="44"/>
      <c r="H126" s="44"/>
      <c r="I126" s="44"/>
    </row>
    <row r="127" spans="1:9" ht="16.5" customHeight="1">
      <c r="A127" s="18"/>
      <c r="C127" s="20"/>
      <c r="D127" s="19"/>
      <c r="E127" s="19"/>
      <c r="F127" s="19"/>
      <c r="G127" s="19"/>
      <c r="H127" s="19"/>
      <c r="I127" s="19"/>
    </row>
    <row r="128" spans="1:9" ht="20.100000000000001" customHeight="1">
      <c r="A128" s="25" t="s">
        <v>128</v>
      </c>
      <c r="B128" s="1"/>
      <c r="C128" s="75" t="s">
        <v>28</v>
      </c>
      <c r="D128" s="75"/>
      <c r="E128" s="75"/>
      <c r="F128" s="12"/>
      <c r="G128" s="76" t="s">
        <v>114</v>
      </c>
      <c r="H128" s="76"/>
      <c r="I128" s="76"/>
    </row>
    <row r="129" spans="1:9" s="2" customFormat="1" ht="20.100000000000001" customHeight="1">
      <c r="A129" s="28" t="s">
        <v>27</v>
      </c>
      <c r="B129" s="3"/>
      <c r="C129" s="77" t="s">
        <v>31</v>
      </c>
      <c r="D129" s="77"/>
      <c r="E129" s="77"/>
      <c r="F129" s="17"/>
      <c r="G129" s="78" t="s">
        <v>17</v>
      </c>
      <c r="H129" s="78"/>
      <c r="I129" s="78"/>
    </row>
    <row r="130" spans="1:9" ht="20.100000000000001" customHeight="1">
      <c r="A130" s="18"/>
      <c r="C130" s="20"/>
      <c r="D130" s="19"/>
      <c r="E130" s="19"/>
      <c r="F130" s="19"/>
      <c r="G130" s="19"/>
      <c r="H130" s="19"/>
      <c r="I130" s="19"/>
    </row>
    <row r="131" spans="1:9">
      <c r="A131" s="18"/>
      <c r="C131" s="20"/>
      <c r="D131" s="19"/>
      <c r="E131" s="19"/>
      <c r="F131" s="19"/>
      <c r="G131" s="19"/>
      <c r="H131" s="19"/>
      <c r="I131" s="19"/>
    </row>
    <row r="132" spans="1:9">
      <c r="A132" s="18"/>
      <c r="C132" s="20"/>
      <c r="D132" s="19"/>
      <c r="E132" s="19"/>
      <c r="F132" s="19"/>
      <c r="G132" s="19"/>
      <c r="H132" s="19"/>
      <c r="I132" s="19"/>
    </row>
    <row r="133" spans="1:9">
      <c r="A133" s="18"/>
      <c r="C133" s="20"/>
      <c r="D133" s="19"/>
      <c r="E133" s="19"/>
      <c r="F133" s="19"/>
      <c r="G133" s="19"/>
      <c r="H133" s="19"/>
      <c r="I133" s="19"/>
    </row>
    <row r="134" spans="1:9">
      <c r="A134" s="18"/>
      <c r="C134" s="20"/>
      <c r="D134" s="19"/>
      <c r="E134" s="19"/>
      <c r="F134" s="19"/>
      <c r="G134" s="19"/>
      <c r="H134" s="19"/>
      <c r="I134" s="19"/>
    </row>
    <row r="135" spans="1:9">
      <c r="A135" s="18"/>
      <c r="C135" s="20"/>
      <c r="D135" s="19"/>
      <c r="E135" s="19"/>
      <c r="F135" s="19"/>
      <c r="G135" s="19"/>
      <c r="H135" s="19"/>
      <c r="I135" s="19"/>
    </row>
    <row r="136" spans="1:9">
      <c r="A136" s="18"/>
      <c r="C136" s="20"/>
      <c r="D136" s="19"/>
      <c r="E136" s="19"/>
      <c r="F136" s="19"/>
      <c r="G136" s="19"/>
      <c r="H136" s="19"/>
      <c r="I136" s="19"/>
    </row>
    <row r="137" spans="1:9">
      <c r="A137" s="18"/>
      <c r="C137" s="20"/>
      <c r="D137" s="19"/>
      <c r="E137" s="19"/>
      <c r="F137" s="19"/>
      <c r="G137" s="19"/>
      <c r="H137" s="19"/>
      <c r="I137" s="19"/>
    </row>
    <row r="138" spans="1:9">
      <c r="A138" s="18"/>
      <c r="C138" s="20"/>
      <c r="D138" s="19"/>
      <c r="E138" s="19"/>
      <c r="F138" s="19"/>
      <c r="G138" s="19"/>
      <c r="H138" s="19"/>
      <c r="I138" s="19"/>
    </row>
    <row r="139" spans="1:9">
      <c r="A139" s="18"/>
      <c r="C139" s="20"/>
      <c r="D139" s="19"/>
      <c r="E139" s="19"/>
      <c r="F139" s="19"/>
      <c r="G139" s="19"/>
      <c r="H139" s="19"/>
      <c r="I139" s="19"/>
    </row>
    <row r="140" spans="1:9">
      <c r="A140" s="18"/>
      <c r="C140" s="20"/>
      <c r="D140" s="19"/>
      <c r="E140" s="19"/>
      <c r="F140" s="19"/>
      <c r="G140" s="19"/>
      <c r="H140" s="19"/>
      <c r="I140" s="19"/>
    </row>
    <row r="141" spans="1:9">
      <c r="A141" s="18"/>
      <c r="C141" s="20"/>
      <c r="D141" s="19"/>
      <c r="E141" s="19"/>
      <c r="F141" s="19"/>
      <c r="G141" s="19"/>
      <c r="H141" s="19"/>
      <c r="I141" s="19"/>
    </row>
    <row r="142" spans="1:9">
      <c r="A142" s="18"/>
      <c r="C142" s="20"/>
      <c r="D142" s="19"/>
      <c r="E142" s="19"/>
      <c r="F142" s="19"/>
      <c r="G142" s="19"/>
      <c r="H142" s="19"/>
      <c r="I142" s="19"/>
    </row>
    <row r="143" spans="1:9">
      <c r="A143" s="18"/>
      <c r="C143" s="20"/>
      <c r="D143" s="19"/>
      <c r="E143" s="19"/>
      <c r="F143" s="19"/>
      <c r="G143" s="19"/>
      <c r="H143" s="19"/>
      <c r="I143" s="19"/>
    </row>
    <row r="144" spans="1:9">
      <c r="A144" s="18"/>
      <c r="C144" s="20"/>
      <c r="D144" s="19"/>
      <c r="E144" s="19"/>
      <c r="F144" s="19"/>
      <c r="G144" s="19"/>
      <c r="H144" s="19"/>
      <c r="I144" s="19"/>
    </row>
    <row r="145" spans="1:9">
      <c r="A145" s="18"/>
      <c r="C145" s="20"/>
      <c r="D145" s="19"/>
      <c r="E145" s="19"/>
      <c r="F145" s="19"/>
      <c r="G145" s="19"/>
      <c r="H145" s="19"/>
      <c r="I145" s="19"/>
    </row>
    <row r="146" spans="1:9">
      <c r="A146" s="18"/>
      <c r="C146" s="20"/>
      <c r="D146" s="19"/>
      <c r="E146" s="19"/>
      <c r="F146" s="19"/>
      <c r="G146" s="19"/>
      <c r="H146" s="19"/>
      <c r="I146" s="19"/>
    </row>
    <row r="147" spans="1:9">
      <c r="A147" s="18"/>
      <c r="C147" s="20"/>
      <c r="D147" s="19"/>
      <c r="E147" s="19"/>
      <c r="F147" s="19"/>
      <c r="G147" s="19"/>
      <c r="H147" s="19"/>
      <c r="I147" s="19"/>
    </row>
    <row r="148" spans="1:9">
      <c r="A148" s="18"/>
      <c r="C148" s="20"/>
      <c r="D148" s="19"/>
      <c r="E148" s="19"/>
      <c r="F148" s="19"/>
      <c r="G148" s="19"/>
      <c r="H148" s="19"/>
      <c r="I148" s="19"/>
    </row>
    <row r="149" spans="1:9">
      <c r="A149" s="18"/>
      <c r="C149" s="20"/>
      <c r="D149" s="19"/>
      <c r="E149" s="19"/>
      <c r="F149" s="19"/>
      <c r="G149" s="19"/>
      <c r="H149" s="19"/>
      <c r="I149" s="19"/>
    </row>
    <row r="150" spans="1:9">
      <c r="A150" s="18"/>
      <c r="C150" s="20"/>
      <c r="D150" s="19"/>
      <c r="E150" s="19"/>
      <c r="F150" s="19"/>
      <c r="G150" s="19"/>
      <c r="H150" s="19"/>
      <c r="I150" s="19"/>
    </row>
    <row r="151" spans="1:9">
      <c r="A151" s="18"/>
      <c r="C151" s="20"/>
      <c r="D151" s="19"/>
      <c r="E151" s="19"/>
      <c r="F151" s="19"/>
      <c r="G151" s="19"/>
      <c r="H151" s="19"/>
      <c r="I151" s="19"/>
    </row>
    <row r="152" spans="1:9">
      <c r="A152" s="18"/>
      <c r="C152" s="20"/>
      <c r="D152" s="19"/>
      <c r="E152" s="19"/>
      <c r="F152" s="19"/>
      <c r="G152" s="19"/>
      <c r="H152" s="19"/>
      <c r="I152" s="19"/>
    </row>
    <row r="153" spans="1:9">
      <c r="A153" s="18"/>
      <c r="C153" s="20"/>
      <c r="D153" s="19"/>
      <c r="E153" s="19"/>
      <c r="F153" s="19"/>
      <c r="G153" s="19"/>
      <c r="H153" s="19"/>
      <c r="I153" s="19"/>
    </row>
    <row r="154" spans="1:9">
      <c r="A154" s="18"/>
      <c r="C154" s="20"/>
      <c r="D154" s="19"/>
      <c r="E154" s="19"/>
      <c r="F154" s="19"/>
      <c r="G154" s="19"/>
      <c r="H154" s="19"/>
      <c r="I154" s="19"/>
    </row>
    <row r="155" spans="1:9">
      <c r="A155" s="18"/>
      <c r="C155" s="20"/>
      <c r="D155" s="19"/>
      <c r="E155" s="19"/>
      <c r="F155" s="19"/>
      <c r="G155" s="19"/>
      <c r="H155" s="19"/>
      <c r="I155" s="19"/>
    </row>
    <row r="156" spans="1:9">
      <c r="A156" s="18"/>
      <c r="C156" s="20"/>
      <c r="D156" s="19"/>
      <c r="E156" s="19"/>
      <c r="F156" s="19"/>
      <c r="G156" s="19"/>
      <c r="H156" s="19"/>
      <c r="I156" s="19"/>
    </row>
    <row r="157" spans="1:9">
      <c r="A157" s="18"/>
      <c r="C157" s="20"/>
      <c r="D157" s="19"/>
      <c r="E157" s="19"/>
      <c r="F157" s="19"/>
      <c r="G157" s="19"/>
      <c r="H157" s="19"/>
      <c r="I157" s="19"/>
    </row>
    <row r="158" spans="1:9">
      <c r="A158" s="18"/>
      <c r="C158" s="20"/>
      <c r="D158" s="19"/>
      <c r="E158" s="19"/>
      <c r="F158" s="19"/>
      <c r="G158" s="19"/>
      <c r="H158" s="19"/>
      <c r="I158" s="19"/>
    </row>
    <row r="159" spans="1:9">
      <c r="A159" s="18"/>
      <c r="C159" s="20"/>
      <c r="D159" s="19"/>
      <c r="E159" s="19"/>
      <c r="F159" s="19"/>
      <c r="G159" s="19"/>
      <c r="H159" s="19"/>
      <c r="I159" s="19"/>
    </row>
    <row r="160" spans="1:9">
      <c r="A160" s="18"/>
      <c r="C160" s="20"/>
      <c r="D160" s="19"/>
      <c r="E160" s="19"/>
      <c r="F160" s="19"/>
      <c r="G160" s="19"/>
      <c r="H160" s="19"/>
      <c r="I160" s="19"/>
    </row>
    <row r="161" spans="1:9">
      <c r="A161" s="18"/>
      <c r="C161" s="20"/>
      <c r="D161" s="19"/>
      <c r="E161" s="19"/>
      <c r="F161" s="19"/>
      <c r="G161" s="19"/>
      <c r="H161" s="19"/>
      <c r="I161" s="19"/>
    </row>
    <row r="162" spans="1:9">
      <c r="A162" s="18"/>
      <c r="C162" s="20"/>
      <c r="D162" s="19"/>
      <c r="E162" s="19"/>
      <c r="F162" s="19"/>
      <c r="G162" s="19"/>
      <c r="H162" s="19"/>
      <c r="I162" s="19"/>
    </row>
    <row r="163" spans="1:9">
      <c r="A163" s="18"/>
      <c r="C163" s="20"/>
      <c r="D163" s="19"/>
      <c r="E163" s="19"/>
      <c r="F163" s="19"/>
      <c r="G163" s="19"/>
      <c r="H163" s="19"/>
      <c r="I163" s="19"/>
    </row>
    <row r="164" spans="1:9">
      <c r="A164" s="18"/>
      <c r="C164" s="20"/>
      <c r="D164" s="19"/>
      <c r="E164" s="19"/>
      <c r="F164" s="19"/>
      <c r="G164" s="19"/>
      <c r="H164" s="19"/>
      <c r="I164" s="19"/>
    </row>
    <row r="165" spans="1:9">
      <c r="A165" s="18"/>
      <c r="C165" s="20"/>
      <c r="D165" s="19"/>
      <c r="E165" s="19"/>
      <c r="F165" s="19"/>
      <c r="G165" s="19"/>
      <c r="H165" s="19"/>
      <c r="I165" s="19"/>
    </row>
    <row r="166" spans="1:9">
      <c r="A166" s="18"/>
      <c r="C166" s="20"/>
      <c r="D166" s="19"/>
      <c r="E166" s="19"/>
      <c r="F166" s="19"/>
      <c r="G166" s="19"/>
      <c r="H166" s="19"/>
      <c r="I166" s="19"/>
    </row>
    <row r="167" spans="1:9">
      <c r="A167" s="18"/>
      <c r="C167" s="20"/>
      <c r="D167" s="19"/>
      <c r="E167" s="19"/>
      <c r="F167" s="19"/>
      <c r="G167" s="19"/>
      <c r="H167" s="19"/>
      <c r="I167" s="19"/>
    </row>
    <row r="168" spans="1:9">
      <c r="A168" s="18"/>
      <c r="C168" s="20"/>
      <c r="D168" s="19"/>
      <c r="E168" s="19"/>
      <c r="F168" s="19"/>
      <c r="G168" s="19"/>
      <c r="H168" s="19"/>
      <c r="I168" s="19"/>
    </row>
    <row r="169" spans="1:9">
      <c r="A169" s="18"/>
      <c r="C169" s="20"/>
      <c r="D169" s="19"/>
      <c r="E169" s="19"/>
      <c r="F169" s="19"/>
      <c r="G169" s="19"/>
      <c r="H169" s="19"/>
      <c r="I169" s="19"/>
    </row>
    <row r="170" spans="1:9">
      <c r="A170" s="18"/>
      <c r="C170" s="20"/>
      <c r="D170" s="19"/>
      <c r="E170" s="19"/>
      <c r="F170" s="19"/>
      <c r="G170" s="19"/>
      <c r="H170" s="19"/>
      <c r="I170" s="19"/>
    </row>
    <row r="171" spans="1:9">
      <c r="A171" s="24"/>
    </row>
    <row r="172" spans="1:9">
      <c r="A172" s="24"/>
    </row>
    <row r="173" spans="1:9">
      <c r="A173" s="24"/>
    </row>
    <row r="174" spans="1:9">
      <c r="A174" s="24"/>
    </row>
    <row r="175" spans="1:9">
      <c r="A175" s="24"/>
    </row>
    <row r="176" spans="1:9">
      <c r="A176" s="24"/>
    </row>
    <row r="177" spans="1:1">
      <c r="A177" s="24"/>
    </row>
    <row r="178" spans="1:1">
      <c r="A178" s="24"/>
    </row>
    <row r="179" spans="1:1">
      <c r="A179" s="24"/>
    </row>
    <row r="180" spans="1:1">
      <c r="A180" s="24"/>
    </row>
    <row r="181" spans="1:1">
      <c r="A181" s="24"/>
    </row>
    <row r="182" spans="1:1">
      <c r="A182" s="24"/>
    </row>
    <row r="183" spans="1:1">
      <c r="A183" s="24"/>
    </row>
    <row r="184" spans="1:1">
      <c r="A184" s="24"/>
    </row>
    <row r="185" spans="1:1">
      <c r="A185" s="24"/>
    </row>
    <row r="186" spans="1:1">
      <c r="A186" s="24"/>
    </row>
    <row r="187" spans="1:1">
      <c r="A187" s="24"/>
    </row>
    <row r="188" spans="1:1">
      <c r="A188" s="24"/>
    </row>
    <row r="189" spans="1:1">
      <c r="A189" s="24"/>
    </row>
    <row r="190" spans="1:1">
      <c r="A190" s="24"/>
    </row>
    <row r="191" spans="1:1">
      <c r="A191" s="24"/>
    </row>
    <row r="192" spans="1:1">
      <c r="A192" s="24"/>
    </row>
    <row r="193" spans="1:1">
      <c r="A193" s="24"/>
    </row>
    <row r="194" spans="1:1">
      <c r="A194" s="24"/>
    </row>
    <row r="195" spans="1:1">
      <c r="A195" s="24"/>
    </row>
    <row r="196" spans="1:1">
      <c r="A196" s="24"/>
    </row>
    <row r="197" spans="1:1">
      <c r="A197" s="24"/>
    </row>
    <row r="198" spans="1:1">
      <c r="A198" s="24"/>
    </row>
    <row r="199" spans="1:1">
      <c r="A199" s="24"/>
    </row>
    <row r="200" spans="1:1">
      <c r="A200" s="24"/>
    </row>
    <row r="201" spans="1:1">
      <c r="A201" s="24"/>
    </row>
    <row r="202" spans="1:1">
      <c r="A202" s="24"/>
    </row>
    <row r="203" spans="1:1">
      <c r="A203" s="24"/>
    </row>
    <row r="204" spans="1:1">
      <c r="A204" s="24"/>
    </row>
    <row r="205" spans="1:1">
      <c r="A205" s="24"/>
    </row>
    <row r="206" spans="1:1">
      <c r="A206" s="24"/>
    </row>
    <row r="207" spans="1:1">
      <c r="A207" s="24"/>
    </row>
    <row r="208" spans="1:1">
      <c r="A208" s="24"/>
    </row>
    <row r="209" spans="1:1">
      <c r="A209" s="24"/>
    </row>
    <row r="210" spans="1:1">
      <c r="A210" s="24"/>
    </row>
    <row r="211" spans="1:1">
      <c r="A211" s="24"/>
    </row>
    <row r="212" spans="1:1">
      <c r="A212" s="24"/>
    </row>
    <row r="213" spans="1:1">
      <c r="A213" s="24"/>
    </row>
    <row r="214" spans="1:1">
      <c r="A214" s="24"/>
    </row>
    <row r="215" spans="1:1">
      <c r="A215" s="24"/>
    </row>
    <row r="216" spans="1:1">
      <c r="A216" s="24"/>
    </row>
    <row r="217" spans="1:1">
      <c r="A217" s="24"/>
    </row>
    <row r="218" spans="1:1">
      <c r="A218" s="24"/>
    </row>
    <row r="219" spans="1:1">
      <c r="A219" s="24"/>
    </row>
    <row r="220" spans="1:1">
      <c r="A220" s="24"/>
    </row>
    <row r="221" spans="1:1">
      <c r="A221" s="24"/>
    </row>
    <row r="222" spans="1:1">
      <c r="A222" s="24"/>
    </row>
    <row r="223" spans="1:1">
      <c r="A223" s="24"/>
    </row>
    <row r="224" spans="1:1">
      <c r="A224" s="24"/>
    </row>
    <row r="225" spans="1:1">
      <c r="A225" s="24"/>
    </row>
    <row r="226" spans="1:1">
      <c r="A226" s="24"/>
    </row>
    <row r="227" spans="1:1">
      <c r="A227" s="24"/>
    </row>
    <row r="228" spans="1:1">
      <c r="A228" s="24"/>
    </row>
    <row r="229" spans="1:1">
      <c r="A229" s="24"/>
    </row>
    <row r="230" spans="1:1">
      <c r="A230" s="24"/>
    </row>
    <row r="231" spans="1:1">
      <c r="A231" s="24"/>
    </row>
    <row r="232" spans="1:1">
      <c r="A232" s="24"/>
    </row>
    <row r="233" spans="1:1">
      <c r="A233" s="24"/>
    </row>
    <row r="234" spans="1:1">
      <c r="A234" s="24"/>
    </row>
    <row r="235" spans="1:1">
      <c r="A235" s="24"/>
    </row>
    <row r="236" spans="1:1">
      <c r="A236" s="24"/>
    </row>
    <row r="237" spans="1:1">
      <c r="A237" s="24"/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2" spans="1:1">
      <c r="A242" s="24"/>
    </row>
    <row r="243" spans="1:1">
      <c r="A243" s="24"/>
    </row>
    <row r="244" spans="1:1">
      <c r="A244" s="24"/>
    </row>
    <row r="245" spans="1:1">
      <c r="A245" s="24"/>
    </row>
    <row r="246" spans="1:1">
      <c r="A246" s="24"/>
    </row>
    <row r="247" spans="1:1">
      <c r="A247" s="24"/>
    </row>
    <row r="248" spans="1:1">
      <c r="A248" s="24"/>
    </row>
    <row r="249" spans="1:1">
      <c r="A249" s="24"/>
    </row>
    <row r="250" spans="1:1">
      <c r="A250" s="24"/>
    </row>
    <row r="251" spans="1:1">
      <c r="A251" s="24"/>
    </row>
    <row r="252" spans="1:1">
      <c r="A252" s="24"/>
    </row>
    <row r="253" spans="1:1">
      <c r="A253" s="24"/>
    </row>
    <row r="254" spans="1:1">
      <c r="A254" s="24"/>
    </row>
    <row r="255" spans="1:1">
      <c r="A255" s="24"/>
    </row>
    <row r="256" spans="1:1">
      <c r="A256" s="24"/>
    </row>
    <row r="257" spans="1:1">
      <c r="A257" s="24"/>
    </row>
    <row r="258" spans="1:1">
      <c r="A258" s="24"/>
    </row>
    <row r="259" spans="1:1">
      <c r="A259" s="24"/>
    </row>
    <row r="260" spans="1:1">
      <c r="A260" s="24"/>
    </row>
    <row r="261" spans="1:1">
      <c r="A261" s="24"/>
    </row>
    <row r="262" spans="1:1">
      <c r="A262" s="24"/>
    </row>
    <row r="263" spans="1:1">
      <c r="A263" s="24"/>
    </row>
    <row r="264" spans="1:1">
      <c r="A264" s="24"/>
    </row>
    <row r="265" spans="1:1">
      <c r="A265" s="24"/>
    </row>
    <row r="266" spans="1:1">
      <c r="A266" s="24"/>
    </row>
    <row r="267" spans="1:1">
      <c r="A267" s="24"/>
    </row>
    <row r="268" spans="1:1">
      <c r="A268" s="24"/>
    </row>
    <row r="269" spans="1:1">
      <c r="A269" s="24"/>
    </row>
    <row r="270" spans="1:1">
      <c r="A270" s="24"/>
    </row>
    <row r="271" spans="1:1">
      <c r="A271" s="24"/>
    </row>
    <row r="272" spans="1:1">
      <c r="A272" s="24"/>
    </row>
    <row r="273" spans="1:1">
      <c r="A273" s="24"/>
    </row>
    <row r="274" spans="1:1">
      <c r="A274" s="24"/>
    </row>
    <row r="275" spans="1:1">
      <c r="A275" s="24"/>
    </row>
    <row r="276" spans="1:1">
      <c r="A276" s="24"/>
    </row>
    <row r="277" spans="1:1">
      <c r="A277" s="24"/>
    </row>
    <row r="278" spans="1:1">
      <c r="A278" s="24"/>
    </row>
    <row r="279" spans="1:1">
      <c r="A279" s="24"/>
    </row>
    <row r="280" spans="1:1">
      <c r="A280" s="24"/>
    </row>
    <row r="281" spans="1:1">
      <c r="A281" s="24"/>
    </row>
    <row r="282" spans="1:1">
      <c r="A282" s="24"/>
    </row>
    <row r="283" spans="1:1">
      <c r="A283" s="24"/>
    </row>
    <row r="284" spans="1:1">
      <c r="A284" s="24"/>
    </row>
    <row r="285" spans="1:1">
      <c r="A285" s="24"/>
    </row>
    <row r="286" spans="1:1">
      <c r="A286" s="24"/>
    </row>
    <row r="287" spans="1:1">
      <c r="A287" s="24"/>
    </row>
    <row r="288" spans="1:1">
      <c r="A288" s="24"/>
    </row>
    <row r="289" spans="1:1">
      <c r="A289" s="24"/>
    </row>
    <row r="290" spans="1:1">
      <c r="A290" s="24"/>
    </row>
    <row r="291" spans="1:1">
      <c r="A291" s="24"/>
    </row>
    <row r="292" spans="1:1">
      <c r="A292" s="24"/>
    </row>
    <row r="293" spans="1:1">
      <c r="A293" s="24"/>
    </row>
    <row r="294" spans="1:1">
      <c r="A294" s="24"/>
    </row>
    <row r="295" spans="1:1">
      <c r="A295" s="24"/>
    </row>
    <row r="296" spans="1:1">
      <c r="A296" s="24"/>
    </row>
    <row r="297" spans="1:1">
      <c r="A297" s="24"/>
    </row>
    <row r="298" spans="1:1">
      <c r="A298" s="24"/>
    </row>
    <row r="299" spans="1:1">
      <c r="A299" s="24"/>
    </row>
    <row r="300" spans="1:1">
      <c r="A300" s="24"/>
    </row>
    <row r="301" spans="1:1">
      <c r="A301" s="24"/>
    </row>
    <row r="302" spans="1:1">
      <c r="A302" s="24"/>
    </row>
    <row r="303" spans="1:1">
      <c r="A303" s="24"/>
    </row>
    <row r="304" spans="1:1">
      <c r="A304" s="24"/>
    </row>
    <row r="305" spans="1:1">
      <c r="A305" s="24"/>
    </row>
    <row r="306" spans="1:1">
      <c r="A306" s="24"/>
    </row>
    <row r="307" spans="1:1">
      <c r="A307" s="24"/>
    </row>
    <row r="308" spans="1:1">
      <c r="A308" s="24"/>
    </row>
    <row r="309" spans="1:1">
      <c r="A309" s="24"/>
    </row>
    <row r="310" spans="1:1">
      <c r="A310" s="24"/>
    </row>
    <row r="311" spans="1:1">
      <c r="A311" s="24"/>
    </row>
    <row r="312" spans="1:1">
      <c r="A312" s="24"/>
    </row>
    <row r="313" spans="1:1">
      <c r="A313" s="24"/>
    </row>
    <row r="314" spans="1:1">
      <c r="A314" s="24"/>
    </row>
    <row r="315" spans="1:1">
      <c r="A315" s="24"/>
    </row>
    <row r="316" spans="1:1">
      <c r="A316" s="24"/>
    </row>
    <row r="317" spans="1:1">
      <c r="A317" s="24"/>
    </row>
    <row r="318" spans="1:1">
      <c r="A318" s="24"/>
    </row>
    <row r="319" spans="1:1">
      <c r="A319" s="24"/>
    </row>
    <row r="320" spans="1:1">
      <c r="A320" s="24"/>
    </row>
    <row r="321" spans="1:1">
      <c r="A321" s="24"/>
    </row>
    <row r="322" spans="1:1">
      <c r="A322" s="24"/>
    </row>
    <row r="323" spans="1:1">
      <c r="A323" s="24"/>
    </row>
    <row r="324" spans="1:1">
      <c r="A324" s="24"/>
    </row>
    <row r="325" spans="1:1">
      <c r="A325" s="24"/>
    </row>
    <row r="326" spans="1:1">
      <c r="A326" s="24"/>
    </row>
    <row r="327" spans="1:1">
      <c r="A327" s="24"/>
    </row>
    <row r="328" spans="1:1">
      <c r="A328" s="24"/>
    </row>
    <row r="329" spans="1:1">
      <c r="A329" s="24"/>
    </row>
    <row r="330" spans="1:1">
      <c r="A330" s="24"/>
    </row>
    <row r="331" spans="1:1">
      <c r="A331" s="24"/>
    </row>
    <row r="332" spans="1:1">
      <c r="A332" s="24"/>
    </row>
    <row r="333" spans="1:1">
      <c r="A333" s="24"/>
    </row>
    <row r="334" spans="1:1">
      <c r="A334" s="24"/>
    </row>
    <row r="335" spans="1:1">
      <c r="A335" s="24"/>
    </row>
    <row r="336" spans="1:1">
      <c r="A336" s="24"/>
    </row>
    <row r="337" spans="1:1">
      <c r="A337" s="24"/>
    </row>
  </sheetData>
  <mergeCells count="34">
    <mergeCell ref="A121:B121"/>
    <mergeCell ref="C128:E128"/>
    <mergeCell ref="G128:I128"/>
    <mergeCell ref="C129:E129"/>
    <mergeCell ref="G129:I129"/>
    <mergeCell ref="A39:I39"/>
    <mergeCell ref="A40:I40"/>
    <mergeCell ref="A89:I89"/>
    <mergeCell ref="A96:I96"/>
    <mergeCell ref="A106:I106"/>
    <mergeCell ref="A33:I33"/>
    <mergeCell ref="A34:I34"/>
    <mergeCell ref="A36:A37"/>
    <mergeCell ref="B36:B37"/>
    <mergeCell ref="C36:D36"/>
    <mergeCell ref="E36:I36"/>
    <mergeCell ref="B27:E27"/>
    <mergeCell ref="F27:H27"/>
    <mergeCell ref="B28:E28"/>
    <mergeCell ref="B29:F29"/>
    <mergeCell ref="B30:E30"/>
    <mergeCell ref="B31:E31"/>
    <mergeCell ref="B22:E22"/>
    <mergeCell ref="B23:E23"/>
    <mergeCell ref="B24:E24"/>
    <mergeCell ref="B25:E25"/>
    <mergeCell ref="B26:E26"/>
    <mergeCell ref="F26:H26"/>
    <mergeCell ref="H4:I4"/>
    <mergeCell ref="H16:I16"/>
    <mergeCell ref="B19:E19"/>
    <mergeCell ref="H19:I19"/>
    <mergeCell ref="B21:E21"/>
    <mergeCell ref="A20:G20"/>
  </mergeCells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I. Фін план (дод 1)</vt:lpstr>
      <vt:lpstr>'I. Фін план (дод 1)'!Заголовки_для_печати</vt:lpstr>
      <vt:lpstr>'I. Фін план (дод 1)'!Область_печати</vt:lpstr>
    </vt:vector>
  </TitlesOfParts>
  <Company>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Mis'kaRada</cp:lastModifiedBy>
  <cp:lastPrinted>2023-04-27T11:51:24Z</cp:lastPrinted>
  <dcterms:created xsi:type="dcterms:W3CDTF">2003-03-13T16:00:22Z</dcterms:created>
  <dcterms:modified xsi:type="dcterms:W3CDTF">2023-05-05T14:03:40Z</dcterms:modified>
</cp:coreProperties>
</file>