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РІШЕННЯ сесій  8 скликання\39 сесія\1691 УЖКГ\"/>
    </mc:Choice>
  </mc:AlternateContent>
  <xr:revisionPtr revIDLastSave="0" documentId="13_ncr:1_{D8BE63A2-C007-4AA3-918A-970D5B8E54B5}" xr6:coauthVersionLast="47" xr6:coauthVersionMax="47" xr10:uidLastSave="{00000000-0000-0000-0000-000000000000}"/>
  <bookViews>
    <workbookView xWindow="-120" yWindow="-120" windowWidth="29040" windowHeight="15840" xr2:uid="{00000000-000D-0000-FFFF-FFFF00000000}"/>
  </bookViews>
  <sheets>
    <sheet name="Додаток " sheetId="1" r:id="rId1"/>
  </sheets>
  <definedNames>
    <definedName name="_xlnm.Print_Titles" localSheetId="0">'Додаток '!$18:$18</definedName>
    <definedName name="_xlnm.Print_Area" localSheetId="0">'Додаток '!$A$1:$I$249</definedName>
  </definedNames>
  <calcPr calcId="181029"/>
</workbook>
</file>

<file path=xl/calcChain.xml><?xml version="1.0" encoding="utf-8"?>
<calcChain xmlns="http://schemas.openxmlformats.org/spreadsheetml/2006/main">
  <c r="H247" i="1" l="1"/>
  <c r="G247" i="1"/>
  <c r="F247" i="1"/>
  <c r="G36" i="1"/>
  <c r="F24" i="1"/>
  <c r="G24" i="1"/>
  <c r="H109" i="1"/>
  <c r="H108" i="1"/>
  <c r="H107" i="1"/>
  <c r="H106" i="1"/>
  <c r="H105" i="1"/>
  <c r="H104" i="1"/>
  <c r="H103" i="1"/>
  <c r="H102" i="1"/>
  <c r="H101" i="1"/>
  <c r="G100" i="1"/>
  <c r="H100" i="1" s="1"/>
  <c r="H99" i="1"/>
  <c r="H98" i="1"/>
  <c r="F36" i="1"/>
  <c r="H24" i="1" l="1"/>
  <c r="H36" i="1"/>
  <c r="G97" i="1"/>
  <c r="H97" i="1" s="1"/>
  <c r="F245" i="1"/>
  <c r="G245" i="1"/>
  <c r="H235" i="1"/>
  <c r="H236" i="1"/>
  <c r="H237" i="1"/>
  <c r="H29" i="1"/>
  <c r="H30" i="1"/>
  <c r="H31" i="1"/>
  <c r="H238" i="1"/>
  <c r="H239" i="1"/>
  <c r="H240" i="1"/>
  <c r="H241" i="1"/>
  <c r="H242" i="1"/>
  <c r="H243" i="1"/>
  <c r="H244" i="1"/>
  <c r="H234"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200" i="1"/>
  <c r="H201" i="1"/>
  <c r="H202" i="1"/>
  <c r="H203" i="1"/>
  <c r="H204" i="1"/>
  <c r="H205" i="1"/>
  <c r="H206" i="1"/>
  <c r="H208" i="1"/>
  <c r="H209" i="1"/>
  <c r="H210" i="1"/>
  <c r="H211" i="1"/>
  <c r="H212" i="1"/>
  <c r="H213" i="1"/>
  <c r="H214" i="1"/>
  <c r="H215" i="1"/>
  <c r="H216" i="1"/>
  <c r="H217" i="1"/>
  <c r="H218" i="1"/>
  <c r="H219" i="1"/>
  <c r="H220" i="1"/>
  <c r="H221" i="1"/>
  <c r="H222" i="1"/>
  <c r="H223" i="1"/>
  <c r="H224" i="1"/>
  <c r="H225" i="1"/>
  <c r="H226" i="1"/>
  <c r="H227" i="1"/>
  <c r="F228" i="1"/>
  <c r="H161" i="1"/>
  <c r="H162" i="1"/>
  <c r="H163" i="1"/>
  <c r="H164" i="1"/>
  <c r="H160" i="1"/>
  <c r="H42" i="1"/>
  <c r="H43" i="1"/>
  <c r="H44" i="1"/>
  <c r="H45" i="1"/>
  <c r="H46" i="1"/>
  <c r="H47" i="1"/>
  <c r="H48" i="1"/>
  <c r="H49" i="1"/>
  <c r="H50"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110" i="1"/>
  <c r="H111" i="1"/>
  <c r="H112" i="1"/>
  <c r="H113" i="1"/>
  <c r="H114" i="1"/>
  <c r="H115" i="1"/>
  <c r="H116" i="1"/>
  <c r="H117" i="1"/>
  <c r="H118" i="1"/>
  <c r="H119" i="1"/>
  <c r="H120" i="1"/>
  <c r="H121"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41" i="1"/>
  <c r="H245" i="1" l="1"/>
  <c r="G167" i="1"/>
  <c r="F167" i="1"/>
  <c r="G157" i="1"/>
  <c r="F157" i="1"/>
  <c r="F39" i="1"/>
  <c r="G39" i="1"/>
  <c r="H32" i="1"/>
  <c r="H33" i="1"/>
  <c r="H34" i="1"/>
  <c r="H35" i="1"/>
  <c r="H28" i="1"/>
  <c r="H20" i="1"/>
  <c r="H23" i="1"/>
  <c r="H22" i="1"/>
  <c r="H21" i="1"/>
  <c r="H157" i="1" l="1"/>
  <c r="H167" i="1"/>
  <c r="F169" i="1" l="1"/>
  <c r="F165" i="1" l="1"/>
  <c r="F166" i="1"/>
  <c r="F231" i="1" l="1"/>
  <c r="F232" i="1"/>
  <c r="F233" i="1"/>
  <c r="F158" i="1" l="1"/>
  <c r="E185" i="1" l="1"/>
  <c r="F230" i="1" l="1"/>
  <c r="E54" i="1" l="1"/>
  <c r="F27" i="1" l="1"/>
  <c r="F26" i="1"/>
  <c r="E197" i="1" l="1"/>
  <c r="G228" i="1" l="1"/>
  <c r="H170" i="1"/>
  <c r="H228" i="1" l="1"/>
</calcChain>
</file>

<file path=xl/sharedStrings.xml><?xml version="1.0" encoding="utf-8"?>
<sst xmlns="http://schemas.openxmlformats.org/spreadsheetml/2006/main" count="663" uniqueCount="358">
  <si>
    <t>9</t>
  </si>
  <si>
    <t>10</t>
  </si>
  <si>
    <t>технічний нагляд</t>
  </si>
  <si>
    <t>УКБ ЮМР</t>
  </si>
  <si>
    <t>2</t>
  </si>
  <si>
    <t>3</t>
  </si>
  <si>
    <t>4</t>
  </si>
  <si>
    <t>авторський нагляд</t>
  </si>
  <si>
    <t>№ з/п</t>
  </si>
  <si>
    <t>Виконавці</t>
  </si>
  <si>
    <t>1</t>
  </si>
  <si>
    <t>5</t>
  </si>
  <si>
    <t>6</t>
  </si>
  <si>
    <t>проектні роботи</t>
  </si>
  <si>
    <t>7</t>
  </si>
  <si>
    <t xml:space="preserve">проектні роботи </t>
  </si>
  <si>
    <t>8</t>
  </si>
  <si>
    <t>І. Водопровідно-каналізаційне господарство</t>
  </si>
  <si>
    <t>ІІ. Теплове господарство</t>
  </si>
  <si>
    <t>ІІІ. Санітарна очистка і благоустрій</t>
  </si>
  <si>
    <t>УЖКГ ЮМР/КП "Ритуальні послуги"</t>
  </si>
  <si>
    <t>V. Дорожнє господарство</t>
  </si>
  <si>
    <t xml:space="preserve">Поточне утримання міських доріг </t>
  </si>
  <si>
    <t xml:space="preserve">Поточний ремонт міських доріг </t>
  </si>
  <si>
    <t>УЖКГ ЮМР/ЮМКП "ЮЖТРАНС"</t>
  </si>
  <si>
    <t>11</t>
  </si>
  <si>
    <t>12</t>
  </si>
  <si>
    <t>2021</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</si>
  <si>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</si>
  <si>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</si>
  <si>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</si>
  <si>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</si>
  <si>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Проведення моніторингу якості зливових вод</t>
  </si>
  <si>
    <t xml:space="preserve">Сплата екологічного податку </t>
  </si>
  <si>
    <t>13</t>
  </si>
  <si>
    <t>14</t>
  </si>
  <si>
    <t>15</t>
  </si>
  <si>
    <t>16</t>
  </si>
  <si>
    <t>17</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</si>
  <si>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</si>
  <si>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</si>
  <si>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</si>
  <si>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</si>
  <si>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</si>
  <si>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</si>
  <si>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</si>
  <si>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</si>
  <si>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ФКМ ЮМР</t>
  </si>
  <si>
    <t xml:space="preserve">Придбання косарки ротаційної </t>
  </si>
  <si>
    <t>18</t>
  </si>
  <si>
    <t>19</t>
  </si>
  <si>
    <t>20</t>
  </si>
  <si>
    <t>21</t>
  </si>
  <si>
    <t>22</t>
  </si>
  <si>
    <t>23</t>
  </si>
  <si>
    <t>24</t>
  </si>
  <si>
    <t>25</t>
  </si>
  <si>
    <t>26</t>
  </si>
  <si>
    <t>27</t>
  </si>
  <si>
    <t>Проектні роботи "Реконструкція загальноміських територій у парку Приморському м. Южного Одеської області"</t>
  </si>
  <si>
    <t>Будівництво душевих на міському пляжі м. Южного Одеської області, у т.ч.</t>
  </si>
  <si>
    <t>Придбання комп'ютера в зборі</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</si>
  <si>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</si>
  <si>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</si>
  <si>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Стандартне приєднання електроустановок до електричних мереж</t>
  </si>
  <si>
    <t>УЖКГ ЮМР/КП "Екосервіс</t>
  </si>
  <si>
    <t>28</t>
  </si>
  <si>
    <t>29</t>
  </si>
  <si>
    <t>30</t>
  </si>
  <si>
    <t>31</t>
  </si>
  <si>
    <t>32</t>
  </si>
  <si>
    <t xml:space="preserve">корегування проекту </t>
  </si>
  <si>
    <t>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</si>
  <si>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</si>
  <si>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</si>
  <si>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</si>
  <si>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вул. Іванова м. Южного Одеської  області</t>
  </si>
  <si>
    <t>Поточний ремонт вул. Т.Г. Шевченка м. Южного Одеської області</t>
  </si>
  <si>
    <t>34</t>
  </si>
  <si>
    <t>35</t>
  </si>
  <si>
    <t>36</t>
  </si>
  <si>
    <t>37</t>
  </si>
  <si>
    <t>38</t>
  </si>
  <si>
    <t>Поточний ремонт просп. Григорівського десанту м. Южного Одеської області</t>
  </si>
  <si>
    <t>Придбання малої архітектурної форми модульного типу у парку Приморський м. Южного Одеської області</t>
  </si>
  <si>
    <t>КП "Екосервіс"</t>
  </si>
  <si>
    <t xml:space="preserve">коригування робочого проекту </t>
  </si>
  <si>
    <t>39</t>
  </si>
  <si>
    <t>40</t>
  </si>
  <si>
    <t>виготовлення технічного паспорту</t>
  </si>
  <si>
    <t xml:space="preserve">коригування проекту </t>
  </si>
  <si>
    <t>Поточний ремонт вул. Хіміків м. Южного Одеської  області</t>
  </si>
  <si>
    <t>видача сертифіката</t>
  </si>
  <si>
    <t>41</t>
  </si>
  <si>
    <t>2021-2022</t>
  </si>
  <si>
    <t>42</t>
  </si>
  <si>
    <t>43</t>
  </si>
  <si>
    <t>44</t>
  </si>
  <si>
    <t>Поточне утримання мереж зовнішнього освітлення смт Нові Білярі</t>
  </si>
  <si>
    <t>45</t>
  </si>
  <si>
    <t>46</t>
  </si>
  <si>
    <t>48</t>
  </si>
  <si>
    <t>49</t>
  </si>
  <si>
    <t>Оплата зовнішнього освітлення смт Нові Білярі</t>
  </si>
  <si>
    <t>47</t>
  </si>
  <si>
    <t>УЖКГ ЮМР/КП «Екосервіс»</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</si>
  <si>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</si>
  <si>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</si>
  <si>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</si>
  <si>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</si>
  <si>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</si>
  <si>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</si>
  <si>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</si>
  <si>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Реконструкція загальноміських територій з влаштуванням скверу біля житлового будинку по вул. Приморська, 11 м. Южного Одеської області</t>
  </si>
  <si>
    <t>52</t>
  </si>
  <si>
    <t>53</t>
  </si>
  <si>
    <t xml:space="preserve">Придбання щітки комунальної </t>
  </si>
  <si>
    <t>54</t>
  </si>
  <si>
    <t>проектно-вишукувальні роботи</t>
  </si>
  <si>
    <t>55</t>
  </si>
  <si>
    <t>56</t>
  </si>
  <si>
    <t>57</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</si>
  <si>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</si>
  <si>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 xml:space="preserve"> УКБ ЮМР</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</si>
  <si>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</si>
  <si>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</si>
  <si>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</si>
  <si>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</si>
  <si>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</si>
  <si>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</si>
  <si>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Капітальний ремонт проїжджої  частини дороги на Сичавку від заправки WOG до гаражів  м. Южного Одеської області</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</si>
  <si>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</si>
  <si>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</si>
  <si>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</si>
  <si>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Придбання автомобіля з піскорозкидуючим та плужним обладнанням</t>
  </si>
  <si>
    <t xml:space="preserve">Придбання трактору </t>
  </si>
  <si>
    <t>Придбання відвалу</t>
  </si>
  <si>
    <t xml:space="preserve">УЖКГ ЮМР/КП  «Екосервіс»  </t>
  </si>
  <si>
    <t xml:space="preserve">УЖКГ ЮМР/КП  «Екосервіс»    </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</si>
  <si>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</si>
  <si>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</si>
  <si>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</si>
  <si>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</si>
  <si>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 xml:space="preserve">УЖКГ ЮМР/КП «ЮЖНЕН-СЬКЕ УЗБЕРЕЖЖЯ»  </t>
  </si>
  <si>
    <t>Утримання територій загального користування</t>
  </si>
  <si>
    <t>Послуги державної аварійно-рятувальної служби</t>
  </si>
  <si>
    <t xml:space="preserve">УЖКГ ЮМР/КП "Екосервіс"/ КП «ЮЖНЕНСЬКЕ УЗБЕРЕЖЖЯ»  </t>
  </si>
  <si>
    <t>Коригування проекту "Реконструкція водопровідного колектору від ВНС до вул. Хіміків м. Южного Одеської області"</t>
  </si>
  <si>
    <t>66</t>
  </si>
  <si>
    <t>Відлов бродячих тварин</t>
  </si>
  <si>
    <t>УЖКГ ЮМР/КП тм "ЮТКЕ"</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</si>
  <si>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</si>
  <si>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73</t>
  </si>
  <si>
    <t>Проектно-вишукувальні роботи "Будівництво бетонного водозливу каскадного типу у парку "Приморський" м.Южного Одеського району Одеської області"</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</si>
  <si>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</si>
  <si>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</si>
  <si>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</si>
  <si>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</si>
  <si>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</si>
  <si>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</si>
  <si>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</si>
  <si>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</si>
  <si>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Проектно-вишукувальні роботи "Реконструкція вулиці Комунальної м. Южного Одеської області"</t>
  </si>
  <si>
    <t xml:space="preserve">УЖКГ ЮМР/КП "Южводоканал" </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</si>
  <si>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</si>
  <si>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</si>
  <si>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</si>
  <si>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</si>
  <si>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</si>
  <si>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2020-2024</t>
  </si>
  <si>
    <t>2023</t>
  </si>
  <si>
    <t>2024</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</si>
  <si>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</si>
  <si>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74</t>
  </si>
  <si>
    <t>75</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</si>
  <si>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</si>
  <si>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Будівництво водного пандусу для осіб з обмеженими фізичними можливостями на території пляжної зони м. Южного Одеської області</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</si>
  <si>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</si>
  <si>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</si>
  <si>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</si>
  <si>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 xml:space="preserve">УЖКГ ЮМР/КП «ЮЖНЕНСЬКЕ УЗБЕРЕЖЖЯ»  </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</si>
  <si>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</si>
  <si>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</si>
  <si>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</si>
  <si>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</si>
  <si>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</si>
  <si>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</si>
  <si>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</si>
  <si>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</si>
  <si>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Поточний ремонт вул. Приморської (від просп. Григорівського десанту до вул. Іванова) м. Южного Одеської області</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</si>
  <si>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</si>
  <si>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2021-2023</t>
  </si>
  <si>
    <t>Придбання кущоріза</t>
  </si>
  <si>
    <t>Поточне утримання кладовищ</t>
  </si>
  <si>
    <t>Реконструкція проїжджої частини дороги за ПК "Дружба" м. Южного Одеської області. Коригування</t>
  </si>
  <si>
    <t>83</t>
  </si>
  <si>
    <t>84</t>
  </si>
  <si>
    <t>(на погашення кредиторської заборгованості 468,060 тис.грн. станом на 01.01.2023 року)</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</si>
  <si>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</si>
  <si>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</si>
  <si>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</si>
  <si>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Проектно-вишукувальні роботи "Реконструкція проїжджої частини дороги за ПК "Дружба" м. Южного Одеської області. Коригування"</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</si>
  <si>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</si>
  <si>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</si>
  <si>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</si>
  <si>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</si>
  <si>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</si>
  <si>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коригування проектно-вишукувальної документації</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</si>
  <si>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</si>
  <si>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</si>
  <si>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</si>
  <si>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</si>
  <si>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</si>
  <si>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</si>
  <si>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</si>
  <si>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</si>
  <si>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</si>
  <si>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</si>
  <si>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</si>
  <si>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</si>
  <si>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</si>
  <si>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</si>
  <si>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</si>
  <si>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 xml:space="preserve">Поточний ремонт проїзду від вул. Хіміків до вул. Геннадія Савельєва м.Южного Одеського району  Одеської області </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</si>
  <si>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</si>
  <si>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</si>
  <si>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 xml:space="preserve">Поточний ремонт асфальтобетонного покриття загальноміської території по просп. Миру, 13 м. Южного Одеського району Одеської області </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</si>
  <si>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</si>
  <si>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</si>
  <si>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</si>
  <si>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</si>
  <si>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</si>
  <si>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</si>
  <si>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</si>
  <si>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</si>
  <si>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</si>
  <si>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</si>
  <si>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Поточний ремонт пам'ятного знаку Героям Небесної сотні "Лелеки" з елементами благоустрою м. Южного Одеського району Одеської області   </t>
  </si>
  <si>
    <t>додаткові роботи</t>
  </si>
  <si>
    <t>Поточний ремонт фонтанів №№ 3,4,5,6 на площі Перемоги міста Южного Одеського району Одеської області</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</si>
  <si>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</si>
  <si>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</si>
  <si>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</si>
  <si>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</si>
  <si>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</si>
  <si>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</si>
  <si>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</si>
  <si>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</si>
  <si>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</si>
  <si>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</si>
  <si>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Встановлення системи автоматичного відкриття ПРУ м. Южного Одеського району Одеської області</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</si>
  <si>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</si>
  <si>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</si>
  <si>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Поточний ремонт вул. Центральної мікрорайону індивідуальної забудови (МІЗ) м. Южного Одеської області</t>
  </si>
  <si>
    <t>Поворотна фінансова допомога на оплату послуги з розподілу природного газу та придбання електричної енергії</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</si>
  <si>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</si>
  <si>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</si>
  <si>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</si>
  <si>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2011,000</t>
  </si>
  <si>
    <t>2071,463</t>
  </si>
  <si>
    <t>337,000</t>
  </si>
  <si>
    <t>Проектні роботи: «Нове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</si>
  <si>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</si>
  <si>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ІІ.І. Підготовка до опалювального сезону та заходи з енергозбереження</t>
  </si>
  <si>
    <t>Зміст заходів</t>
  </si>
  <si>
    <t xml:space="preserve">Термін виконан-ня </t>
  </si>
  <si>
    <t>Річний обсяг фінансування, тис.грн.</t>
  </si>
  <si>
    <t>Відсоток виконання заходу,%</t>
  </si>
  <si>
    <t>Фактично профінансовано у звітному періоді, тис.грн.</t>
  </si>
  <si>
    <t>Інформація про виконання або причини невиконання заходу (досягнутий результат)</t>
  </si>
  <si>
    <t>Всього :</t>
  </si>
  <si>
    <t>Завдання Програми</t>
  </si>
  <si>
    <t>1904,152</t>
  </si>
  <si>
    <t>336,928</t>
  </si>
  <si>
    <t>Захід виконано повністю. Відхилення між затвердженим та фактичним обсягом фінансування виникло в зв'язку з економією бюджетних коштів згідно укладеного договору.</t>
  </si>
  <si>
    <t>Коригування виконано повністю. Відхилення між затвердженим та фактичним обсягом фінансування виникло в зв'язку з економією бюджетних коштів згідно укладеного договору.</t>
  </si>
  <si>
    <t xml:space="preserve">Захід виконано повністю за рахунок бюджетних коштів. Насоси рециркуляції  забезпечать роботу водогрійних котлів в низькотемпературних режимах та відповідно безперебійне, якісне та надійне теплозабезпечення міста під час опалювального сезону.                     </t>
  </si>
  <si>
    <t xml:space="preserve">За рахунок коштів місцевого бюджету забезпечено виконання заходів з  озеленення та прибирання міських територій. Відхилення між запланованим та фактичним обсягом фінансування пов'язане з економією коштів за рахунок різниці в ціні на придбання матеріалів, оплати послуг. </t>
  </si>
  <si>
    <t>В результаті виконання поточного ремонту забезпечено належний технічний стан дорожнього покриття вулиць міста. Роботи виконані відповідно запланованого обсягу. Відхилення між запланованим та фактичним розміром фінансування пов'язане з економією коштів за результатами проведення робіт.</t>
  </si>
  <si>
    <t>В результаті виконання поточного ремонту забезпечено належний технічний стан дорожнього покриття вулиці міста. Роботи виконані відповідно запланованого обсягу. Відхилення між запланованим та фактичним розміром фінансування пов'язане з економією коштів за результатами проведення робіт.</t>
  </si>
  <si>
    <t>Участь у громадських роботах, як і заплановано взяли двоє безробітних.</t>
  </si>
  <si>
    <t>Виконання поточного ремонту забезпечило технічну справність, сталу роботу фонтанів.</t>
  </si>
  <si>
    <t>Техніка не закуповувалась, в зв'язку з необхідністю фінансування більш першочергових заходів</t>
  </si>
  <si>
    <t>Захід виконано повністю. Відхилення між затвердженим та фактичним обсягом фінансування виникло в зв'язку з економією бюджетних коштів згідно укладеного договору. Влаштування водного пандусу забезпечить особам з обмеженими фізичними можливостями доступ до води.</t>
  </si>
  <si>
    <t>Завдяки фінансуванню з місцевого бюджету проведено інвентаризацію кладовищ, виготовлені технічні паспорти, проведено незалежну оцінку для постановки на баланс з метою забезпечення належного обліку.</t>
  </si>
  <si>
    <t>Завдяки фінансуванню з місцевого бюджету проведено інвентаризацію доріг, виготовлені технічні паспорти, проведено незалежну оцінку для постановки на баланс з метою забезпечення належного обліку.</t>
  </si>
  <si>
    <t>Техніка не закуповувалась, в зв'язку з необхідністю фінансування більш першочергових заходів.</t>
  </si>
  <si>
    <t>Виконання поточного ремонту забезпечило належний технічний стан та естетичний вигляд пам'ятного знаку. Відхилення між затвердженим та фактичним обсягом фінансування виникло в зв'язку з економією бюджетних коштів за результатами проведення процедури закупівлі.</t>
  </si>
  <si>
    <t xml:space="preserve">За рахунок коштів місцевого бюджету забезпечено виконання заходів з  озеленення та прибирання територій громади.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</si>
  <si>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 xml:space="preserve">За рахунок коштів місцевого бюджету забезпечено утримання кладовищ громади, а саме : Южненського, с. Сичавка, с. Кошари, смт Нові Білярі,  с.Булдинка, с. Григорівка.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</si>
  <si>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Залишок коштів утворився в зв'язку з запровадженням планових та аварійних відключень електроенергії АТ "ДТЕК Одеські Електромережі" та Протоколу №11-ОН наради з головами районних військових адміністрацій, районних, сільських, селищних та міських рад від 28.11.2022 року.</t>
  </si>
  <si>
    <t>Завдяки фінансуванню з місцевого бюджету проведено інвентаризацію мереж зовнішнього освітлення, виготовлені технічні паспорти, з метою забезпечення належного обліку.</t>
  </si>
  <si>
    <t xml:space="preserve">За рахунок коштів місцевого бюджету забезпечено виконання заходів з  утримання мереж зовнішнього освітлення, забезпечено стале освітлення територій громади.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</si>
  <si>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 xml:space="preserve">За рахунок коштів місцевого бюджету забезпечено виконання заходів з  утримання доріг. Відхилення між запланованим та фактичним обсягом фінансування пов'язане з економією коштів на заробітну плату та нарахування за рахунок вакансій, за рахунок різниці в ціні на придбання матеріалів, оплати послуг. </t>
  </si>
  <si>
    <t>У зв'язку із закінченням бюджетного року та стислими термінами виконання робіт виконання заходу перенесено на наступний період.</t>
  </si>
  <si>
    <t>Захід виконано повністю. Відхилення між затвердженим та фактичним обсягом фінансування виникло в зв'язку з економією бюджетних коштів за результатами укладення договору.</t>
  </si>
  <si>
    <t xml:space="preserve">Кошти міського бюджету на виконання заходу не передбачались в зв'язку з необхідністю у фінансуванні більш першочергових заходів. </t>
  </si>
  <si>
    <t>Зменшення видатків пов'язано з неможливістю здійснення моніторингу якості зливових вод в повному обсязі через обмеження доступу до морської води в умовах військового стану. За результатами моніторингу якості зливових вод здійснено розрахунок розміру екологічного податку.</t>
  </si>
  <si>
    <t>Видатки на сплату екологічного податку в 2023 році здійснено відповідно до податкового законодавства. Податкові зобов'язання виконані в повному обсязі.</t>
  </si>
  <si>
    <t>За рахунок коштів місцевого бюджету забезпечена розконсервація, утримання, консервація фонтанів.</t>
  </si>
  <si>
    <t>Хімічні реагенти застосовувались для запобігання цвітінню води.</t>
  </si>
  <si>
    <t>За рахунок бюджетних коштів виконані заходи з вакцинації та стерилізації 22-х безпритульних собак.</t>
  </si>
  <si>
    <t>2019-2023</t>
  </si>
  <si>
    <t>Захід виконано повністю. Відхилення між затвердженим та фактичним обсягом фінансування виникло в зв'язку з економією бюджетних коштів за результатами проведення тендерної закупівлі.</t>
  </si>
  <si>
    <t>Захід виконано повністю.Розбіжність виникла в наслідок  економії коштів за результатами проведення тендерної закупівлі.</t>
  </si>
  <si>
    <t>Захід виконано повністю. Розбіжність виникла в наслідок  економії коштів за результатами тендерної закупівлі.</t>
  </si>
  <si>
    <t>За рахунок бюджетних коштів виконані заходи з вакцинації та стерилізації 16-ти безпритульних собак.</t>
  </si>
  <si>
    <t>Виконання поточного ремонту забезпечило належний технічний та експлуатаційний стан велосипедних доріжок. Відхилення між затвердженим та фактичним обсягом фінансування виникло в зв'язку з економією бюджетних коштів згідно укладеного договору.</t>
  </si>
  <si>
    <t>Виконання поточного ремонту забезпечило належний технічний та експлуатаційний стан асфальтобетонного покриття загальноміської території. Відхилення між затвердженим та фактичним обсягом фінансування виникло в зв'язку з економією бюджетних коштів згідно укладеного договору.</t>
  </si>
  <si>
    <t>Виконання поточного ремонту забезпечило належний технічний та експлуатаційний стан асфальтобетонного покриття вулиць громади. Відхилення між затвердженим та фактичним обсягом фінансування виникло в зв'язку з економією бюджетних коштів за результатами виконання робіт.</t>
  </si>
  <si>
    <t>За рахунок коштів місцевого бюджету забезпечено якісне та надійне перебування населення в ПРУ під час повітряної тривоги. Відхилення між запланованим та фактичним обсягом фінансування пов'язане з економією коштів за результатами тендерної закупівлі.</t>
  </si>
  <si>
    <t>За результатами поточного ремонту забезпечено належний технічний стан будівлі відповідно до затверджених норм.</t>
  </si>
  <si>
    <t>Захід не виконано, в зв'язку з непроведенням тендерної закупівлі через відсутність учасників торгів.</t>
  </si>
  <si>
    <t xml:space="preserve">Виконання заходів буде перенесено на наступний період. </t>
  </si>
  <si>
    <t>12153,332</t>
  </si>
  <si>
    <t>Виконано капітальний ремонт ділянки теплових мереж протяжністю 3 м. Відхилення між затвердженим та фактичним обсягом фінансування виникло в зв'язку з економією бюджетних коштів згідно укладеного договору.</t>
  </si>
  <si>
    <t xml:space="preserve">За результатами засідання робочої комісії «Прозорість і підзвітність», утвореної при Одеській обласній військовій адміністрації, рекомендовано скасувати торги по даному об’єкту. 28 грудня 2023 року відбулося засідання Постійної комісії з питань бюджету, фінансово-економічної, інвестиційної політики та підприємництва, на якому було запропоновано дослухатися до рекомендації вищезгаданої робочої комісії щодо відміни проведених торгів та не укладання договору з переможцем торгів, зважаючи на закінчення бюджетного фінансового року 31 грудня 2023 року та той факт, що всі розподілені видатки місцевого бюджету обнуляються на 01 січня 2024 року та акумулюються на єдиному казначейському рахунку як видатки загального фонду (протокол № 92 засідання постійної комісії від 28 грудня 2023 року).
</t>
  </si>
  <si>
    <t>Поворотна фінансова допомога надана в повному обсязі відповідно до запланованого розміру. Завдяки наданню допомоги підприємство  розрахувалося за енергоносії : електроенергію, розподіл електроенергії та, розподіл природного газу, як наслідок забезпечено стале проходження опалювального періоду 2023/2024 років.</t>
  </si>
  <si>
    <t xml:space="preserve">Фінансова підтримка шляхом компенсації обгрунтованих витрат надана в повному обсязі відповідно до запланованого розміру. Фінансова підтримка використана на розрахунки за спожитий природній газ у розмірі 6035760,25 грн. та розподіл природнього газу у розмірі 1587399,75 грн. за опалювальний період 2022-2023 р.р. </t>
  </si>
  <si>
    <t xml:space="preserve">Забезпечення належної та безперебійної роботи водопровідно-каналізаційного господарства  </t>
  </si>
  <si>
    <t xml:space="preserve">Забезпечення функціонування зливової каналізації  </t>
  </si>
  <si>
    <t xml:space="preserve">Забезпечення функціонування зливової каналізації </t>
  </si>
  <si>
    <t>Забезпечення функціонування теплових мереж</t>
  </si>
  <si>
    <t xml:space="preserve">
Придбання технічного та спеціального обладнання, основних засобів  для підприємств 
теплового господарства</t>
  </si>
  <si>
    <t>Забезпечення безперебійного проходження опалювального сезону</t>
  </si>
  <si>
    <t>Підвищення рівня благоустрою 
Організація  належного утримання та санітарного очищення об’єктів благоустрою</t>
  </si>
  <si>
    <t>Підвищення рівня благоустрою міста</t>
  </si>
  <si>
    <t>Забезпечення сприятливих умов для співіснування людей та тварин</t>
  </si>
  <si>
    <t xml:space="preserve">Придбання технічного та спеціального обладнання, основних засобів спеціального призначення для підприємств </t>
  </si>
  <si>
    <t xml:space="preserve">Підвищення рівня благоустрою </t>
  </si>
  <si>
    <t>Організація  належного утримання  об’єктів благоустрою</t>
  </si>
  <si>
    <t>Організація належного утримання об’єктів благоустрою</t>
  </si>
  <si>
    <t>Організація належного утримання доріг</t>
  </si>
  <si>
    <t>Підвищення рівня благоустрою</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</si>
  <si>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</si>
  <si>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</si>
  <si>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Організація належного утримання міських доріг</t>
  </si>
  <si>
    <t>Організація належного утримання  доріг</t>
  </si>
  <si>
    <t>Забезпечення проти-пожежного захисту будинку</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</si>
  <si>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</si>
  <si>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Підвищення експлуатаційних властивостей ПРУ, забезпечення його надійності та безпечної експлуатації, покращення умов перебування населення.</t>
  </si>
  <si>
    <t>12352,050</t>
  </si>
  <si>
    <t>ЗВІТ</t>
  </si>
  <si>
    <t xml:space="preserve"> про результати виконання </t>
  </si>
  <si>
    <t>Дата і номер рішення Южненської міської ради, яким затверджено Програму та зміни до неї :</t>
  </si>
  <si>
    <t>- рішення Южненської міської ради від 25.07.2019 року № 1438-VII "Про затвердження Програми реформування і розвитку житлово-комунального господарства Южненської міської територіальної громади на 2020-2024 роки";</t>
  </si>
  <si>
    <t>- рішення Южненської міської ради від 07.03.2023 року № 1237-VIII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</si>
  <si>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xml:space="preserve"> -рішення Южненської міської ради від 04.05.2023 року № 1333-VIII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</si>
  <si>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xml:space="preserve"> -рішення Южненської міської ради від 18.05.2023 року № 1392-VIII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</si>
  <si>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xml:space="preserve"> -рішення Южненської міської ради від 27.07.2023 року № 1418-VIII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</si>
  <si>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рішення Южненської міської ради від 23.08.2023 року № 1440-VIII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</si>
  <si>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рішення Южненської міської ради від 26.10.2023 року № 1513-VIII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</si>
  <si>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 рішення Южненської міської ради від 14.12.2023 року № 1571-VIII "Про внесення змін та доповнень до Програми реформування і розвитку житлово-комунального господарства Южненської міської територіальної громади на 2020-2024 роки".</t>
  </si>
  <si>
    <t>Відповідальний виконавець Програми : управління житлово-комунального господарства Южненської міської ради, управління капітального будівництва южненської міської ради.</t>
  </si>
  <si>
    <t>Строк реалізації Програми : 2020-2024 роки.</t>
  </si>
  <si>
    <t>Програми реформування і розвитку житлово-комунального господарства 
Южненської міської територіальної громади на 2020-2024 роки, за 2023 рік</t>
  </si>
  <si>
    <t>Секретар Южненської міської ради                                                                                         Ігор ЧУГУННИКОВ</t>
  </si>
  <si>
    <t>Додаток 
до рішення Южненської міської ради
від 29.03.2024 № 1691 - VІІІ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</si>
</sst>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00"/>
    <numFmt numFmtId="167" formatCode="_-* #,##0_р_._-;\-* #,##0_р_._-;_-* &quot;-&quot;??_р_._-;_-@_-"/>
    <numFmt numFmtId="168" formatCode="_-* #,##0.000_р_._-;\-* #,##0.000_р_._-;_-* &quot;-&quot;??_р_._-;_-@_-"/>
    <numFmt numFmtId="169" formatCode="_-* #,##0.000\ _₽_-;\-* #,##0.000\ _₽_-;_-* &quot;-&quot;???\ _₽_-;_-@_-"/>
    <numFmt numFmtId="170" formatCode="#,##0_ ;\-#,##0\ "/>
    <numFmt numFmtId="171" formatCode="#,##0.000_ ;\-#,##0.000\ "/>
  </numFmts>
  <fonts count="11"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sz val="11"/>
      <color theme="1"/>
      <name val="Times New Roman"/>
      <family val="1"/>
      <charset val="204"/>
    </font>
    <font>
      <sz val="11"/>
      <color rgb="FFFF0000"/>
      <name val="Times New Roman"/>
      <family val="1"/>
      <charset val="204"/>
    </font>
    <font>
      <sz val="12"/>
      <name val="Times New Roman"/>
      <family val="1"/>
      <charset val="204"/>
    </font>
    <font>
      <sz val="14"/>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rgb="FF99FF99"/>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83">
    <xf numFmtId="0" fontId="0" fillId="0" borderId="0" xfId="0"/>
    <xf numFmtId="0" fontId="2" fillId="2" borderId="1" xfId="0" applyFont="1" applyFill="1" applyBorder="1" applyAlignment="1">
      <alignment vertical="center" wrapText="1"/>
    </xf>
    <xf numFmtId="166" fontId="2" fillId="0" borderId="1" xfId="0" applyNumberFormat="1" applyFont="1" applyBorder="1" applyAlignment="1">
      <alignment horizontal="center" wrapText="1"/>
    </xf>
    <xf numFmtId="0" fontId="2" fillId="0" borderId="2" xfId="0" applyFont="1" applyBorder="1" applyAlignment="1">
      <alignment vertical="center" wrapText="1"/>
    </xf>
    <xf numFmtId="0" fontId="2" fillId="0" borderId="0" xfId="0" applyFont="1"/>
    <xf numFmtId="166" fontId="2" fillId="0" borderId="0" xfId="0" applyNumberFormat="1" applyFont="1"/>
    <xf numFmtId="166" fontId="4" fillId="0" borderId="1" xfId="0" applyNumberFormat="1" applyFont="1" applyBorder="1" applyAlignment="1">
      <alignment horizontal="center" vertical="center" wrapText="1"/>
    </xf>
    <xf numFmtId="0" fontId="4" fillId="2" borderId="0" xfId="0" applyFont="1" applyFill="1" applyAlignment="1">
      <alignment wrapText="1"/>
    </xf>
    <xf numFmtId="166" fontId="4" fillId="2" borderId="1" xfId="0" applyNumberFormat="1" applyFont="1" applyFill="1" applyBorder="1" applyAlignment="1">
      <alignment horizontal="center" vertical="center" wrapText="1"/>
    </xf>
    <xf numFmtId="169" fontId="4" fillId="2" borderId="0" xfId="0" applyNumberFormat="1" applyFont="1" applyFill="1" applyAlignment="1">
      <alignment wrapText="1"/>
    </xf>
    <xf numFmtId="166" fontId="4" fillId="2" borderId="0" xfId="0" applyNumberFormat="1" applyFont="1" applyFill="1" applyAlignment="1">
      <alignment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4" fillId="2" borderId="0" xfId="0" applyNumberFormat="1" applyFont="1" applyFill="1" applyAlignment="1">
      <alignment wrapText="1"/>
    </xf>
    <xf numFmtId="168" fontId="2" fillId="0" borderId="0" xfId="0" applyNumberFormat="1" applyFont="1" applyAlignment="1">
      <alignment horizontal="right" vertical="center" wrapText="1"/>
    </xf>
    <xf numFmtId="0" fontId="2" fillId="0" borderId="0" xfId="0" applyFont="1" applyAlignment="1">
      <alignment horizontal="center" vertical="top"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0" fontId="2" fillId="0" borderId="0" xfId="0" applyFont="1" applyAlignment="1">
      <alignment horizontal="center"/>
    </xf>
    <xf numFmtId="0" fontId="4" fillId="0" borderId="0" xfId="0" applyFont="1"/>
    <xf numFmtId="166" fontId="2" fillId="0" borderId="1" xfId="0" applyNumberFormat="1"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xf numFmtId="49" fontId="2" fillId="0" borderId="1" xfId="0" applyNumberFormat="1" applyFont="1" applyBorder="1" applyAlignment="1">
      <alignment horizontal="center" vertical="center"/>
    </xf>
    <xf numFmtId="166" fontId="2" fillId="0" borderId="1" xfId="0" applyNumberFormat="1" applyFont="1" applyBorder="1" applyAlignment="1">
      <alignment horizontal="center" vertical="center" wrapText="1"/>
    </xf>
    <xf numFmtId="49" fontId="2" fillId="0" borderId="0" xfId="0" applyNumberFormat="1" applyFont="1" applyAlignment="1">
      <alignment horizontal="center"/>
    </xf>
    <xf numFmtId="0" fontId="4" fillId="0" borderId="0" xfId="0" applyFont="1" applyAlignment="1">
      <alignment horizontal="center" vertical="center"/>
    </xf>
    <xf numFmtId="2" fontId="2" fillId="2" borderId="0" xfId="0" applyNumberFormat="1" applyFont="1" applyFill="1" applyAlignment="1">
      <alignment horizontal="center" vertical="center" wrapText="1"/>
    </xf>
    <xf numFmtId="166" fontId="2" fillId="0" borderId="0" xfId="0" applyNumberFormat="1" applyFont="1" applyAlignment="1">
      <alignment horizontal="center" vertical="center" wrapText="1"/>
    </xf>
    <xf numFmtId="166" fontId="2" fillId="0" borderId="1" xfId="0" applyNumberFormat="1" applyFont="1" applyBorder="1"/>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0" xfId="0" applyNumberFormat="1" applyFont="1" applyAlignment="1">
      <alignment horizontal="left"/>
    </xf>
    <xf numFmtId="0" fontId="2" fillId="0" borderId="1" xfId="0" applyFont="1" applyBorder="1" applyAlignment="1">
      <alignment horizontal="center" vertical="center"/>
    </xf>
    <xf numFmtId="0" fontId="2" fillId="4" borderId="1" xfId="0" applyFont="1" applyFill="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2" fillId="4" borderId="0" xfId="0" applyFont="1" applyFill="1"/>
    <xf numFmtId="49" fontId="2" fillId="0" borderId="1" xfId="0" applyNumberFormat="1" applyFont="1" applyBorder="1" applyAlignment="1">
      <alignment vertical="center" wrapText="1"/>
    </xf>
    <xf numFmtId="0" fontId="2" fillId="5" borderId="0" xfId="0" applyFont="1" applyFill="1"/>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1"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2" fillId="5" borderId="0" xfId="0" applyFont="1" applyFill="1" applyAlignment="1">
      <alignment horizontal="center" vertical="top" wrapText="1"/>
    </xf>
    <xf numFmtId="0" fontId="2" fillId="4" borderId="0" xfId="0" applyFont="1" applyFill="1" applyAlignment="1">
      <alignment horizontal="center" vertical="top" wrapText="1"/>
    </xf>
    <xf numFmtId="0" fontId="2" fillId="6" borderId="0" xfId="0" applyFont="1" applyFill="1"/>
    <xf numFmtId="0" fontId="2" fillId="6" borderId="0" xfId="0" applyFont="1" applyFill="1" applyAlignment="1">
      <alignment horizontal="center" vertical="top" wrapText="1"/>
    </xf>
    <xf numFmtId="49"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7" fillId="0" borderId="0" xfId="0" applyFont="1"/>
    <xf numFmtId="0" fontId="7" fillId="0" borderId="1" xfId="0" applyFont="1" applyBorder="1" applyAlignment="1">
      <alignment vertical="center" wrapText="1"/>
    </xf>
    <xf numFmtId="166"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2" fontId="2"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168"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2" borderId="2"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xf>
    <xf numFmtId="166" fontId="2" fillId="0" borderId="2" xfId="0" applyNumberFormat="1" applyFont="1" applyBorder="1" applyAlignment="1">
      <alignment horizontal="center" vertical="center"/>
    </xf>
    <xf numFmtId="49" fontId="2" fillId="0" borderId="2" xfId="0" applyNumberFormat="1" applyFont="1" applyBorder="1" applyAlignment="1">
      <alignment vertical="center" wrapText="1"/>
    </xf>
    <xf numFmtId="49" fontId="2" fillId="0" borderId="4" xfId="0" applyNumberFormat="1" applyFont="1" applyBorder="1" applyAlignment="1">
      <alignment vertical="center" wrapText="1"/>
    </xf>
    <xf numFmtId="165" fontId="2" fillId="0" borderId="5" xfId="0" applyNumberFormat="1" applyFont="1" applyBorder="1" applyAlignment="1">
      <alignment horizontal="center" vertical="center" wrapText="1"/>
    </xf>
    <xf numFmtId="168" fontId="5" fillId="0" borderId="1" xfId="0" applyNumberFormat="1" applyFont="1" applyBorder="1" applyAlignment="1">
      <alignment vertical="center" wrapText="1"/>
    </xf>
    <xf numFmtId="170"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2" fillId="2" borderId="2" xfId="0" applyFont="1" applyFill="1" applyBorder="1" applyAlignment="1">
      <alignment vertical="center" wrapText="1"/>
    </xf>
    <xf numFmtId="2" fontId="2" fillId="0" borderId="2" xfId="0" applyNumberFormat="1" applyFont="1" applyBorder="1" applyAlignment="1">
      <alignment horizontal="left" vertical="center" wrapText="1"/>
    </xf>
    <xf numFmtId="1" fontId="4" fillId="0" borderId="1" xfId="0" applyNumberFormat="1" applyFont="1" applyBorder="1" applyAlignment="1">
      <alignment horizontal="center" vertical="center"/>
    </xf>
    <xf numFmtId="166" fontId="4" fillId="2" borderId="5" xfId="0" applyNumberFormat="1" applyFont="1" applyFill="1" applyBorder="1" applyAlignment="1">
      <alignment horizontal="center" vertical="center" wrapText="1"/>
    </xf>
    <xf numFmtId="166" fontId="2" fillId="4" borderId="5" xfId="0" applyNumberFormat="1" applyFont="1" applyFill="1" applyBorder="1" applyAlignment="1">
      <alignment horizontal="center" vertical="center"/>
    </xf>
    <xf numFmtId="1" fontId="4" fillId="0" borderId="5" xfId="0" applyNumberFormat="1" applyFont="1" applyBorder="1" applyAlignment="1">
      <alignment horizontal="center" vertical="center"/>
    </xf>
    <xf numFmtId="0" fontId="2" fillId="0" borderId="5" xfId="0" applyFont="1" applyBorder="1"/>
    <xf numFmtId="1" fontId="2" fillId="0" borderId="2" xfId="0" applyNumberFormat="1" applyFont="1" applyBorder="1" applyAlignment="1">
      <alignment horizontal="center" vertical="center"/>
    </xf>
    <xf numFmtId="170" fontId="4" fillId="0" borderId="1" xfId="0" applyNumberFormat="1" applyFont="1" applyBorder="1" applyAlignment="1">
      <alignment horizontal="center" vertical="center" wrapText="1"/>
    </xf>
    <xf numFmtId="167" fontId="6" fillId="0" borderId="1" xfId="0" applyNumberFormat="1" applyFont="1" applyBorder="1" applyAlignment="1">
      <alignment vertical="center" wrapText="1"/>
    </xf>
    <xf numFmtId="0" fontId="2" fillId="0" borderId="5" xfId="0" applyFont="1" applyBorder="1" applyAlignment="1">
      <alignment horizontal="center" vertical="center" wrapText="1"/>
    </xf>
    <xf numFmtId="171" fontId="2" fillId="0" borderId="1" xfId="0" applyNumberFormat="1" applyFont="1" applyBorder="1" applyAlignment="1">
      <alignment horizontal="center" vertical="center" wrapText="1"/>
    </xf>
    <xf numFmtId="49" fontId="2" fillId="4" borderId="1" xfId="0" applyNumberFormat="1" applyFont="1" applyFill="1" applyBorder="1" applyAlignment="1">
      <alignment horizontal="center" vertical="center"/>
    </xf>
    <xf numFmtId="49" fontId="2" fillId="0" borderId="6" xfId="0" applyNumberFormat="1" applyFont="1" applyBorder="1" applyAlignment="1">
      <alignment vertical="center" wrapText="1"/>
    </xf>
    <xf numFmtId="0" fontId="2" fillId="0" borderId="6" xfId="0" applyFont="1" applyBorder="1" applyAlignment="1">
      <alignment vertical="center"/>
    </xf>
    <xf numFmtId="167" fontId="2" fillId="0" borderId="1" xfId="0" applyNumberFormat="1" applyFont="1" applyBorder="1" applyAlignment="1">
      <alignment vertical="center" wrapText="1"/>
    </xf>
    <xf numFmtId="167" fontId="2" fillId="0" borderId="1" xfId="0" applyNumberFormat="1" applyFont="1" applyBorder="1" applyAlignment="1">
      <alignment horizontal="center" vertical="center" wrapText="1"/>
    </xf>
    <xf numFmtId="0" fontId="2" fillId="0" borderId="1" xfId="0" applyFont="1" applyBorder="1" applyAlignment="1">
      <alignment horizontal="center"/>
    </xf>
    <xf numFmtId="1" fontId="4" fillId="2" borderId="0" xfId="0" applyNumberFormat="1" applyFont="1" applyFill="1" applyAlignment="1">
      <alignment wrapText="1"/>
    </xf>
    <xf numFmtId="49" fontId="7" fillId="0" borderId="2" xfId="0" applyNumberFormat="1" applyFont="1" applyBorder="1" applyAlignment="1">
      <alignment horizontal="center" vertical="center"/>
    </xf>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49" fontId="4" fillId="0" borderId="0" xfId="0" applyNumberFormat="1" applyFont="1" applyAlignment="1">
      <alignment vertical="top"/>
    </xf>
    <xf numFmtId="0" fontId="4" fillId="0" borderId="0" xfId="0" applyFont="1" applyAlignment="1">
      <alignment vertical="top"/>
    </xf>
    <xf numFmtId="49" fontId="2" fillId="0" borderId="1" xfId="0" applyNumberFormat="1" applyFont="1" applyBorder="1" applyAlignment="1">
      <alignment horizontal="center" vertical="top" wrapText="1"/>
    </xf>
    <xf numFmtId="0" fontId="8" fillId="0" borderId="1" xfId="0" applyFont="1" applyBorder="1" applyAlignment="1">
      <alignment horizontal="center" vertical="center"/>
    </xf>
    <xf numFmtId="49" fontId="7" fillId="0" borderId="2"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xf>
    <xf numFmtId="166" fontId="2" fillId="2" borderId="2" xfId="0" applyNumberFormat="1" applyFont="1" applyFill="1" applyBorder="1" applyAlignment="1">
      <alignment horizontal="center" vertical="center" wrapText="1"/>
    </xf>
    <xf numFmtId="49" fontId="9" fillId="0" borderId="0" xfId="0" applyNumberFormat="1" applyFont="1" applyAlignment="1">
      <alignment horizontal="left" wrapText="1"/>
    </xf>
    <xf numFmtId="49" fontId="9" fillId="0" borderId="0" xfId="0" applyNumberFormat="1" applyFont="1" applyAlignment="1">
      <alignment horizontal="left"/>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0" xfId="0" applyFont="1" applyAlignment="1">
      <alignment horizontal="center" vertical="center" wrapText="1"/>
    </xf>
    <xf numFmtId="49" fontId="4" fillId="3" borderId="1" xfId="0" applyNumberFormat="1" applyFont="1" applyFill="1" applyBorder="1" applyAlignment="1">
      <alignment horizontal="center" vertical="center" wrapText="1"/>
    </xf>
    <xf numFmtId="49" fontId="4" fillId="0" borderId="3"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1" fontId="2" fillId="0" borderId="1" xfId="0" applyNumberFormat="1" applyFont="1" applyBorder="1" applyAlignment="1">
      <alignment horizontal="center" vertical="center" wrapText="1"/>
    </xf>
    <xf numFmtId="49" fontId="4" fillId="0" borderId="10"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2" fontId="2" fillId="0" borderId="1"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2" fillId="0" borderId="0" xfId="0" applyFont="1" applyAlignment="1">
      <alignment horizont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4" borderId="1" xfId="0" applyNumberFormat="1" applyFont="1" applyFill="1" applyBorder="1" applyAlignment="1">
      <alignment horizontal="center" vertical="center"/>
    </xf>
    <xf numFmtId="49" fontId="2" fillId="0" borderId="0" xfId="0" applyNumberFormat="1" applyFont="1" applyAlignment="1">
      <alignment horizontal="left"/>
    </xf>
    <xf numFmtId="166" fontId="2" fillId="0" borderId="1" xfId="0" applyNumberFormat="1" applyFont="1" applyBorder="1" applyAlignment="1">
      <alignment horizontal="center" vertical="center" wrapText="1"/>
    </xf>
    <xf numFmtId="49" fontId="4" fillId="0" borderId="3"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3" borderId="10" xfId="0" applyNumberFormat="1" applyFont="1" applyFill="1" applyBorder="1" applyAlignment="1">
      <alignment horizontal="center" vertical="center" wrapText="1"/>
    </xf>
    <xf numFmtId="49" fontId="4" fillId="3" borderId="13" xfId="0" applyNumberFormat="1" applyFont="1" applyFill="1" applyBorder="1" applyAlignment="1">
      <alignment horizontal="center" vertical="center" wrapText="1"/>
    </xf>
    <xf numFmtId="49" fontId="10" fillId="0" borderId="0" xfId="0" applyNumberFormat="1" applyFont="1" applyAlignment="1">
      <alignment horizontal="center"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49" fontId="2" fillId="0" borderId="0" xfId="0" applyNumberFormat="1" applyFont="1" applyAlignment="1">
      <alignment horizontal="left" vertical="center"/>
    </xf>
    <xf numFmtId="0" fontId="4" fillId="0" borderId="9" xfId="0" applyFont="1" applyBorder="1" applyAlignment="1">
      <alignment horizontal="center" vertical="center" wrapText="1"/>
    </xf>
    <xf numFmtId="49" fontId="2" fillId="0" borderId="0" xfId="0" applyNumberFormat="1" applyFont="1" applyAlignment="1">
      <alignment horizontal="left" vertical="center" wrapText="1"/>
    </xf>
    <xf numFmtId="0" fontId="2" fillId="0" borderId="0" xfId="0" applyFont="1" applyAlignment="1">
      <alignment horizontal="left" vertical="center" wrapText="1"/>
    </xf>
  </cellXfs>
  <cellStyles count="1">
    <cellStyle name="Обычный" xfId="0" builtinId="0"/>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251"/>
  <sheetViews>
    <sheetView tabSelected="1" view="pageBreakPreview" zoomScale="73" zoomScaleNormal="73" zoomScaleSheetLayoutView="73" workbookViewId="0">
      <selection activeCell="I1" sqref="I1:I2"/>
    </sheetView>
  </sheetViews>
  <sheetFormatPr defaultColWidth="9.140625" defaultRowHeight="15" x14ac:dyDescent="0.25"/>
  <cols>
    <col min="1" max="1" width="4.140625" style="22" customWidth="1"/>
    <col min="2" max="2" width="26" style="22" customWidth="1"/>
    <col min="3" max="3" width="59.42578125" style="4" customWidth="1"/>
    <col min="4" max="4" width="10.5703125" style="4" customWidth="1"/>
    <col min="5" max="5" width="17" style="4" customWidth="1"/>
    <col min="6" max="6" width="17.140625" style="4" customWidth="1"/>
    <col min="7" max="7" width="17" style="4" customWidth="1"/>
    <col min="8" max="8" width="12.5703125" style="4" customWidth="1"/>
    <col min="9" max="9" width="67.42578125" style="4" customWidth="1"/>
    <col min="10" max="10" width="16.7109375" style="4" customWidth="1"/>
    <col min="11" max="11" width="18.28515625" style="4" customWidth="1"/>
    <col min="12" max="12" width="18.5703125" style="4" customWidth="1"/>
    <col min="13" max="13" width="19" style="4" customWidth="1"/>
    <col min="14" max="14" width="13.42578125" style="4" customWidth="1"/>
    <col min="15" max="16" width="12.7109375" style="4" bestFit="1" customWidth="1"/>
    <col min="17" max="16384" width="9.140625" style="4"/>
  </cols>
  <sheetData>
    <row r="1" spans="1:9" ht="19.5" customHeight="1" x14ac:dyDescent="0.25">
      <c r="C1" s="22"/>
      <c r="D1" s="22"/>
      <c r="E1" s="22"/>
      <c r="F1" s="22"/>
      <c r="G1" s="22"/>
      <c r="H1" s="22"/>
      <c r="I1" s="120" t="s">
        <v>357</v>
      </c>
    </row>
    <row r="2" spans="1:9" ht="33.75" customHeight="1" x14ac:dyDescent="0.25">
      <c r="C2" s="22"/>
      <c r="D2" s="22"/>
      <c r="E2" s="22"/>
      <c r="F2" s="22"/>
      <c r="G2" s="22"/>
      <c r="H2" s="22"/>
      <c r="I2" s="121"/>
    </row>
    <row r="3" spans="1:9" ht="14.25" customHeight="1" x14ac:dyDescent="0.25">
      <c r="A3" s="129" t="s">
        <v>342</v>
      </c>
      <c r="B3" s="129"/>
      <c r="C3" s="129"/>
      <c r="D3" s="129"/>
      <c r="E3" s="129"/>
      <c r="F3" s="129"/>
      <c r="G3" s="129"/>
      <c r="H3" s="129"/>
      <c r="I3" s="129"/>
    </row>
    <row r="4" spans="1:9" ht="17.25" customHeight="1" x14ac:dyDescent="0.25">
      <c r="A4" s="129" t="s">
        <v>343</v>
      </c>
      <c r="B4" s="129"/>
      <c r="C4" s="129"/>
      <c r="D4" s="129"/>
      <c r="E4" s="129"/>
      <c r="F4" s="129"/>
      <c r="G4" s="129"/>
      <c r="H4" s="129"/>
      <c r="I4" s="129"/>
    </row>
    <row r="5" spans="1:9" ht="27.75" customHeight="1" x14ac:dyDescent="0.25">
      <c r="A5" s="129" t="s">
        <v>355</v>
      </c>
      <c r="B5" s="129"/>
      <c r="C5" s="129"/>
      <c r="D5" s="129"/>
      <c r="E5" s="129"/>
      <c r="F5" s="129"/>
      <c r="G5" s="129"/>
      <c r="H5" s="129"/>
      <c r="I5" s="129"/>
    </row>
    <row r="6" spans="1:9" ht="18.75" customHeight="1" x14ac:dyDescent="0.25">
      <c r="A6" s="182" t="s">
        <v>344</v>
      </c>
      <c r="B6" s="182"/>
      <c r="C6" s="182"/>
      <c r="D6" s="182"/>
      <c r="E6" s="182"/>
      <c r="F6" s="182"/>
      <c r="G6" s="182"/>
      <c r="H6" s="182"/>
      <c r="I6" s="182"/>
    </row>
    <row r="7" spans="1:9" ht="13.5" customHeight="1" x14ac:dyDescent="0.25">
      <c r="A7" s="179" t="s">
        <v>345</v>
      </c>
      <c r="B7" s="179"/>
      <c r="C7" s="179"/>
      <c r="D7" s="179"/>
      <c r="E7" s="179"/>
      <c r="F7" s="179"/>
      <c r="G7" s="179"/>
      <c r="H7" s="179"/>
      <c r="I7" s="179"/>
    </row>
    <row r="8" spans="1:9" ht="14.25" customHeight="1" x14ac:dyDescent="0.25">
      <c r="A8" s="181" t="s">
        <v>346</v>
      </c>
      <c r="B8" s="181"/>
      <c r="C8" s="181"/>
      <c r="D8" s="181"/>
      <c r="E8" s="181"/>
      <c r="F8" s="181"/>
      <c r="G8" s="181"/>
      <c r="H8" s="181"/>
      <c r="I8" s="181"/>
    </row>
    <row r="9" spans="1:9" ht="16.5" customHeight="1" x14ac:dyDescent="0.25">
      <c r="A9" s="181" t="s">
        <v>347</v>
      </c>
      <c r="B9" s="181"/>
      <c r="C9" s="181"/>
      <c r="D9" s="181"/>
      <c r="E9" s="181"/>
      <c r="F9" s="181"/>
      <c r="G9" s="181"/>
      <c r="H9" s="181"/>
      <c r="I9" s="181"/>
    </row>
    <row r="10" spans="1:9" ht="16.5" customHeight="1" x14ac:dyDescent="0.25">
      <c r="A10" s="181" t="s">
        <v>348</v>
      </c>
      <c r="B10" s="181"/>
      <c r="C10" s="181"/>
      <c r="D10" s="181"/>
      <c r="E10" s="181"/>
      <c r="F10" s="181"/>
      <c r="G10" s="181"/>
      <c r="H10" s="181"/>
      <c r="I10" s="181"/>
    </row>
    <row r="11" spans="1:9" ht="16.5" customHeight="1" x14ac:dyDescent="0.25">
      <c r="A11" s="181" t="s">
        <v>349</v>
      </c>
      <c r="B11" s="181"/>
      <c r="C11" s="181"/>
      <c r="D11" s="181"/>
      <c r="E11" s="181"/>
      <c r="F11" s="181"/>
      <c r="G11" s="181"/>
      <c r="H11" s="181"/>
      <c r="I11" s="181"/>
    </row>
    <row r="12" spans="1:9" ht="17.25" customHeight="1" x14ac:dyDescent="0.25">
      <c r="A12" s="181" t="s">
        <v>350</v>
      </c>
      <c r="B12" s="181"/>
      <c r="C12" s="181"/>
      <c r="D12" s="181"/>
      <c r="E12" s="181"/>
      <c r="F12" s="181"/>
      <c r="G12" s="181"/>
      <c r="H12" s="181"/>
      <c r="I12" s="181"/>
    </row>
    <row r="13" spans="1:9" ht="14.25" customHeight="1" x14ac:dyDescent="0.25">
      <c r="A13" s="181" t="s">
        <v>351</v>
      </c>
      <c r="B13" s="181"/>
      <c r="C13" s="181"/>
      <c r="D13" s="181"/>
      <c r="E13" s="181"/>
      <c r="F13" s="181"/>
      <c r="G13" s="181"/>
      <c r="H13" s="181"/>
      <c r="I13" s="181"/>
    </row>
    <row r="14" spans="1:9" ht="17.25" customHeight="1" x14ac:dyDescent="0.25">
      <c r="A14" s="181" t="s">
        <v>352</v>
      </c>
      <c r="B14" s="181"/>
      <c r="C14" s="181"/>
      <c r="D14" s="181"/>
      <c r="E14" s="181"/>
      <c r="F14" s="181"/>
      <c r="G14" s="181"/>
      <c r="H14" s="181"/>
      <c r="I14" s="181"/>
    </row>
    <row r="15" spans="1:9" ht="17.25" customHeight="1" x14ac:dyDescent="0.25">
      <c r="A15" s="179" t="s">
        <v>353</v>
      </c>
      <c r="B15" s="179"/>
      <c r="C15" s="179"/>
      <c r="D15" s="179"/>
      <c r="E15" s="179"/>
      <c r="F15" s="179"/>
      <c r="G15" s="179"/>
      <c r="H15" s="179"/>
      <c r="I15" s="179"/>
    </row>
    <row r="16" spans="1:9" ht="15.75" customHeight="1" x14ac:dyDescent="0.25">
      <c r="A16" s="179" t="s">
        <v>354</v>
      </c>
      <c r="B16" s="179"/>
      <c r="C16" s="179"/>
      <c r="D16" s="179"/>
      <c r="E16" s="179"/>
      <c r="F16" s="179"/>
      <c r="G16" s="179"/>
      <c r="H16" s="179"/>
      <c r="I16" s="179"/>
    </row>
    <row r="17" spans="1:16" ht="14.25" customHeight="1" x14ac:dyDescent="0.25">
      <c r="A17" s="180"/>
      <c r="B17" s="180"/>
      <c r="C17" s="180"/>
      <c r="D17" s="180"/>
      <c r="E17" s="180"/>
      <c r="F17" s="180"/>
      <c r="G17" s="180"/>
      <c r="H17" s="180"/>
      <c r="I17" s="180"/>
    </row>
    <row r="18" spans="1:16" ht="58.5" customHeight="1" x14ac:dyDescent="0.25">
      <c r="A18" s="72" t="s">
        <v>8</v>
      </c>
      <c r="B18" s="72" t="s">
        <v>271</v>
      </c>
      <c r="C18" s="73" t="s">
        <v>264</v>
      </c>
      <c r="D18" s="73" t="s">
        <v>265</v>
      </c>
      <c r="E18" s="73" t="s">
        <v>9</v>
      </c>
      <c r="F18" s="78" t="s">
        <v>266</v>
      </c>
      <c r="G18" s="78" t="s">
        <v>268</v>
      </c>
      <c r="H18" s="78" t="s">
        <v>267</v>
      </c>
      <c r="I18" s="78" t="s">
        <v>269</v>
      </c>
    </row>
    <row r="19" spans="1:16" ht="17.25" customHeight="1" x14ac:dyDescent="0.25">
      <c r="A19" s="130" t="s">
        <v>17</v>
      </c>
      <c r="B19" s="130"/>
      <c r="C19" s="130"/>
      <c r="D19" s="130"/>
      <c r="E19" s="130"/>
      <c r="F19" s="130"/>
      <c r="G19" s="130"/>
      <c r="H19" s="130"/>
      <c r="I19" s="130"/>
      <c r="J19" s="7"/>
      <c r="K19" s="7"/>
      <c r="L19" s="7"/>
      <c r="M19" s="7"/>
      <c r="N19" s="7"/>
      <c r="O19" s="7"/>
      <c r="P19" s="7"/>
    </row>
    <row r="20" spans="1:16" ht="73.5" customHeight="1" x14ac:dyDescent="0.25">
      <c r="A20" s="37" t="s">
        <v>10</v>
      </c>
      <c r="B20" s="37" t="s">
        <v>319</v>
      </c>
      <c r="C20" s="45" t="s">
        <v>147</v>
      </c>
      <c r="D20" s="11">
        <v>2023</v>
      </c>
      <c r="E20" s="37" t="s">
        <v>3</v>
      </c>
      <c r="F20" s="31">
        <v>497.12</v>
      </c>
      <c r="G20" s="42">
        <v>406.93900000000002</v>
      </c>
      <c r="H20" s="76">
        <f>(G20/F20)*100</f>
        <v>81.85930962343096</v>
      </c>
      <c r="I20" s="31" t="s">
        <v>274</v>
      </c>
      <c r="J20" s="7"/>
      <c r="K20" s="10"/>
      <c r="L20" s="10"/>
      <c r="M20" s="7"/>
      <c r="N20" s="7"/>
      <c r="O20" s="7"/>
      <c r="P20" s="7"/>
    </row>
    <row r="21" spans="1:16" ht="71.25" customHeight="1" x14ac:dyDescent="0.25">
      <c r="A21" s="37" t="s">
        <v>4</v>
      </c>
      <c r="B21" s="37" t="s">
        <v>320</v>
      </c>
      <c r="C21" s="45" t="s">
        <v>32</v>
      </c>
      <c r="D21" s="11">
        <v>2023</v>
      </c>
      <c r="E21" s="37" t="s">
        <v>163</v>
      </c>
      <c r="F21" s="31">
        <v>39.131999999999998</v>
      </c>
      <c r="G21" s="25">
        <v>5.2919999999999998</v>
      </c>
      <c r="H21" s="76">
        <f>(G21/F21)*100</f>
        <v>13.523459061637535</v>
      </c>
      <c r="I21" s="11" t="s">
        <v>297</v>
      </c>
      <c r="J21" s="10"/>
      <c r="K21" s="7"/>
      <c r="L21" s="7"/>
      <c r="M21" s="7"/>
      <c r="N21" s="7"/>
      <c r="O21" s="7"/>
      <c r="P21" s="7"/>
    </row>
    <row r="22" spans="1:16" ht="42.75" customHeight="1" x14ac:dyDescent="0.25">
      <c r="A22" s="37" t="s">
        <v>5</v>
      </c>
      <c r="B22" s="37" t="s">
        <v>320</v>
      </c>
      <c r="C22" s="45" t="s">
        <v>33</v>
      </c>
      <c r="D22" s="11">
        <v>2023</v>
      </c>
      <c r="E22" s="37" t="s">
        <v>163</v>
      </c>
      <c r="F22" s="31">
        <v>265.404</v>
      </c>
      <c r="G22" s="42">
        <v>235.46600000000001</v>
      </c>
      <c r="H22" s="76">
        <f>(G22/F22)*100</f>
        <v>88.719838434989683</v>
      </c>
      <c r="I22" s="11" t="s">
        <v>298</v>
      </c>
      <c r="J22" s="7"/>
      <c r="K22" s="9"/>
      <c r="L22" s="7"/>
      <c r="M22" s="7"/>
      <c r="N22" s="7"/>
      <c r="O22" s="7"/>
      <c r="P22" s="7"/>
    </row>
    <row r="23" spans="1:16" ht="50.25" customHeight="1" x14ac:dyDescent="0.25">
      <c r="A23" s="37" t="s">
        <v>6</v>
      </c>
      <c r="B23" s="37" t="s">
        <v>321</v>
      </c>
      <c r="C23" s="45" t="s">
        <v>209</v>
      </c>
      <c r="D23" s="11">
        <v>2023</v>
      </c>
      <c r="E23" s="37" t="s">
        <v>3</v>
      </c>
      <c r="F23" s="31">
        <v>213.27199999999999</v>
      </c>
      <c r="G23" s="42">
        <v>212.67099999999999</v>
      </c>
      <c r="H23" s="76">
        <f>(G23/F23)*100</f>
        <v>99.718200232566872</v>
      </c>
      <c r="I23" s="11" t="s">
        <v>274</v>
      </c>
      <c r="J23" s="7"/>
      <c r="K23" s="108"/>
      <c r="L23" s="7"/>
      <c r="M23" s="7"/>
      <c r="N23" s="7"/>
      <c r="O23" s="7"/>
      <c r="P23" s="7"/>
    </row>
    <row r="24" spans="1:16" ht="14.25" customHeight="1" x14ac:dyDescent="0.25">
      <c r="A24" s="131" t="s">
        <v>270</v>
      </c>
      <c r="B24" s="132"/>
      <c r="C24" s="132"/>
      <c r="D24" s="132"/>
      <c r="E24" s="133"/>
      <c r="F24" s="6">
        <f>F20+F21+F22+F23</f>
        <v>1014.9279999999999</v>
      </c>
      <c r="G24" s="6">
        <f>G20+G21+G22+G23</f>
        <v>860.36799999999994</v>
      </c>
      <c r="H24" s="89">
        <f>(G24/F24)*100</f>
        <v>84.771333533019103</v>
      </c>
      <c r="I24" s="85"/>
      <c r="J24" s="7"/>
      <c r="K24" s="7"/>
      <c r="L24" s="7"/>
      <c r="M24" s="7"/>
      <c r="N24" s="7"/>
      <c r="O24" s="7"/>
      <c r="P24" s="7"/>
    </row>
    <row r="25" spans="1:16" ht="14.25" customHeight="1" x14ac:dyDescent="0.25">
      <c r="A25" s="130" t="s">
        <v>18</v>
      </c>
      <c r="B25" s="130"/>
      <c r="C25" s="130"/>
      <c r="D25" s="130"/>
      <c r="E25" s="130"/>
      <c r="F25" s="130"/>
      <c r="G25" s="130"/>
      <c r="H25" s="130"/>
      <c r="I25" s="130"/>
      <c r="J25" s="7"/>
      <c r="K25" s="7"/>
      <c r="L25" s="7"/>
      <c r="M25" s="7"/>
      <c r="N25" s="7"/>
      <c r="O25" s="7"/>
      <c r="P25" s="7"/>
    </row>
    <row r="26" spans="1:16" ht="23.25" hidden="1" customHeight="1" x14ac:dyDescent="0.25">
      <c r="A26" s="124"/>
      <c r="B26" s="70"/>
      <c r="C26" s="3" t="s">
        <v>2</v>
      </c>
      <c r="D26" s="124"/>
      <c r="E26" s="124"/>
      <c r="F26" s="75" t="e">
        <f>#REF!+#REF!+#REF!</f>
        <v>#REF!</v>
      </c>
      <c r="G26" s="80"/>
      <c r="H26" s="14"/>
      <c r="I26" s="14"/>
      <c r="J26" s="9"/>
      <c r="K26" s="13"/>
      <c r="L26" s="9"/>
      <c r="M26" s="7"/>
      <c r="N26" s="7"/>
      <c r="O26" s="7"/>
      <c r="P26" s="7"/>
    </row>
    <row r="27" spans="1:16" ht="18" hidden="1" customHeight="1" x14ac:dyDescent="0.25">
      <c r="A27" s="128"/>
      <c r="B27" s="37"/>
      <c r="C27" s="12" t="s">
        <v>7</v>
      </c>
      <c r="D27" s="128"/>
      <c r="E27" s="128"/>
      <c r="F27" s="31" t="e">
        <f>#REF!+#REF!+#REF!</f>
        <v>#REF!</v>
      </c>
      <c r="G27" s="86"/>
      <c r="H27" s="14"/>
      <c r="I27" s="14"/>
      <c r="J27" s="7"/>
      <c r="K27" s="7"/>
      <c r="L27" s="7"/>
      <c r="M27" s="7"/>
      <c r="N27" s="7"/>
      <c r="O27" s="7"/>
      <c r="P27" s="7"/>
    </row>
    <row r="28" spans="1:16" ht="58.5" customHeight="1" x14ac:dyDescent="0.25">
      <c r="A28" s="128" t="s">
        <v>10</v>
      </c>
      <c r="B28" s="122" t="s">
        <v>322</v>
      </c>
      <c r="C28" s="12" t="s">
        <v>241</v>
      </c>
      <c r="D28" s="128" t="s">
        <v>169</v>
      </c>
      <c r="E28" s="128" t="s">
        <v>3</v>
      </c>
      <c r="F28" s="31">
        <v>7702.8</v>
      </c>
      <c r="G28" s="25">
        <v>269.44499999999999</v>
      </c>
      <c r="H28" s="88">
        <f>(G28/F28)*100</f>
        <v>3.4980137093005141</v>
      </c>
      <c r="I28" s="79" t="s">
        <v>294</v>
      </c>
      <c r="J28" s="7"/>
      <c r="K28" s="7"/>
      <c r="L28" s="7"/>
      <c r="M28" s="7"/>
      <c r="N28" s="7"/>
      <c r="O28" s="7"/>
      <c r="P28" s="7"/>
    </row>
    <row r="29" spans="1:16" ht="15" hidden="1" customHeight="1" x14ac:dyDescent="0.25">
      <c r="A29" s="128"/>
      <c r="B29" s="123"/>
      <c r="C29" s="12" t="s">
        <v>13</v>
      </c>
      <c r="D29" s="128"/>
      <c r="E29" s="128"/>
      <c r="F29" s="117"/>
      <c r="G29" s="115"/>
      <c r="H29" s="88" t="e">
        <f t="shared" ref="H29:H31" si="0">(G29/F29)*100</f>
        <v>#DIV/0!</v>
      </c>
      <c r="I29" s="79"/>
      <c r="J29" s="7"/>
      <c r="K29" s="7"/>
      <c r="L29" s="7"/>
      <c r="M29" s="7"/>
      <c r="N29" s="7"/>
      <c r="O29" s="7"/>
      <c r="P29" s="7"/>
    </row>
    <row r="30" spans="1:16" ht="18" hidden="1" customHeight="1" x14ac:dyDescent="0.25">
      <c r="A30" s="128"/>
      <c r="B30" s="123"/>
      <c r="C30" s="12" t="s">
        <v>2</v>
      </c>
      <c r="D30" s="128"/>
      <c r="E30" s="128"/>
      <c r="F30" s="117"/>
      <c r="G30" s="115"/>
      <c r="H30" s="88" t="e">
        <f t="shared" si="0"/>
        <v>#DIV/0!</v>
      </c>
      <c r="I30" s="79"/>
      <c r="J30" s="7"/>
      <c r="K30" s="7"/>
      <c r="L30" s="7"/>
      <c r="M30" s="7"/>
      <c r="N30" s="7"/>
      <c r="O30" s="7"/>
      <c r="P30" s="7"/>
    </row>
    <row r="31" spans="1:16" ht="60" customHeight="1" x14ac:dyDescent="0.25">
      <c r="A31" s="128"/>
      <c r="B31" s="124"/>
      <c r="C31" s="12" t="s">
        <v>187</v>
      </c>
      <c r="D31" s="128"/>
      <c r="E31" s="128"/>
      <c r="F31" s="69">
        <v>304.42</v>
      </c>
      <c r="G31" s="42">
        <v>269.44499999999999</v>
      </c>
      <c r="H31" s="88">
        <f t="shared" si="0"/>
        <v>88.510938834504955</v>
      </c>
      <c r="I31" s="79" t="s">
        <v>275</v>
      </c>
      <c r="J31" s="7"/>
      <c r="K31" s="7"/>
      <c r="L31" s="7"/>
      <c r="M31" s="7"/>
      <c r="N31" s="7"/>
      <c r="O31" s="7"/>
      <c r="P31" s="7"/>
    </row>
    <row r="32" spans="1:16" ht="56.25" customHeight="1" x14ac:dyDescent="0.25">
      <c r="A32" s="37" t="s">
        <v>4</v>
      </c>
      <c r="B32" s="37" t="s">
        <v>322</v>
      </c>
      <c r="C32" s="12" t="s">
        <v>141</v>
      </c>
      <c r="D32" s="37" t="s">
        <v>169</v>
      </c>
      <c r="E32" s="37" t="s">
        <v>3</v>
      </c>
      <c r="F32" s="69">
        <v>112</v>
      </c>
      <c r="G32" s="25">
        <v>110.29</v>
      </c>
      <c r="H32" s="88">
        <f t="shared" ref="H32:H35" si="1">(G32/F32)*100</f>
        <v>98.473214285714292</v>
      </c>
      <c r="I32" s="79" t="s">
        <v>315</v>
      </c>
      <c r="J32" s="7"/>
      <c r="K32" s="7"/>
      <c r="L32" s="7"/>
      <c r="M32" s="7"/>
      <c r="N32" s="7"/>
      <c r="O32" s="7"/>
      <c r="P32" s="7"/>
    </row>
    <row r="33" spans="1:14" ht="89.25" customHeight="1" x14ac:dyDescent="0.25">
      <c r="A33" s="37" t="s">
        <v>5</v>
      </c>
      <c r="B33" s="114" t="s">
        <v>323</v>
      </c>
      <c r="C33" s="1" t="s">
        <v>240</v>
      </c>
      <c r="D33" s="46" t="s">
        <v>170</v>
      </c>
      <c r="E33" s="37" t="s">
        <v>150</v>
      </c>
      <c r="F33" s="69">
        <v>429.41800000000001</v>
      </c>
      <c r="G33" s="25">
        <v>427.2</v>
      </c>
      <c r="H33" s="88">
        <f t="shared" si="1"/>
        <v>99.48348695210727</v>
      </c>
      <c r="I33" s="37" t="s">
        <v>276</v>
      </c>
      <c r="J33" s="5"/>
      <c r="K33" s="5"/>
      <c r="L33" s="5"/>
      <c r="M33" s="5"/>
      <c r="N33" s="15"/>
    </row>
    <row r="34" spans="1:14" ht="59.25" customHeight="1" x14ac:dyDescent="0.25">
      <c r="A34" s="37" t="s">
        <v>6</v>
      </c>
      <c r="B34" s="37" t="s">
        <v>324</v>
      </c>
      <c r="C34" s="1" t="s">
        <v>255</v>
      </c>
      <c r="D34" s="46" t="s">
        <v>170</v>
      </c>
      <c r="E34" s="37" t="s">
        <v>3</v>
      </c>
      <c r="F34" s="31">
        <v>38.83</v>
      </c>
      <c r="G34" s="25">
        <v>0</v>
      </c>
      <c r="H34" s="88">
        <f t="shared" si="1"/>
        <v>0</v>
      </c>
      <c r="I34" s="79" t="s">
        <v>294</v>
      </c>
      <c r="J34" s="5"/>
      <c r="K34" s="5"/>
      <c r="L34" s="5"/>
      <c r="M34" s="5"/>
      <c r="N34" s="15"/>
    </row>
    <row r="35" spans="1:14" ht="91.5" customHeight="1" x14ac:dyDescent="0.25">
      <c r="A35" s="37" t="s">
        <v>11</v>
      </c>
      <c r="B35" s="37" t="s">
        <v>324</v>
      </c>
      <c r="C35" s="1" t="s">
        <v>262</v>
      </c>
      <c r="D35" s="46" t="s">
        <v>170</v>
      </c>
      <c r="E35" s="37" t="s">
        <v>150</v>
      </c>
      <c r="F35" s="69">
        <v>7623.16</v>
      </c>
      <c r="G35" s="25">
        <v>7623.16</v>
      </c>
      <c r="H35" s="88">
        <f t="shared" si="1"/>
        <v>100</v>
      </c>
      <c r="I35" s="101" t="s">
        <v>318</v>
      </c>
      <c r="J35" s="5"/>
      <c r="K35" s="5"/>
      <c r="L35" s="5"/>
      <c r="M35" s="5"/>
      <c r="N35" s="15"/>
    </row>
    <row r="36" spans="1:14" ht="21.75" customHeight="1" x14ac:dyDescent="0.25">
      <c r="A36" s="131" t="s">
        <v>270</v>
      </c>
      <c r="B36" s="132"/>
      <c r="C36" s="132"/>
      <c r="D36" s="132"/>
      <c r="E36" s="133"/>
      <c r="F36" s="8">
        <f>F28+F32+F33+F34+F35</f>
        <v>15906.208000000001</v>
      </c>
      <c r="G36" s="8">
        <f>G28+G32+G33+G34+G35</f>
        <v>8430.0949999999993</v>
      </c>
      <c r="H36" s="98">
        <f>(G36/F36)*100</f>
        <v>52.998772554715735</v>
      </c>
      <c r="I36" s="87"/>
      <c r="J36" s="5"/>
      <c r="K36" s="5"/>
      <c r="L36" s="5"/>
      <c r="M36" s="5"/>
      <c r="N36" s="15"/>
    </row>
    <row r="37" spans="1:14" ht="15.75" customHeight="1" x14ac:dyDescent="0.25">
      <c r="A37" s="130" t="s">
        <v>263</v>
      </c>
      <c r="B37" s="130"/>
      <c r="C37" s="130"/>
      <c r="D37" s="130"/>
      <c r="E37" s="130"/>
      <c r="F37" s="130"/>
      <c r="G37" s="130"/>
      <c r="H37" s="130"/>
      <c r="I37" s="130"/>
      <c r="J37" s="5"/>
      <c r="K37" s="5"/>
      <c r="L37" s="5"/>
      <c r="M37" s="5"/>
      <c r="N37" s="15"/>
    </row>
    <row r="38" spans="1:14" ht="81.75" customHeight="1" x14ac:dyDescent="0.25">
      <c r="A38" s="70" t="s">
        <v>10</v>
      </c>
      <c r="B38" s="70" t="s">
        <v>324</v>
      </c>
      <c r="C38" s="90" t="s">
        <v>254</v>
      </c>
      <c r="D38" s="71" t="s">
        <v>170</v>
      </c>
      <c r="E38" s="70" t="s">
        <v>150</v>
      </c>
      <c r="F38" s="119">
        <v>4000</v>
      </c>
      <c r="G38" s="81">
        <v>4000</v>
      </c>
      <c r="H38" s="88">
        <v>100</v>
      </c>
      <c r="I38" s="101" t="s">
        <v>317</v>
      </c>
      <c r="J38" s="5"/>
      <c r="K38" s="5"/>
      <c r="L38" s="5"/>
      <c r="M38" s="5"/>
      <c r="N38" s="15"/>
    </row>
    <row r="39" spans="1:14" ht="24" customHeight="1" x14ac:dyDescent="0.25">
      <c r="A39" s="145" t="s">
        <v>270</v>
      </c>
      <c r="B39" s="146"/>
      <c r="C39" s="146"/>
      <c r="D39" s="146"/>
      <c r="E39" s="147"/>
      <c r="F39" s="8">
        <f>F38</f>
        <v>4000</v>
      </c>
      <c r="G39" s="8">
        <f>G38</f>
        <v>4000</v>
      </c>
      <c r="H39" s="98">
        <v>100</v>
      </c>
      <c r="I39" s="99"/>
      <c r="J39" s="151"/>
      <c r="K39" s="151"/>
      <c r="L39" s="151"/>
      <c r="M39" s="151"/>
      <c r="N39" s="15"/>
    </row>
    <row r="40" spans="1:14" ht="18.75" customHeight="1" x14ac:dyDescent="0.25">
      <c r="A40" s="130" t="s">
        <v>19</v>
      </c>
      <c r="B40" s="130"/>
      <c r="C40" s="130"/>
      <c r="D40" s="130"/>
      <c r="E40" s="130"/>
      <c r="F40" s="130"/>
      <c r="G40" s="130"/>
      <c r="H40" s="130"/>
      <c r="I40" s="130"/>
      <c r="J40" s="16"/>
      <c r="K40" s="17"/>
      <c r="L40" s="16"/>
      <c r="N40" s="15"/>
    </row>
    <row r="41" spans="1:14" ht="90.75" customHeight="1" x14ac:dyDescent="0.25">
      <c r="A41" s="61">
        <v>1</v>
      </c>
      <c r="B41" s="61" t="s">
        <v>325</v>
      </c>
      <c r="C41" s="91" t="s">
        <v>39</v>
      </c>
      <c r="D41" s="61">
        <v>2023</v>
      </c>
      <c r="E41" s="77" t="s">
        <v>41</v>
      </c>
      <c r="F41" s="75">
        <v>15005.243</v>
      </c>
      <c r="G41" s="75">
        <v>14814.255999999999</v>
      </c>
      <c r="H41" s="88">
        <f>(G41/F41)*100</f>
        <v>98.727198219982171</v>
      </c>
      <c r="I41" s="88" t="s">
        <v>277</v>
      </c>
      <c r="J41" s="19"/>
      <c r="K41" s="19"/>
      <c r="L41" s="19"/>
      <c r="M41" s="20"/>
      <c r="N41" s="21"/>
    </row>
    <row r="42" spans="1:14" ht="98.25" customHeight="1" x14ac:dyDescent="0.25">
      <c r="A42" s="38">
        <v>2</v>
      </c>
      <c r="B42" s="38" t="s">
        <v>325</v>
      </c>
      <c r="C42" s="18" t="s">
        <v>40</v>
      </c>
      <c r="D42" s="38">
        <v>2023</v>
      </c>
      <c r="E42" s="39" t="s">
        <v>30</v>
      </c>
      <c r="F42" s="31">
        <v>7.98</v>
      </c>
      <c r="G42" s="31">
        <v>7.6950000000000003</v>
      </c>
      <c r="H42" s="88">
        <f t="shared" ref="H42:H105" si="2">(G42/F42)*100</f>
        <v>96.428571428571431</v>
      </c>
      <c r="I42" s="106" t="s">
        <v>280</v>
      </c>
      <c r="J42" s="22"/>
      <c r="K42" s="22"/>
      <c r="L42" s="22"/>
      <c r="M42" s="22"/>
      <c r="N42" s="15"/>
    </row>
    <row r="43" spans="1:14" ht="50.25" customHeight="1" x14ac:dyDescent="0.25">
      <c r="A43" s="38">
        <v>3</v>
      </c>
      <c r="B43" s="38" t="s">
        <v>326</v>
      </c>
      <c r="C43" s="18" t="s">
        <v>235</v>
      </c>
      <c r="D43" s="38">
        <v>2023</v>
      </c>
      <c r="E43" s="39" t="s">
        <v>30</v>
      </c>
      <c r="F43" s="31">
        <v>440</v>
      </c>
      <c r="G43" s="31">
        <v>389.61200000000002</v>
      </c>
      <c r="H43" s="88">
        <f t="shared" si="2"/>
        <v>88.548181818181831</v>
      </c>
      <c r="I43" s="79" t="s">
        <v>299</v>
      </c>
      <c r="N43" s="15"/>
    </row>
    <row r="44" spans="1:14" ht="48.75" customHeight="1" x14ac:dyDescent="0.25">
      <c r="A44" s="38">
        <v>4</v>
      </c>
      <c r="B44" s="38" t="s">
        <v>326</v>
      </c>
      <c r="C44" s="18" t="s">
        <v>236</v>
      </c>
      <c r="D44" s="38">
        <v>2023</v>
      </c>
      <c r="E44" s="39" t="s">
        <v>30</v>
      </c>
      <c r="F44" s="31">
        <v>130</v>
      </c>
      <c r="G44" s="31">
        <v>105.321</v>
      </c>
      <c r="H44" s="88">
        <f t="shared" si="2"/>
        <v>81.016153846153856</v>
      </c>
      <c r="I44" s="79" t="s">
        <v>300</v>
      </c>
      <c r="N44" s="15"/>
    </row>
    <row r="45" spans="1:14" ht="45" customHeight="1" x14ac:dyDescent="0.25">
      <c r="A45" s="38">
        <v>5</v>
      </c>
      <c r="B45" s="38" t="s">
        <v>326</v>
      </c>
      <c r="C45" s="18" t="s">
        <v>239</v>
      </c>
      <c r="D45" s="38">
        <v>2023</v>
      </c>
      <c r="E45" s="39" t="s">
        <v>30</v>
      </c>
      <c r="F45" s="31">
        <v>155</v>
      </c>
      <c r="G45" s="31">
        <v>152.75</v>
      </c>
      <c r="H45" s="88">
        <f t="shared" si="2"/>
        <v>98.548387096774192</v>
      </c>
      <c r="I45" s="106" t="s">
        <v>281</v>
      </c>
      <c r="N45" s="15"/>
    </row>
    <row r="46" spans="1:14" ht="87" hidden="1" customHeight="1" x14ac:dyDescent="0.25">
      <c r="A46" s="38">
        <v>11</v>
      </c>
      <c r="B46" s="38"/>
      <c r="C46" s="18" t="s">
        <v>145</v>
      </c>
      <c r="D46" s="38">
        <v>2023</v>
      </c>
      <c r="E46" s="39" t="s">
        <v>143</v>
      </c>
      <c r="F46" s="31"/>
      <c r="G46" s="31"/>
      <c r="H46" s="88" t="e">
        <f t="shared" si="2"/>
        <v>#DIV/0!</v>
      </c>
      <c r="I46" s="105"/>
      <c r="J46" s="5"/>
      <c r="K46" s="5"/>
      <c r="L46" s="5"/>
      <c r="M46" s="5"/>
      <c r="N46" s="15"/>
    </row>
    <row r="47" spans="1:14" ht="61.5" hidden="1" customHeight="1" x14ac:dyDescent="0.25">
      <c r="A47" s="38">
        <v>13</v>
      </c>
      <c r="B47" s="38"/>
      <c r="C47" s="18" t="s">
        <v>42</v>
      </c>
      <c r="D47" s="38">
        <v>2023</v>
      </c>
      <c r="E47" s="39" t="s">
        <v>146</v>
      </c>
      <c r="F47" s="31"/>
      <c r="G47" s="31"/>
      <c r="H47" s="88" t="e">
        <f t="shared" si="2"/>
        <v>#DIV/0!</v>
      </c>
      <c r="I47" s="105"/>
      <c r="N47" s="15"/>
    </row>
    <row r="48" spans="1:14" ht="73.5" hidden="1" customHeight="1" x14ac:dyDescent="0.25">
      <c r="A48" s="38">
        <v>12</v>
      </c>
      <c r="B48" s="38"/>
      <c r="C48" s="18" t="s">
        <v>42</v>
      </c>
      <c r="D48" s="38">
        <v>2023</v>
      </c>
      <c r="E48" s="39"/>
      <c r="F48" s="31"/>
      <c r="G48" s="31"/>
      <c r="H48" s="88" t="e">
        <f t="shared" si="2"/>
        <v>#DIV/0!</v>
      </c>
      <c r="I48" s="105"/>
      <c r="N48" s="15"/>
    </row>
    <row r="49" spans="1:14" ht="45.75" customHeight="1" x14ac:dyDescent="0.25">
      <c r="A49" s="38">
        <v>6</v>
      </c>
      <c r="B49" s="38" t="s">
        <v>327</v>
      </c>
      <c r="C49" s="18" t="s">
        <v>43</v>
      </c>
      <c r="D49" s="38">
        <v>2023</v>
      </c>
      <c r="E49" s="39" t="s">
        <v>30</v>
      </c>
      <c r="F49" s="31">
        <v>62.924999999999997</v>
      </c>
      <c r="G49" s="31">
        <v>62.862000000000002</v>
      </c>
      <c r="H49" s="88">
        <f t="shared" si="2"/>
        <v>99.899880810488682</v>
      </c>
      <c r="I49" s="79" t="s">
        <v>301</v>
      </c>
      <c r="N49" s="15"/>
    </row>
    <row r="50" spans="1:14" ht="49.5" hidden="1" customHeight="1" x14ac:dyDescent="0.25">
      <c r="A50" s="38">
        <v>15</v>
      </c>
      <c r="B50" s="38"/>
      <c r="C50" s="18" t="s">
        <v>48</v>
      </c>
      <c r="D50" s="38">
        <v>2023</v>
      </c>
      <c r="E50" s="39" t="s">
        <v>30</v>
      </c>
      <c r="F50" s="31"/>
      <c r="G50" s="31"/>
      <c r="H50" s="88" t="e">
        <f t="shared" si="2"/>
        <v>#DIV/0!</v>
      </c>
      <c r="I50" s="105"/>
      <c r="N50" s="15"/>
    </row>
    <row r="51" spans="1:14" ht="31.5" customHeight="1" x14ac:dyDescent="0.25">
      <c r="A51" s="38">
        <v>7</v>
      </c>
      <c r="B51" s="125" t="s">
        <v>328</v>
      </c>
      <c r="C51" s="18" t="s">
        <v>44</v>
      </c>
      <c r="D51" s="38">
        <v>2023</v>
      </c>
      <c r="E51" s="39" t="s">
        <v>30</v>
      </c>
      <c r="F51" s="31">
        <v>0</v>
      </c>
      <c r="G51" s="31">
        <v>0</v>
      </c>
      <c r="H51" s="88">
        <v>0</v>
      </c>
      <c r="I51" s="148" t="s">
        <v>282</v>
      </c>
      <c r="N51" s="15"/>
    </row>
    <row r="52" spans="1:14" ht="27.75" customHeight="1" x14ac:dyDescent="0.25">
      <c r="A52" s="38">
        <v>8</v>
      </c>
      <c r="B52" s="126"/>
      <c r="C52" s="18" t="s">
        <v>45</v>
      </c>
      <c r="D52" s="38">
        <v>2023</v>
      </c>
      <c r="E52" s="39" t="s">
        <v>30</v>
      </c>
      <c r="F52" s="31">
        <v>0</v>
      </c>
      <c r="G52" s="31">
        <v>0</v>
      </c>
      <c r="H52" s="88">
        <v>0</v>
      </c>
      <c r="I52" s="149"/>
      <c r="J52" s="5"/>
      <c r="N52" s="15"/>
    </row>
    <row r="53" spans="1:14" ht="36.75" customHeight="1" x14ac:dyDescent="0.25">
      <c r="A53" s="38">
        <v>9</v>
      </c>
      <c r="B53" s="127"/>
      <c r="C53" s="18" t="s">
        <v>46</v>
      </c>
      <c r="D53" s="38">
        <v>2023</v>
      </c>
      <c r="E53" s="39" t="s">
        <v>30</v>
      </c>
      <c r="F53" s="31">
        <v>0</v>
      </c>
      <c r="G53" s="31">
        <v>0</v>
      </c>
      <c r="H53" s="88">
        <v>0</v>
      </c>
      <c r="I53" s="150"/>
      <c r="N53" s="15"/>
    </row>
    <row r="54" spans="1:14" ht="37.5" hidden="1" customHeight="1" x14ac:dyDescent="0.25">
      <c r="A54" s="38">
        <v>18</v>
      </c>
      <c r="B54" s="38"/>
      <c r="C54" s="18" t="s">
        <v>61</v>
      </c>
      <c r="D54" s="38">
        <v>2023</v>
      </c>
      <c r="E54" s="39" t="str">
        <f>E53</f>
        <v>УЖКГ ЮМР/КП "Екосервіс"</v>
      </c>
      <c r="F54" s="48"/>
      <c r="G54" s="48"/>
      <c r="H54" s="88" t="e">
        <f t="shared" si="2"/>
        <v>#DIV/0!</v>
      </c>
      <c r="I54" s="105"/>
      <c r="N54" s="15"/>
    </row>
    <row r="55" spans="1:14" ht="89.25" customHeight="1" x14ac:dyDescent="0.25">
      <c r="A55" s="37" t="s">
        <v>1</v>
      </c>
      <c r="B55" s="37" t="s">
        <v>325</v>
      </c>
      <c r="C55" s="40" t="s">
        <v>144</v>
      </c>
      <c r="D55" s="38">
        <v>2023</v>
      </c>
      <c r="E55" s="37" t="s">
        <v>180</v>
      </c>
      <c r="F55" s="31">
        <v>9432.9619999999995</v>
      </c>
      <c r="G55" s="31">
        <v>9321.2440000000006</v>
      </c>
      <c r="H55" s="88">
        <f t="shared" si="2"/>
        <v>98.815663627183071</v>
      </c>
      <c r="I55" s="11" t="s">
        <v>288</v>
      </c>
      <c r="J55" s="5"/>
      <c r="L55" s="22"/>
      <c r="N55" s="15"/>
    </row>
    <row r="56" spans="1:14" ht="93" customHeight="1" x14ac:dyDescent="0.25">
      <c r="A56" s="37" t="s">
        <v>25</v>
      </c>
      <c r="B56" s="37" t="s">
        <v>325</v>
      </c>
      <c r="C56" s="40" t="s">
        <v>193</v>
      </c>
      <c r="D56" s="37" t="s">
        <v>170</v>
      </c>
      <c r="E56" s="37" t="s">
        <v>20</v>
      </c>
      <c r="F56" s="37" t="s">
        <v>258</v>
      </c>
      <c r="G56" s="37" t="s">
        <v>272</v>
      </c>
      <c r="H56" s="88">
        <f t="shared" si="2"/>
        <v>94.686822476379916</v>
      </c>
      <c r="I56" s="37" t="s">
        <v>289</v>
      </c>
      <c r="J56" s="5"/>
      <c r="L56" s="22"/>
      <c r="N56" s="15"/>
    </row>
    <row r="57" spans="1:14" ht="63" hidden="1" customHeight="1" x14ac:dyDescent="0.25">
      <c r="A57" s="37"/>
      <c r="B57" s="37"/>
      <c r="C57" s="40"/>
      <c r="D57" s="37"/>
      <c r="E57" s="37"/>
      <c r="F57" s="37"/>
      <c r="G57" s="37"/>
      <c r="H57" s="88" t="e">
        <f t="shared" si="2"/>
        <v>#DIV/0!</v>
      </c>
      <c r="I57" s="30"/>
      <c r="J57" s="5"/>
      <c r="L57" s="22"/>
      <c r="N57" s="15"/>
    </row>
    <row r="58" spans="1:14" ht="33" hidden="1" customHeight="1" x14ac:dyDescent="0.25">
      <c r="A58" s="37"/>
      <c r="B58" s="37"/>
      <c r="C58" s="40"/>
      <c r="D58" s="37"/>
      <c r="E58" s="37"/>
      <c r="F58" s="37"/>
      <c r="G58" s="37"/>
      <c r="H58" s="88" t="e">
        <f t="shared" si="2"/>
        <v>#DIV/0!</v>
      </c>
      <c r="I58" s="30"/>
      <c r="J58" s="5"/>
      <c r="L58" s="22"/>
      <c r="N58" s="15"/>
    </row>
    <row r="59" spans="1:14" ht="44.25" customHeight="1" x14ac:dyDescent="0.25">
      <c r="A59" s="122" t="s">
        <v>26</v>
      </c>
      <c r="B59" s="122" t="s">
        <v>326</v>
      </c>
      <c r="C59" s="40" t="s">
        <v>202</v>
      </c>
      <c r="D59" s="122" t="s">
        <v>302</v>
      </c>
      <c r="E59" s="122" t="s">
        <v>3</v>
      </c>
      <c r="F59" s="37" t="s">
        <v>341</v>
      </c>
      <c r="G59" s="37" t="s">
        <v>314</v>
      </c>
      <c r="H59" s="88">
        <f t="shared" si="2"/>
        <v>98.391214413801762</v>
      </c>
      <c r="I59" s="110" t="s">
        <v>303</v>
      </c>
      <c r="J59" s="22"/>
      <c r="L59" s="22"/>
      <c r="N59" s="15"/>
    </row>
    <row r="60" spans="1:14" ht="20.25" hidden="1" customHeight="1" x14ac:dyDescent="0.25">
      <c r="A60" s="123"/>
      <c r="B60" s="123"/>
      <c r="C60" s="40" t="s">
        <v>2</v>
      </c>
      <c r="D60" s="123"/>
      <c r="E60" s="123"/>
      <c r="F60" s="37"/>
      <c r="G60" s="37"/>
      <c r="H60" s="88" t="e">
        <f t="shared" si="2"/>
        <v>#DIV/0!</v>
      </c>
      <c r="I60" s="107"/>
      <c r="J60" s="22"/>
      <c r="L60" s="22"/>
      <c r="N60" s="15"/>
    </row>
    <row r="61" spans="1:14" ht="20.25" hidden="1" customHeight="1" x14ac:dyDescent="0.25">
      <c r="A61" s="123"/>
      <c r="B61" s="123"/>
      <c r="C61" s="40" t="s">
        <v>7</v>
      </c>
      <c r="D61" s="123"/>
      <c r="E61" s="123"/>
      <c r="F61" s="37"/>
      <c r="G61" s="37"/>
      <c r="H61" s="88" t="e">
        <f t="shared" si="2"/>
        <v>#DIV/0!</v>
      </c>
      <c r="I61" s="107"/>
      <c r="J61" s="22"/>
      <c r="L61" s="22"/>
      <c r="N61" s="15"/>
    </row>
    <row r="62" spans="1:14" ht="20.25" hidden="1" customHeight="1" x14ac:dyDescent="0.25">
      <c r="A62" s="123"/>
      <c r="B62" s="123"/>
      <c r="C62" s="40" t="s">
        <v>92</v>
      </c>
      <c r="D62" s="123"/>
      <c r="E62" s="123"/>
      <c r="F62" s="37"/>
      <c r="G62" s="37"/>
      <c r="H62" s="88" t="e">
        <f t="shared" si="2"/>
        <v>#DIV/0!</v>
      </c>
      <c r="I62" s="107"/>
      <c r="J62" s="22"/>
      <c r="L62" s="22"/>
      <c r="N62" s="15"/>
    </row>
    <row r="63" spans="1:14" ht="20.25" hidden="1" customHeight="1" x14ac:dyDescent="0.25">
      <c r="A63" s="123"/>
      <c r="B63" s="123"/>
      <c r="C63" s="40" t="s">
        <v>89</v>
      </c>
      <c r="D63" s="123"/>
      <c r="E63" s="123"/>
      <c r="F63" s="37"/>
      <c r="G63" s="37"/>
      <c r="H63" s="88" t="e">
        <f t="shared" si="2"/>
        <v>#DIV/0!</v>
      </c>
      <c r="I63" s="107"/>
      <c r="J63" s="22"/>
      <c r="L63" s="22"/>
      <c r="N63" s="15"/>
    </row>
    <row r="64" spans="1:14" ht="62.25" hidden="1" customHeight="1" x14ac:dyDescent="0.25">
      <c r="A64" s="123"/>
      <c r="B64" s="123"/>
      <c r="C64" s="40" t="s">
        <v>125</v>
      </c>
      <c r="D64" s="123"/>
      <c r="E64" s="123"/>
      <c r="F64" s="48"/>
      <c r="G64" s="48"/>
      <c r="H64" s="88" t="e">
        <f t="shared" si="2"/>
        <v>#DIV/0!</v>
      </c>
      <c r="I64" s="111"/>
      <c r="N64" s="15"/>
    </row>
    <row r="65" spans="1:14" s="58" customFormat="1" ht="42.75" customHeight="1" x14ac:dyDescent="0.25">
      <c r="A65" s="124"/>
      <c r="B65" s="124"/>
      <c r="C65" s="40" t="s">
        <v>207</v>
      </c>
      <c r="D65" s="124"/>
      <c r="E65" s="124"/>
      <c r="F65" s="31">
        <v>288.77</v>
      </c>
      <c r="G65" s="31">
        <v>256.22300000000001</v>
      </c>
      <c r="H65" s="88">
        <f t="shared" si="2"/>
        <v>88.729092357239338</v>
      </c>
      <c r="I65" s="110" t="s">
        <v>274</v>
      </c>
      <c r="N65" s="59"/>
    </row>
    <row r="66" spans="1:14" ht="20.25" hidden="1" customHeight="1" x14ac:dyDescent="0.25">
      <c r="A66" s="128"/>
      <c r="B66" s="37"/>
      <c r="C66" s="40" t="s">
        <v>86</v>
      </c>
      <c r="D66" s="128"/>
      <c r="E66" s="128"/>
      <c r="F66" s="48"/>
      <c r="G66" s="48"/>
      <c r="H66" s="88" t="e">
        <f t="shared" si="2"/>
        <v>#DIV/0!</v>
      </c>
      <c r="I66" s="29"/>
      <c r="N66" s="15"/>
    </row>
    <row r="67" spans="1:14" ht="20.25" hidden="1" customHeight="1" x14ac:dyDescent="0.25">
      <c r="A67" s="128"/>
      <c r="B67" s="37"/>
      <c r="C67" s="40" t="s">
        <v>2</v>
      </c>
      <c r="D67" s="128"/>
      <c r="E67" s="128"/>
      <c r="F67" s="48"/>
      <c r="G67" s="48"/>
      <c r="H67" s="88" t="e">
        <f t="shared" si="2"/>
        <v>#DIV/0!</v>
      </c>
      <c r="I67" s="29"/>
      <c r="N67" s="15"/>
    </row>
    <row r="68" spans="1:14" ht="20.25" hidden="1" customHeight="1" x14ac:dyDescent="0.25">
      <c r="A68" s="128"/>
      <c r="B68" s="37"/>
      <c r="C68" s="40" t="s">
        <v>7</v>
      </c>
      <c r="D68" s="128"/>
      <c r="E68" s="128"/>
      <c r="F68" s="48"/>
      <c r="G68" s="48"/>
      <c r="H68" s="88" t="e">
        <f t="shared" si="2"/>
        <v>#DIV/0!</v>
      </c>
      <c r="I68" s="29"/>
      <c r="N68" s="15"/>
    </row>
    <row r="69" spans="1:14" ht="31.5" hidden="1" customHeight="1" x14ac:dyDescent="0.25">
      <c r="A69" s="37" t="s">
        <v>80</v>
      </c>
      <c r="B69" s="37"/>
      <c r="C69" s="40" t="s">
        <v>224</v>
      </c>
      <c r="D69" s="37" t="s">
        <v>171</v>
      </c>
      <c r="E69" s="37" t="s">
        <v>3</v>
      </c>
      <c r="F69" s="37"/>
      <c r="G69" s="37"/>
      <c r="H69" s="88" t="e">
        <f t="shared" si="2"/>
        <v>#DIV/0!</v>
      </c>
      <c r="I69" s="29"/>
      <c r="N69" s="15"/>
    </row>
    <row r="70" spans="1:14" ht="54.75" hidden="1" customHeight="1" x14ac:dyDescent="0.25">
      <c r="A70" s="37" t="s">
        <v>56</v>
      </c>
      <c r="B70" s="37"/>
      <c r="C70" s="40" t="s">
        <v>84</v>
      </c>
      <c r="D70" s="38">
        <v>2020</v>
      </c>
      <c r="E70" s="39" t="s">
        <v>85</v>
      </c>
      <c r="F70" s="48"/>
      <c r="G70" s="48"/>
      <c r="H70" s="88" t="e">
        <f t="shared" si="2"/>
        <v>#DIV/0!</v>
      </c>
      <c r="I70" s="29"/>
      <c r="N70" s="15"/>
    </row>
    <row r="71" spans="1:14" ht="32.25" hidden="1" customHeight="1" x14ac:dyDescent="0.25">
      <c r="A71" s="128" t="s">
        <v>57</v>
      </c>
      <c r="B71" s="37"/>
      <c r="C71" s="40" t="s">
        <v>60</v>
      </c>
      <c r="D71" s="134">
        <v>2020</v>
      </c>
      <c r="E71" s="144" t="s">
        <v>3</v>
      </c>
      <c r="F71" s="48"/>
      <c r="G71" s="48"/>
      <c r="H71" s="88" t="e">
        <f t="shared" si="2"/>
        <v>#DIV/0!</v>
      </c>
      <c r="I71" s="29"/>
      <c r="N71" s="15"/>
    </row>
    <row r="72" spans="1:14" ht="23.25" hidden="1" customHeight="1" x14ac:dyDescent="0.25">
      <c r="A72" s="128"/>
      <c r="B72" s="37"/>
      <c r="C72" s="40" t="s">
        <v>13</v>
      </c>
      <c r="D72" s="134"/>
      <c r="E72" s="144"/>
      <c r="F72" s="48"/>
      <c r="G72" s="48"/>
      <c r="H72" s="88" t="e">
        <f t="shared" si="2"/>
        <v>#DIV/0!</v>
      </c>
      <c r="I72" s="29"/>
      <c r="N72" s="15"/>
    </row>
    <row r="73" spans="1:14" ht="34.5" hidden="1" customHeight="1" x14ac:dyDescent="0.25">
      <c r="A73" s="37" t="s">
        <v>81</v>
      </c>
      <c r="B73" s="37"/>
      <c r="C73" s="40" t="s">
        <v>59</v>
      </c>
      <c r="D73" s="38">
        <v>2024</v>
      </c>
      <c r="E73" s="39" t="s">
        <v>3</v>
      </c>
      <c r="F73" s="37"/>
      <c r="G73" s="37"/>
      <c r="H73" s="88" t="e">
        <f t="shared" si="2"/>
        <v>#DIV/0!</v>
      </c>
      <c r="I73" s="29"/>
      <c r="N73" s="15"/>
    </row>
    <row r="74" spans="1:14" ht="63.75" customHeight="1" x14ac:dyDescent="0.25">
      <c r="A74" s="37" t="s">
        <v>34</v>
      </c>
      <c r="B74" s="37" t="s">
        <v>329</v>
      </c>
      <c r="C74" s="40" t="s">
        <v>142</v>
      </c>
      <c r="D74" s="38">
        <v>2023</v>
      </c>
      <c r="E74" s="39" t="s">
        <v>3</v>
      </c>
      <c r="F74" s="37" t="s">
        <v>260</v>
      </c>
      <c r="G74" s="37" t="s">
        <v>273</v>
      </c>
      <c r="H74" s="88">
        <f t="shared" si="2"/>
        <v>99.978635014836797</v>
      </c>
      <c r="I74" s="11" t="s">
        <v>283</v>
      </c>
      <c r="N74" s="15"/>
    </row>
    <row r="75" spans="1:14" ht="45" hidden="1" customHeight="1" x14ac:dyDescent="0.25">
      <c r="A75" s="37" t="s">
        <v>87</v>
      </c>
      <c r="B75" s="37"/>
      <c r="C75" s="40" t="s">
        <v>172</v>
      </c>
      <c r="D75" s="38">
        <v>2024</v>
      </c>
      <c r="E75" s="39" t="s">
        <v>3</v>
      </c>
      <c r="F75" s="47"/>
      <c r="G75" s="47"/>
      <c r="H75" s="88" t="e">
        <f t="shared" si="2"/>
        <v>#DIV/0!</v>
      </c>
      <c r="I75" s="29"/>
      <c r="N75" s="15"/>
    </row>
    <row r="76" spans="1:14" ht="35.25" hidden="1" customHeight="1" x14ac:dyDescent="0.25">
      <c r="A76" s="128" t="s">
        <v>88</v>
      </c>
      <c r="B76" s="37"/>
      <c r="C76" s="40" t="s">
        <v>113</v>
      </c>
      <c r="D76" s="134" t="s">
        <v>169</v>
      </c>
      <c r="E76" s="144" t="s">
        <v>3</v>
      </c>
      <c r="F76" s="37"/>
      <c r="G76" s="37"/>
      <c r="H76" s="88" t="e">
        <f t="shared" si="2"/>
        <v>#DIV/0!</v>
      </c>
      <c r="I76" s="29"/>
      <c r="N76" s="15"/>
    </row>
    <row r="77" spans="1:14" ht="21.75" hidden="1" customHeight="1" x14ac:dyDescent="0.25">
      <c r="A77" s="128"/>
      <c r="B77" s="37"/>
      <c r="C77" s="40" t="s">
        <v>15</v>
      </c>
      <c r="D77" s="134"/>
      <c r="E77" s="144"/>
      <c r="F77" s="47"/>
      <c r="G77" s="47"/>
      <c r="H77" s="88" t="e">
        <f t="shared" si="2"/>
        <v>#DIV/0!</v>
      </c>
      <c r="I77" s="29"/>
      <c r="N77" s="15"/>
    </row>
    <row r="78" spans="1:14" ht="24.75" hidden="1" customHeight="1" x14ac:dyDescent="0.25">
      <c r="A78" s="128"/>
      <c r="B78" s="37"/>
      <c r="C78" s="40" t="s">
        <v>2</v>
      </c>
      <c r="D78" s="134"/>
      <c r="E78" s="144"/>
      <c r="F78" s="47"/>
      <c r="G78" s="47"/>
      <c r="H78" s="88" t="e">
        <f t="shared" si="2"/>
        <v>#DIV/0!</v>
      </c>
      <c r="I78" s="29"/>
      <c r="N78" s="15"/>
    </row>
    <row r="79" spans="1:14" ht="21.75" hidden="1" customHeight="1" x14ac:dyDescent="0.25">
      <c r="A79" s="128"/>
      <c r="B79" s="37"/>
      <c r="C79" s="40" t="s">
        <v>7</v>
      </c>
      <c r="D79" s="134"/>
      <c r="E79" s="144"/>
      <c r="F79" s="47"/>
      <c r="G79" s="47"/>
      <c r="H79" s="88" t="e">
        <f t="shared" si="2"/>
        <v>#DIV/0!</v>
      </c>
      <c r="I79" s="29"/>
      <c r="N79" s="15"/>
    </row>
    <row r="80" spans="1:14" ht="49.5" hidden="1" customHeight="1" x14ac:dyDescent="0.25">
      <c r="A80" s="37" t="s">
        <v>93</v>
      </c>
      <c r="B80" s="37"/>
      <c r="C80" s="40" t="s">
        <v>131</v>
      </c>
      <c r="D80" s="37" t="s">
        <v>171</v>
      </c>
      <c r="E80" s="37" t="s">
        <v>3</v>
      </c>
      <c r="F80" s="37"/>
      <c r="G80" s="37"/>
      <c r="H80" s="88" t="e">
        <f t="shared" si="2"/>
        <v>#DIV/0!</v>
      </c>
      <c r="I80" s="29"/>
      <c r="N80" s="15"/>
    </row>
    <row r="81" spans="1:14" ht="41.25" hidden="1" customHeight="1" x14ac:dyDescent="0.25">
      <c r="A81" s="37" t="s">
        <v>95</v>
      </c>
      <c r="B81" s="37"/>
      <c r="C81" s="40" t="s">
        <v>132</v>
      </c>
      <c r="D81" s="37" t="s">
        <v>171</v>
      </c>
      <c r="E81" s="37" t="s">
        <v>3</v>
      </c>
      <c r="F81" s="37"/>
      <c r="G81" s="37"/>
      <c r="H81" s="88" t="e">
        <f t="shared" si="2"/>
        <v>#DIV/0!</v>
      </c>
      <c r="I81" s="29"/>
      <c r="N81" s="15"/>
    </row>
    <row r="82" spans="1:14" ht="35.25" hidden="1" customHeight="1" x14ac:dyDescent="0.25">
      <c r="A82" s="37" t="s">
        <v>96</v>
      </c>
      <c r="B82" s="37"/>
      <c r="C82" s="40" t="s">
        <v>133</v>
      </c>
      <c r="D82" s="37" t="s">
        <v>171</v>
      </c>
      <c r="E82" s="37" t="s">
        <v>3</v>
      </c>
      <c r="F82" s="37"/>
      <c r="G82" s="37"/>
      <c r="H82" s="88" t="e">
        <f t="shared" si="2"/>
        <v>#DIV/0!</v>
      </c>
      <c r="I82" s="29"/>
      <c r="N82" s="15"/>
    </row>
    <row r="83" spans="1:14" ht="48.75" customHeight="1" x14ac:dyDescent="0.25">
      <c r="A83" s="37" t="s">
        <v>35</v>
      </c>
      <c r="B83" s="122" t="s">
        <v>331</v>
      </c>
      <c r="C83" s="40" t="s">
        <v>225</v>
      </c>
      <c r="D83" s="37" t="s">
        <v>170</v>
      </c>
      <c r="E83" s="37" t="s">
        <v>20</v>
      </c>
      <c r="F83" s="31">
        <v>42.146999999999998</v>
      </c>
      <c r="G83" s="31">
        <v>42.146999999999998</v>
      </c>
      <c r="H83" s="88">
        <f t="shared" si="2"/>
        <v>100</v>
      </c>
      <c r="I83" s="141" t="s">
        <v>284</v>
      </c>
      <c r="N83" s="15"/>
    </row>
    <row r="84" spans="1:14" ht="44.25" customHeight="1" x14ac:dyDescent="0.25">
      <c r="A84" s="37" t="s">
        <v>36</v>
      </c>
      <c r="B84" s="123"/>
      <c r="C84" s="40" t="s">
        <v>183</v>
      </c>
      <c r="D84" s="37" t="s">
        <v>170</v>
      </c>
      <c r="E84" s="37" t="s">
        <v>20</v>
      </c>
      <c r="F84" s="31">
        <v>6.3</v>
      </c>
      <c r="G84" s="31">
        <v>6.3</v>
      </c>
      <c r="H84" s="88">
        <f t="shared" si="2"/>
        <v>100</v>
      </c>
      <c r="I84" s="142"/>
      <c r="N84" s="15"/>
    </row>
    <row r="85" spans="1:14" ht="45" customHeight="1" x14ac:dyDescent="0.25">
      <c r="A85" s="37" t="s">
        <v>37</v>
      </c>
      <c r="B85" s="123"/>
      <c r="C85" s="40" t="s">
        <v>181</v>
      </c>
      <c r="D85" s="37" t="s">
        <v>170</v>
      </c>
      <c r="E85" s="37" t="s">
        <v>20</v>
      </c>
      <c r="F85" s="31">
        <v>31.38</v>
      </c>
      <c r="G85" s="31">
        <v>31.38</v>
      </c>
      <c r="H85" s="88">
        <f t="shared" si="2"/>
        <v>100</v>
      </c>
      <c r="I85" s="142"/>
      <c r="N85" s="15"/>
    </row>
    <row r="86" spans="1:14" ht="43.5" customHeight="1" x14ac:dyDescent="0.25">
      <c r="A86" s="37" t="s">
        <v>38</v>
      </c>
      <c r="B86" s="123"/>
      <c r="C86" s="40" t="s">
        <v>184</v>
      </c>
      <c r="D86" s="37" t="s">
        <v>170</v>
      </c>
      <c r="E86" s="37" t="s">
        <v>20</v>
      </c>
      <c r="F86" s="31">
        <v>6.3</v>
      </c>
      <c r="G86" s="31">
        <v>6.3</v>
      </c>
      <c r="H86" s="88">
        <f t="shared" si="2"/>
        <v>100</v>
      </c>
      <c r="I86" s="142"/>
      <c r="N86" s="15"/>
    </row>
    <row r="87" spans="1:14" ht="45" customHeight="1" x14ac:dyDescent="0.25">
      <c r="A87" s="37" t="s">
        <v>49</v>
      </c>
      <c r="B87" s="123"/>
      <c r="C87" s="40" t="s">
        <v>108</v>
      </c>
      <c r="D87" s="37" t="s">
        <v>170</v>
      </c>
      <c r="E87" s="37" t="s">
        <v>20</v>
      </c>
      <c r="F87" s="31">
        <v>35.08</v>
      </c>
      <c r="G87" s="31">
        <v>35.08</v>
      </c>
      <c r="H87" s="88">
        <f t="shared" si="2"/>
        <v>100</v>
      </c>
      <c r="I87" s="142"/>
      <c r="N87" s="15"/>
    </row>
    <row r="88" spans="1:14" ht="45" customHeight="1" x14ac:dyDescent="0.25">
      <c r="A88" s="37" t="s">
        <v>50</v>
      </c>
      <c r="B88" s="124"/>
      <c r="C88" s="40" t="s">
        <v>185</v>
      </c>
      <c r="D88" s="37" t="s">
        <v>170</v>
      </c>
      <c r="E88" s="37" t="s">
        <v>20</v>
      </c>
      <c r="F88" s="31">
        <v>6.3</v>
      </c>
      <c r="G88" s="31">
        <v>6.3</v>
      </c>
      <c r="H88" s="88">
        <f t="shared" si="2"/>
        <v>100</v>
      </c>
      <c r="I88" s="143"/>
      <c r="N88" s="15"/>
    </row>
    <row r="89" spans="1:14" ht="29.25" hidden="1" customHeight="1" x14ac:dyDescent="0.25">
      <c r="A89" s="128" t="s">
        <v>106</v>
      </c>
      <c r="B89" s="37"/>
      <c r="C89" s="40" t="s">
        <v>126</v>
      </c>
      <c r="D89" s="134">
        <v>2024</v>
      </c>
      <c r="E89" s="144" t="s">
        <v>3</v>
      </c>
      <c r="F89" s="37"/>
      <c r="G89" s="37"/>
      <c r="H89" s="88" t="e">
        <f t="shared" si="2"/>
        <v>#DIV/0!</v>
      </c>
      <c r="I89" s="29"/>
      <c r="N89" s="15"/>
    </row>
    <row r="90" spans="1:14" ht="21.75" hidden="1" customHeight="1" x14ac:dyDescent="0.25">
      <c r="A90" s="128"/>
      <c r="B90" s="37"/>
      <c r="C90" s="40" t="s">
        <v>71</v>
      </c>
      <c r="D90" s="134"/>
      <c r="E90" s="144"/>
      <c r="F90" s="47"/>
      <c r="G90" s="47"/>
      <c r="H90" s="88" t="e">
        <f t="shared" si="2"/>
        <v>#DIV/0!</v>
      </c>
      <c r="I90" s="29"/>
      <c r="N90" s="15"/>
    </row>
    <row r="91" spans="1:14" ht="19.5" hidden="1" customHeight="1" x14ac:dyDescent="0.25">
      <c r="A91" s="128"/>
      <c r="B91" s="37"/>
      <c r="C91" s="40" t="s">
        <v>2</v>
      </c>
      <c r="D91" s="134"/>
      <c r="E91" s="144"/>
      <c r="F91" s="47"/>
      <c r="G91" s="47"/>
      <c r="H91" s="88" t="e">
        <f t="shared" si="2"/>
        <v>#DIV/0!</v>
      </c>
      <c r="I91" s="29"/>
      <c r="N91" s="15"/>
    </row>
    <row r="92" spans="1:14" ht="22.5" hidden="1" customHeight="1" x14ac:dyDescent="0.25">
      <c r="A92" s="128"/>
      <c r="B92" s="37"/>
      <c r="C92" s="40" t="s">
        <v>7</v>
      </c>
      <c r="D92" s="134"/>
      <c r="E92" s="144"/>
      <c r="F92" s="47"/>
      <c r="G92" s="47"/>
      <c r="H92" s="88" t="e">
        <f t="shared" si="2"/>
        <v>#DIV/0!</v>
      </c>
      <c r="I92" s="29"/>
      <c r="N92" s="15"/>
    </row>
    <row r="93" spans="1:14" ht="38.25" hidden="1" customHeight="1" x14ac:dyDescent="0.25">
      <c r="A93" s="128" t="s">
        <v>107</v>
      </c>
      <c r="B93" s="37"/>
      <c r="C93" s="40" t="s">
        <v>127</v>
      </c>
      <c r="D93" s="134">
        <v>2024</v>
      </c>
      <c r="E93" s="144" t="s">
        <v>3</v>
      </c>
      <c r="F93" s="37"/>
      <c r="G93" s="37"/>
      <c r="H93" s="88" t="e">
        <f t="shared" si="2"/>
        <v>#DIV/0!</v>
      </c>
      <c r="I93" s="29"/>
      <c r="N93" s="15"/>
    </row>
    <row r="94" spans="1:14" ht="19.5" hidden="1" customHeight="1" x14ac:dyDescent="0.25">
      <c r="A94" s="128"/>
      <c r="B94" s="37"/>
      <c r="C94" s="40" t="s">
        <v>90</v>
      </c>
      <c r="D94" s="134"/>
      <c r="E94" s="144"/>
      <c r="F94" s="48"/>
      <c r="G94" s="48"/>
      <c r="H94" s="88" t="e">
        <f t="shared" si="2"/>
        <v>#DIV/0!</v>
      </c>
      <c r="I94" s="29"/>
      <c r="N94" s="15"/>
    </row>
    <row r="95" spans="1:14" ht="19.5" hidden="1" customHeight="1" x14ac:dyDescent="0.25">
      <c r="A95" s="128"/>
      <c r="B95" s="37"/>
      <c r="C95" s="40" t="s">
        <v>2</v>
      </c>
      <c r="D95" s="134"/>
      <c r="E95" s="144"/>
      <c r="F95" s="48"/>
      <c r="G95" s="48"/>
      <c r="H95" s="88" t="e">
        <f t="shared" si="2"/>
        <v>#DIV/0!</v>
      </c>
      <c r="I95" s="29"/>
      <c r="N95" s="15"/>
    </row>
    <row r="96" spans="1:14" ht="19.5" hidden="1" customHeight="1" x14ac:dyDescent="0.25">
      <c r="A96" s="128"/>
      <c r="B96" s="37"/>
      <c r="C96" s="40" t="s">
        <v>7</v>
      </c>
      <c r="D96" s="134"/>
      <c r="E96" s="144"/>
      <c r="F96" s="48"/>
      <c r="G96" s="48"/>
      <c r="H96" s="88" t="e">
        <f t="shared" si="2"/>
        <v>#DIV/0!</v>
      </c>
      <c r="I96" s="29"/>
      <c r="N96" s="15"/>
    </row>
    <row r="97" spans="1:14" ht="42" customHeight="1" x14ac:dyDescent="0.25">
      <c r="A97" s="122" t="s">
        <v>51</v>
      </c>
      <c r="B97" s="122" t="s">
        <v>326</v>
      </c>
      <c r="C97" s="40" t="s">
        <v>203</v>
      </c>
      <c r="D97" s="125">
        <v>2023</v>
      </c>
      <c r="E97" s="154" t="s">
        <v>3</v>
      </c>
      <c r="F97" s="31">
        <v>1249.9179999999999</v>
      </c>
      <c r="G97" s="31">
        <f>G100</f>
        <v>123.81091000000001</v>
      </c>
      <c r="H97" s="88">
        <f>(G97/F97)*100</f>
        <v>9.9055226022827103</v>
      </c>
      <c r="I97" s="11" t="s">
        <v>294</v>
      </c>
      <c r="N97" s="15"/>
    </row>
    <row r="98" spans="1:14" ht="16.5" hidden="1" customHeight="1" x14ac:dyDescent="0.25">
      <c r="A98" s="123"/>
      <c r="B98" s="123"/>
      <c r="C98" s="40" t="s">
        <v>2</v>
      </c>
      <c r="D98" s="126"/>
      <c r="E98" s="155"/>
      <c r="F98" s="48"/>
      <c r="G98" s="48"/>
      <c r="H98" s="88" t="e">
        <f t="shared" si="2"/>
        <v>#DIV/0!</v>
      </c>
      <c r="I98" s="107"/>
      <c r="N98" s="15"/>
    </row>
    <row r="99" spans="1:14" ht="1.5" hidden="1" customHeight="1" x14ac:dyDescent="0.25">
      <c r="A99" s="123"/>
      <c r="B99" s="123"/>
      <c r="C99" s="40" t="s">
        <v>190</v>
      </c>
      <c r="D99" s="126"/>
      <c r="E99" s="155"/>
      <c r="F99" s="48"/>
      <c r="G99" s="48"/>
      <c r="H99" s="88" t="e">
        <f t="shared" si="2"/>
        <v>#DIV/0!</v>
      </c>
      <c r="I99" s="107"/>
      <c r="N99" s="15"/>
    </row>
    <row r="100" spans="1:14" ht="45" customHeight="1" x14ac:dyDescent="0.25">
      <c r="A100" s="124"/>
      <c r="B100" s="124"/>
      <c r="C100" s="40" t="s">
        <v>207</v>
      </c>
      <c r="D100" s="127"/>
      <c r="E100" s="156"/>
      <c r="F100" s="31">
        <v>140.20400000000001</v>
      </c>
      <c r="G100" s="31">
        <f>123.81091</f>
        <v>123.81091000000001</v>
      </c>
      <c r="H100" s="88">
        <f t="shared" si="2"/>
        <v>88.307687369832536</v>
      </c>
      <c r="I100" s="11" t="s">
        <v>274</v>
      </c>
      <c r="N100" s="15"/>
    </row>
    <row r="101" spans="1:14" s="49" customFormat="1" ht="45.75" customHeight="1" x14ac:dyDescent="0.25">
      <c r="A101" s="122" t="s">
        <v>52</v>
      </c>
      <c r="B101" s="122" t="s">
        <v>326</v>
      </c>
      <c r="C101" s="40" t="s">
        <v>206</v>
      </c>
      <c r="D101" s="125">
        <v>2023</v>
      </c>
      <c r="E101" s="154" t="s">
        <v>3</v>
      </c>
      <c r="F101" s="31">
        <v>2210.154</v>
      </c>
      <c r="G101" s="31">
        <v>1990.635</v>
      </c>
      <c r="H101" s="88">
        <f t="shared" si="2"/>
        <v>90.067705689286811</v>
      </c>
      <c r="I101" s="31" t="s">
        <v>304</v>
      </c>
      <c r="J101" s="5"/>
      <c r="N101" s="57"/>
    </row>
    <row r="102" spans="1:14" s="49" customFormat="1" ht="66.75" hidden="1" customHeight="1" x14ac:dyDescent="0.25">
      <c r="A102" s="123"/>
      <c r="B102" s="123"/>
      <c r="C102" s="40" t="s">
        <v>122</v>
      </c>
      <c r="D102" s="126"/>
      <c r="E102" s="155"/>
      <c r="F102" s="39"/>
      <c r="G102" s="39"/>
      <c r="H102" s="88" t="e">
        <f t="shared" si="2"/>
        <v>#DIV/0!</v>
      </c>
      <c r="I102" s="12"/>
      <c r="J102" s="5"/>
      <c r="N102" s="57"/>
    </row>
    <row r="103" spans="1:14" s="49" customFormat="1" ht="45" customHeight="1" x14ac:dyDescent="0.25">
      <c r="A103" s="124"/>
      <c r="B103" s="124"/>
      <c r="C103" s="40" t="s">
        <v>207</v>
      </c>
      <c r="D103" s="127"/>
      <c r="E103" s="156"/>
      <c r="F103" s="31">
        <v>31.042000000000002</v>
      </c>
      <c r="G103" s="31">
        <v>27.524999999999999</v>
      </c>
      <c r="H103" s="88">
        <f t="shared" si="2"/>
        <v>88.670188776496346</v>
      </c>
      <c r="I103" s="11" t="s">
        <v>295</v>
      </c>
      <c r="J103" s="5"/>
      <c r="N103" s="57"/>
    </row>
    <row r="104" spans="1:14" ht="30" hidden="1" customHeight="1" x14ac:dyDescent="0.25">
      <c r="A104" s="128" t="s">
        <v>148</v>
      </c>
      <c r="B104" s="37"/>
      <c r="C104" s="40" t="s">
        <v>139</v>
      </c>
      <c r="D104" s="134">
        <v>2024</v>
      </c>
      <c r="E104" s="144" t="s">
        <v>3</v>
      </c>
      <c r="F104" s="37"/>
      <c r="G104" s="37"/>
      <c r="H104" s="88" t="e">
        <f t="shared" si="2"/>
        <v>#DIV/0!</v>
      </c>
      <c r="I104" s="12"/>
      <c r="N104" s="15"/>
    </row>
    <row r="105" spans="1:14" ht="18" hidden="1" customHeight="1" x14ac:dyDescent="0.25">
      <c r="A105" s="128"/>
      <c r="B105" s="37"/>
      <c r="C105" s="40" t="s">
        <v>140</v>
      </c>
      <c r="D105" s="134"/>
      <c r="E105" s="144"/>
      <c r="F105" s="31"/>
      <c r="G105" s="31"/>
      <c r="H105" s="88" t="e">
        <f t="shared" si="2"/>
        <v>#DIV/0!</v>
      </c>
      <c r="I105" s="12"/>
      <c r="N105" s="15"/>
    </row>
    <row r="106" spans="1:14" ht="60.75" customHeight="1" x14ac:dyDescent="0.25">
      <c r="A106" s="122" t="s">
        <v>53</v>
      </c>
      <c r="B106" s="122" t="s">
        <v>326</v>
      </c>
      <c r="C106" s="40" t="s">
        <v>205</v>
      </c>
      <c r="D106" s="125">
        <v>2023</v>
      </c>
      <c r="E106" s="154" t="s">
        <v>3</v>
      </c>
      <c r="F106" s="31">
        <v>1781.9349999999999</v>
      </c>
      <c r="G106" s="31">
        <v>1609.1279999999999</v>
      </c>
      <c r="H106" s="88">
        <f t="shared" ref="H106:H109" si="3">(G106/F106)*100</f>
        <v>90.302283753335558</v>
      </c>
      <c r="I106" s="31" t="s">
        <v>305</v>
      </c>
      <c r="N106" s="15"/>
    </row>
    <row r="107" spans="1:14" ht="18" hidden="1" customHeight="1" x14ac:dyDescent="0.25">
      <c r="A107" s="123"/>
      <c r="B107" s="123"/>
      <c r="C107" s="40" t="s">
        <v>140</v>
      </c>
      <c r="D107" s="126"/>
      <c r="E107" s="155"/>
      <c r="F107" s="48"/>
      <c r="G107" s="48"/>
      <c r="H107" s="88" t="e">
        <f t="shared" si="3"/>
        <v>#DIV/0!</v>
      </c>
      <c r="I107" s="12"/>
      <c r="N107" s="15"/>
    </row>
    <row r="108" spans="1:14" ht="20.25" hidden="1" customHeight="1" x14ac:dyDescent="0.25">
      <c r="A108" s="123"/>
      <c r="B108" s="123"/>
      <c r="C108" s="50" t="s">
        <v>188</v>
      </c>
      <c r="D108" s="126"/>
      <c r="E108" s="155"/>
      <c r="F108" s="48"/>
      <c r="G108" s="48"/>
      <c r="H108" s="88" t="e">
        <f t="shared" si="3"/>
        <v>#DIV/0!</v>
      </c>
      <c r="I108" s="11" t="s">
        <v>295</v>
      </c>
      <c r="N108" s="15"/>
    </row>
    <row r="109" spans="1:14" s="58" customFormat="1" ht="42.75" customHeight="1" x14ac:dyDescent="0.25">
      <c r="A109" s="124"/>
      <c r="B109" s="124"/>
      <c r="C109" s="50" t="s">
        <v>207</v>
      </c>
      <c r="D109" s="127"/>
      <c r="E109" s="156"/>
      <c r="F109" s="31">
        <v>30.686</v>
      </c>
      <c r="G109" s="31">
        <v>27.167999999999999</v>
      </c>
      <c r="H109" s="88">
        <f t="shared" si="3"/>
        <v>88.535488496382712</v>
      </c>
      <c r="I109" s="11" t="s">
        <v>274</v>
      </c>
      <c r="J109" s="4"/>
      <c r="N109" s="59"/>
    </row>
    <row r="110" spans="1:14" ht="45" customHeight="1" x14ac:dyDescent="0.25">
      <c r="A110" s="37" t="s">
        <v>54</v>
      </c>
      <c r="B110" s="37" t="s">
        <v>327</v>
      </c>
      <c r="C110" s="40" t="s">
        <v>149</v>
      </c>
      <c r="D110" s="38">
        <v>2023</v>
      </c>
      <c r="E110" s="39" t="s">
        <v>180</v>
      </c>
      <c r="F110" s="31">
        <v>46.776000000000003</v>
      </c>
      <c r="G110" s="31">
        <v>45.61</v>
      </c>
      <c r="H110" s="88">
        <f t="shared" ref="H110:H156" si="4">(G110/F110)*100</f>
        <v>97.507268684795605</v>
      </c>
      <c r="I110" s="11" t="s">
        <v>306</v>
      </c>
      <c r="N110" s="15"/>
    </row>
    <row r="111" spans="1:14" ht="30.75" hidden="1" customHeight="1" x14ac:dyDescent="0.25">
      <c r="A111" s="128" t="s">
        <v>152</v>
      </c>
      <c r="B111" s="37"/>
      <c r="C111" s="40" t="s">
        <v>128</v>
      </c>
      <c r="D111" s="134">
        <v>2024</v>
      </c>
      <c r="E111" s="144" t="s">
        <v>3</v>
      </c>
      <c r="F111" s="31"/>
      <c r="G111" s="31"/>
      <c r="H111" s="88" t="e">
        <f t="shared" si="4"/>
        <v>#DIV/0!</v>
      </c>
      <c r="I111" s="29"/>
      <c r="N111" s="15"/>
    </row>
    <row r="112" spans="1:14" ht="19.5" hidden="1" customHeight="1" x14ac:dyDescent="0.25">
      <c r="A112" s="128"/>
      <c r="B112" s="37"/>
      <c r="C112" s="40" t="s">
        <v>13</v>
      </c>
      <c r="D112" s="134"/>
      <c r="E112" s="144"/>
      <c r="F112" s="31"/>
      <c r="G112" s="31"/>
      <c r="H112" s="88" t="e">
        <f t="shared" si="4"/>
        <v>#DIV/0!</v>
      </c>
      <c r="I112" s="29"/>
      <c r="N112" s="15"/>
    </row>
    <row r="113" spans="1:14" ht="34.5" hidden="1" customHeight="1" x14ac:dyDescent="0.25">
      <c r="A113" s="128" t="s">
        <v>173</v>
      </c>
      <c r="B113" s="37"/>
      <c r="C113" s="40" t="s">
        <v>129</v>
      </c>
      <c r="D113" s="134">
        <v>2024</v>
      </c>
      <c r="E113" s="144" t="s">
        <v>3</v>
      </c>
      <c r="F113" s="31"/>
      <c r="G113" s="31"/>
      <c r="H113" s="88" t="e">
        <f t="shared" si="4"/>
        <v>#DIV/0!</v>
      </c>
      <c r="I113" s="29"/>
      <c r="J113" s="5"/>
      <c r="N113" s="15"/>
    </row>
    <row r="114" spans="1:14" ht="20.25" hidden="1" customHeight="1" x14ac:dyDescent="0.25">
      <c r="A114" s="128"/>
      <c r="B114" s="37"/>
      <c r="C114" s="40" t="s">
        <v>13</v>
      </c>
      <c r="D114" s="134"/>
      <c r="E114" s="144"/>
      <c r="F114" s="31"/>
      <c r="G114" s="31"/>
      <c r="H114" s="88" t="e">
        <f t="shared" si="4"/>
        <v>#DIV/0!</v>
      </c>
      <c r="I114" s="29"/>
      <c r="N114" s="15"/>
    </row>
    <row r="115" spans="1:14" s="51" customFormat="1" ht="30.75" hidden="1" customHeight="1" x14ac:dyDescent="0.25">
      <c r="A115" s="52"/>
      <c r="B115" s="52"/>
      <c r="C115" s="53" t="s">
        <v>153</v>
      </c>
      <c r="D115" s="54">
        <v>2022</v>
      </c>
      <c r="E115" s="55" t="s">
        <v>3</v>
      </c>
      <c r="F115" s="31"/>
      <c r="G115" s="31"/>
      <c r="H115" s="88" t="e">
        <f t="shared" si="4"/>
        <v>#DIV/0!</v>
      </c>
      <c r="I115" s="29"/>
      <c r="J115" s="4"/>
      <c r="N115" s="56"/>
    </row>
    <row r="116" spans="1:14" s="51" customFormat="1" ht="30.75" hidden="1" customHeight="1" x14ac:dyDescent="0.25">
      <c r="A116" s="52"/>
      <c r="B116" s="52"/>
      <c r="C116" s="53" t="s">
        <v>175</v>
      </c>
      <c r="D116" s="54">
        <v>2021</v>
      </c>
      <c r="E116" s="55" t="s">
        <v>3</v>
      </c>
      <c r="F116" s="31"/>
      <c r="G116" s="31"/>
      <c r="H116" s="88" t="e">
        <f t="shared" si="4"/>
        <v>#DIV/0!</v>
      </c>
      <c r="I116" s="29"/>
      <c r="J116" s="4"/>
      <c r="N116" s="56"/>
    </row>
    <row r="117" spans="1:14" ht="30.75" hidden="1" customHeight="1" x14ac:dyDescent="0.25">
      <c r="A117" s="37" t="s">
        <v>174</v>
      </c>
      <c r="B117" s="37"/>
      <c r="C117" s="40" t="s">
        <v>176</v>
      </c>
      <c r="D117" s="38">
        <v>2024</v>
      </c>
      <c r="E117" s="39" t="s">
        <v>3</v>
      </c>
      <c r="F117" s="31"/>
      <c r="G117" s="31"/>
      <c r="H117" s="88" t="e">
        <f t="shared" si="4"/>
        <v>#DIV/0!</v>
      </c>
      <c r="I117" s="29"/>
      <c r="N117" s="15"/>
    </row>
    <row r="118" spans="1:14" ht="56.25" customHeight="1" x14ac:dyDescent="0.25">
      <c r="A118" s="37" t="s">
        <v>55</v>
      </c>
      <c r="B118" s="122" t="s">
        <v>330</v>
      </c>
      <c r="C118" s="40" t="s">
        <v>246</v>
      </c>
      <c r="D118" s="38">
        <v>2023</v>
      </c>
      <c r="E118" s="39" t="s">
        <v>20</v>
      </c>
      <c r="F118" s="31">
        <v>19.38</v>
      </c>
      <c r="G118" s="31">
        <v>19.38</v>
      </c>
      <c r="H118" s="88">
        <f t="shared" si="4"/>
        <v>100</v>
      </c>
      <c r="I118" s="141" t="s">
        <v>284</v>
      </c>
      <c r="N118" s="15"/>
    </row>
    <row r="119" spans="1:14" ht="57.75" customHeight="1" x14ac:dyDescent="0.25">
      <c r="A119" s="37" t="s">
        <v>56</v>
      </c>
      <c r="B119" s="123"/>
      <c r="C119" s="40" t="s">
        <v>247</v>
      </c>
      <c r="D119" s="38">
        <v>2023</v>
      </c>
      <c r="E119" s="39" t="s">
        <v>20</v>
      </c>
      <c r="F119" s="31">
        <v>6.3</v>
      </c>
      <c r="G119" s="31">
        <v>6.3</v>
      </c>
      <c r="H119" s="88">
        <f t="shared" si="4"/>
        <v>100</v>
      </c>
      <c r="I119" s="142"/>
      <c r="K119" s="5"/>
      <c r="N119" s="15"/>
    </row>
    <row r="120" spans="1:14" ht="59.25" customHeight="1" x14ac:dyDescent="0.25">
      <c r="A120" s="37" t="s">
        <v>57</v>
      </c>
      <c r="B120" s="123"/>
      <c r="C120" s="40" t="s">
        <v>182</v>
      </c>
      <c r="D120" s="38">
        <v>2023</v>
      </c>
      <c r="E120" s="39" t="s">
        <v>20</v>
      </c>
      <c r="F120" s="31">
        <v>49.28</v>
      </c>
      <c r="G120" s="31">
        <v>49.28</v>
      </c>
      <c r="H120" s="88">
        <f t="shared" si="4"/>
        <v>100</v>
      </c>
      <c r="I120" s="142"/>
      <c r="N120" s="15"/>
    </row>
    <row r="121" spans="1:14" ht="45.75" customHeight="1" x14ac:dyDescent="0.25">
      <c r="A121" s="37" t="s">
        <v>58</v>
      </c>
      <c r="B121" s="124"/>
      <c r="C121" s="40" t="s">
        <v>186</v>
      </c>
      <c r="D121" s="38">
        <v>2023</v>
      </c>
      <c r="E121" s="39" t="s">
        <v>20</v>
      </c>
      <c r="F121" s="31">
        <v>16.2</v>
      </c>
      <c r="G121" s="31">
        <v>16.2</v>
      </c>
      <c r="H121" s="88">
        <f t="shared" si="4"/>
        <v>100</v>
      </c>
      <c r="I121" s="143"/>
      <c r="N121" s="15"/>
    </row>
    <row r="122" spans="1:14" ht="45.75" customHeight="1" x14ac:dyDescent="0.25">
      <c r="A122" s="37" t="s">
        <v>66</v>
      </c>
      <c r="B122" s="122" t="s">
        <v>328</v>
      </c>
      <c r="C122" s="40" t="s">
        <v>46</v>
      </c>
      <c r="D122" s="37" t="s">
        <v>170</v>
      </c>
      <c r="E122" s="37" t="s">
        <v>180</v>
      </c>
      <c r="F122" s="31">
        <v>0</v>
      </c>
      <c r="G122" s="31">
        <v>0</v>
      </c>
      <c r="H122" s="88">
        <v>0</v>
      </c>
      <c r="I122" s="141" t="s">
        <v>286</v>
      </c>
      <c r="N122" s="15"/>
    </row>
    <row r="123" spans="1:14" ht="45.75" customHeight="1" x14ac:dyDescent="0.25">
      <c r="A123" s="37" t="s">
        <v>67</v>
      </c>
      <c r="B123" s="123"/>
      <c r="C123" s="40" t="s">
        <v>45</v>
      </c>
      <c r="D123" s="37" t="s">
        <v>170</v>
      </c>
      <c r="E123" s="37" t="s">
        <v>180</v>
      </c>
      <c r="F123" s="31">
        <v>0</v>
      </c>
      <c r="G123" s="31">
        <v>0</v>
      </c>
      <c r="H123" s="88">
        <v>0</v>
      </c>
      <c r="I123" s="142"/>
      <c r="N123" s="15"/>
    </row>
    <row r="124" spans="1:14" ht="45.75" customHeight="1" x14ac:dyDescent="0.25">
      <c r="A124" s="37" t="s">
        <v>68</v>
      </c>
      <c r="B124" s="124"/>
      <c r="C124" s="40" t="s">
        <v>192</v>
      </c>
      <c r="D124" s="37" t="s">
        <v>170</v>
      </c>
      <c r="E124" s="37" t="s">
        <v>180</v>
      </c>
      <c r="F124" s="31">
        <v>0</v>
      </c>
      <c r="G124" s="31">
        <v>0</v>
      </c>
      <c r="H124" s="88">
        <v>0</v>
      </c>
      <c r="I124" s="143"/>
      <c r="N124" s="15"/>
    </row>
    <row r="125" spans="1:14" ht="45.75" hidden="1" customHeight="1" x14ac:dyDescent="0.25">
      <c r="A125" s="37" t="s">
        <v>195</v>
      </c>
      <c r="B125" s="37"/>
      <c r="C125" s="40" t="s">
        <v>198</v>
      </c>
      <c r="D125" s="37" t="s">
        <v>170</v>
      </c>
      <c r="E125" s="37" t="s">
        <v>3</v>
      </c>
      <c r="F125" s="31"/>
      <c r="G125" s="31"/>
      <c r="H125" s="88" t="e">
        <f t="shared" si="4"/>
        <v>#DIV/0!</v>
      </c>
      <c r="I125" s="29"/>
      <c r="N125" s="15"/>
    </row>
    <row r="126" spans="1:14" ht="45.75" hidden="1" customHeight="1" x14ac:dyDescent="0.25">
      <c r="A126" s="37" t="s">
        <v>195</v>
      </c>
      <c r="B126" s="37"/>
      <c r="C126" s="40"/>
      <c r="D126" s="37" t="s">
        <v>170</v>
      </c>
      <c r="E126" s="37" t="s">
        <v>3</v>
      </c>
      <c r="F126" s="31">
        <v>0</v>
      </c>
      <c r="G126" s="31">
        <v>0</v>
      </c>
      <c r="H126" s="88" t="e">
        <f t="shared" si="4"/>
        <v>#DIV/0!</v>
      </c>
      <c r="I126" s="29"/>
      <c r="N126" s="15"/>
    </row>
    <row r="127" spans="1:14" ht="45.75" hidden="1" customHeight="1" x14ac:dyDescent="0.25">
      <c r="A127" s="37" t="s">
        <v>196</v>
      </c>
      <c r="B127" s="37"/>
      <c r="C127" s="40"/>
      <c r="D127" s="37" t="s">
        <v>170</v>
      </c>
      <c r="E127" s="37" t="s">
        <v>3</v>
      </c>
      <c r="F127" s="31">
        <v>0</v>
      </c>
      <c r="G127" s="31">
        <v>0</v>
      </c>
      <c r="H127" s="88" t="e">
        <f t="shared" si="4"/>
        <v>#DIV/0!</v>
      </c>
      <c r="I127" s="29"/>
      <c r="N127" s="15"/>
    </row>
    <row r="128" spans="1:14" ht="45.75" hidden="1" customHeight="1" x14ac:dyDescent="0.25">
      <c r="A128" s="37" t="s">
        <v>199</v>
      </c>
      <c r="B128" s="37"/>
      <c r="C128" s="40" t="s">
        <v>200</v>
      </c>
      <c r="D128" s="37" t="s">
        <v>170</v>
      </c>
      <c r="E128" s="37" t="s">
        <v>3</v>
      </c>
      <c r="F128" s="31"/>
      <c r="G128" s="31"/>
      <c r="H128" s="88" t="e">
        <f t="shared" si="4"/>
        <v>#DIV/0!</v>
      </c>
      <c r="I128" s="29"/>
      <c r="N128" s="15"/>
    </row>
    <row r="129" spans="1:14" ht="60.75" customHeight="1" x14ac:dyDescent="0.25">
      <c r="A129" s="37" t="s">
        <v>69</v>
      </c>
      <c r="B129" s="122" t="s">
        <v>326</v>
      </c>
      <c r="C129" s="40" t="s">
        <v>227</v>
      </c>
      <c r="D129" s="37" t="s">
        <v>170</v>
      </c>
      <c r="E129" s="37" t="s">
        <v>30</v>
      </c>
      <c r="F129" s="31">
        <v>18.391999999999999</v>
      </c>
      <c r="G129" s="31">
        <v>18.341000000000001</v>
      </c>
      <c r="H129" s="88">
        <f t="shared" si="4"/>
        <v>99.722705524140949</v>
      </c>
      <c r="I129" s="141" t="s">
        <v>307</v>
      </c>
      <c r="N129" s="15"/>
    </row>
    <row r="130" spans="1:14" ht="45" customHeight="1" x14ac:dyDescent="0.25">
      <c r="A130" s="37" t="s">
        <v>70</v>
      </c>
      <c r="B130" s="123"/>
      <c r="C130" s="40" t="s">
        <v>228</v>
      </c>
      <c r="D130" s="37" t="s">
        <v>170</v>
      </c>
      <c r="E130" s="37" t="s">
        <v>30</v>
      </c>
      <c r="F130" s="31">
        <v>22.702999999999999</v>
      </c>
      <c r="G130" s="31">
        <v>22.640999999999998</v>
      </c>
      <c r="H130" s="88">
        <f t="shared" si="4"/>
        <v>99.72690833810509</v>
      </c>
      <c r="I130" s="142"/>
      <c r="N130" s="15"/>
    </row>
    <row r="131" spans="1:14" ht="49.5" customHeight="1" x14ac:dyDescent="0.25">
      <c r="A131" s="37" t="s">
        <v>72</v>
      </c>
      <c r="B131" s="123"/>
      <c r="C131" s="40" t="s">
        <v>229</v>
      </c>
      <c r="D131" s="37" t="s">
        <v>170</v>
      </c>
      <c r="E131" s="37" t="s">
        <v>30</v>
      </c>
      <c r="F131" s="31">
        <v>4.47</v>
      </c>
      <c r="G131" s="31">
        <v>4.4569999999999999</v>
      </c>
      <c r="H131" s="88">
        <f t="shared" si="4"/>
        <v>99.709172259507824</v>
      </c>
      <c r="I131" s="142"/>
      <c r="N131" s="15"/>
    </row>
    <row r="132" spans="1:14" ht="61.5" customHeight="1" x14ac:dyDescent="0.25">
      <c r="A132" s="37" t="s">
        <v>78</v>
      </c>
      <c r="B132" s="123"/>
      <c r="C132" s="40" t="s">
        <v>230</v>
      </c>
      <c r="D132" s="37" t="s">
        <v>170</v>
      </c>
      <c r="E132" s="37" t="s">
        <v>30</v>
      </c>
      <c r="F132" s="31">
        <v>13.603</v>
      </c>
      <c r="G132" s="31">
        <v>13.565</v>
      </c>
      <c r="H132" s="88">
        <f t="shared" si="4"/>
        <v>99.720649856649274</v>
      </c>
      <c r="I132" s="143"/>
      <c r="N132" s="15"/>
    </row>
    <row r="133" spans="1:14" ht="46.5" customHeight="1" x14ac:dyDescent="0.25">
      <c r="A133" s="37" t="s">
        <v>79</v>
      </c>
      <c r="B133" s="123"/>
      <c r="C133" s="40" t="s">
        <v>226</v>
      </c>
      <c r="D133" s="37" t="s">
        <v>170</v>
      </c>
      <c r="E133" s="37" t="s">
        <v>30</v>
      </c>
      <c r="F133" s="31">
        <v>75.262</v>
      </c>
      <c r="G133" s="31">
        <v>60</v>
      </c>
      <c r="H133" s="88">
        <f t="shared" si="4"/>
        <v>79.721506204990561</v>
      </c>
      <c r="I133" s="141" t="s">
        <v>308</v>
      </c>
      <c r="N133" s="15"/>
    </row>
    <row r="134" spans="1:14" ht="45.75" customHeight="1" x14ac:dyDescent="0.25">
      <c r="A134" s="37" t="s">
        <v>80</v>
      </c>
      <c r="B134" s="123"/>
      <c r="C134" s="40" t="s">
        <v>231</v>
      </c>
      <c r="D134" s="37" t="s">
        <v>170</v>
      </c>
      <c r="E134" s="37" t="s">
        <v>30</v>
      </c>
      <c r="F134" s="31">
        <v>472.34399999999999</v>
      </c>
      <c r="G134" s="31">
        <v>425</v>
      </c>
      <c r="H134" s="88">
        <f t="shared" si="4"/>
        <v>89.976796571989908</v>
      </c>
      <c r="I134" s="142"/>
      <c r="N134" s="15"/>
    </row>
    <row r="135" spans="1:14" ht="51" customHeight="1" x14ac:dyDescent="0.25">
      <c r="A135" s="37" t="s">
        <v>81</v>
      </c>
      <c r="B135" s="124"/>
      <c r="C135" s="40" t="s">
        <v>232</v>
      </c>
      <c r="D135" s="37" t="s">
        <v>170</v>
      </c>
      <c r="E135" s="37" t="s">
        <v>30</v>
      </c>
      <c r="F135" s="31">
        <v>324.524</v>
      </c>
      <c r="G135" s="31">
        <v>271</v>
      </c>
      <c r="H135" s="88">
        <f t="shared" si="4"/>
        <v>83.506920905695722</v>
      </c>
      <c r="I135" s="143"/>
      <c r="N135" s="15"/>
    </row>
    <row r="136" spans="1:14" ht="51.75" customHeight="1" x14ac:dyDescent="0.25">
      <c r="A136" s="30" t="s">
        <v>82</v>
      </c>
      <c r="B136" s="122" t="s">
        <v>332</v>
      </c>
      <c r="C136" s="45" t="s">
        <v>211</v>
      </c>
      <c r="D136" s="11">
        <v>2023</v>
      </c>
      <c r="E136" s="11" t="s">
        <v>180</v>
      </c>
      <c r="F136" s="25">
        <v>77.918000000000006</v>
      </c>
      <c r="G136" s="25">
        <v>77.840999999999994</v>
      </c>
      <c r="H136" s="88">
        <f t="shared" si="4"/>
        <v>99.901178161657114</v>
      </c>
      <c r="I136" s="141" t="s">
        <v>309</v>
      </c>
      <c r="N136" s="15"/>
    </row>
    <row r="137" spans="1:14" ht="45.75" customHeight="1" x14ac:dyDescent="0.25">
      <c r="A137" s="30" t="s">
        <v>87</v>
      </c>
      <c r="B137" s="123"/>
      <c r="C137" s="45" t="s">
        <v>212</v>
      </c>
      <c r="D137" s="11">
        <v>2023</v>
      </c>
      <c r="E137" s="11" t="s">
        <v>180</v>
      </c>
      <c r="F137" s="25">
        <v>520.65800000000002</v>
      </c>
      <c r="G137" s="25">
        <v>519.85199999999998</v>
      </c>
      <c r="H137" s="88">
        <f t="shared" si="4"/>
        <v>99.845195886743312</v>
      </c>
      <c r="I137" s="142"/>
      <c r="N137" s="15"/>
    </row>
    <row r="138" spans="1:14" ht="44.25" customHeight="1" x14ac:dyDescent="0.25">
      <c r="A138" s="30" t="s">
        <v>88</v>
      </c>
      <c r="B138" s="123"/>
      <c r="C138" s="45" t="s">
        <v>213</v>
      </c>
      <c r="D138" s="11">
        <v>2023</v>
      </c>
      <c r="E138" s="11" t="s">
        <v>180</v>
      </c>
      <c r="F138" s="25">
        <v>1478.348</v>
      </c>
      <c r="G138" s="25">
        <v>1478.22</v>
      </c>
      <c r="H138" s="88">
        <f t="shared" si="4"/>
        <v>99.991341686801761</v>
      </c>
      <c r="I138" s="142"/>
      <c r="N138" s="15"/>
    </row>
    <row r="139" spans="1:14" ht="44.25" customHeight="1" x14ac:dyDescent="0.25">
      <c r="A139" s="30" t="s">
        <v>93</v>
      </c>
      <c r="B139" s="123"/>
      <c r="C139" s="45" t="s">
        <v>214</v>
      </c>
      <c r="D139" s="11">
        <v>2023</v>
      </c>
      <c r="E139" s="11" t="s">
        <v>180</v>
      </c>
      <c r="F139" s="25">
        <v>169.52</v>
      </c>
      <c r="G139" s="25">
        <v>169.29400000000001</v>
      </c>
      <c r="H139" s="88">
        <f t="shared" si="4"/>
        <v>99.866682397357238</v>
      </c>
      <c r="I139" s="142"/>
      <c r="N139" s="15"/>
    </row>
    <row r="140" spans="1:14" ht="44.25" customHeight="1" x14ac:dyDescent="0.25">
      <c r="A140" s="30" t="s">
        <v>95</v>
      </c>
      <c r="B140" s="123"/>
      <c r="C140" s="45" t="s">
        <v>215</v>
      </c>
      <c r="D140" s="11">
        <v>2023</v>
      </c>
      <c r="E140" s="11" t="s">
        <v>180</v>
      </c>
      <c r="F140" s="25">
        <v>165.95500000000001</v>
      </c>
      <c r="G140" s="25">
        <v>165.815</v>
      </c>
      <c r="H140" s="88">
        <f t="shared" si="4"/>
        <v>99.915639781868578</v>
      </c>
      <c r="I140" s="142"/>
      <c r="N140" s="15"/>
    </row>
    <row r="141" spans="1:14" ht="44.25" customHeight="1" x14ac:dyDescent="0.25">
      <c r="A141" s="30" t="s">
        <v>96</v>
      </c>
      <c r="B141" s="123"/>
      <c r="C141" s="45" t="s">
        <v>216</v>
      </c>
      <c r="D141" s="11">
        <v>2023</v>
      </c>
      <c r="E141" s="11" t="s">
        <v>180</v>
      </c>
      <c r="F141" s="25">
        <v>43.438000000000002</v>
      </c>
      <c r="G141" s="25">
        <v>43.375999999999998</v>
      </c>
      <c r="H141" s="88">
        <f t="shared" si="4"/>
        <v>99.857267830010571</v>
      </c>
      <c r="I141" s="142"/>
      <c r="N141" s="15"/>
    </row>
    <row r="142" spans="1:14" ht="44.25" customHeight="1" x14ac:dyDescent="0.25">
      <c r="A142" s="30" t="s">
        <v>97</v>
      </c>
      <c r="B142" s="123"/>
      <c r="C142" s="45" t="s">
        <v>217</v>
      </c>
      <c r="D142" s="11">
        <v>2023</v>
      </c>
      <c r="E142" s="11" t="s">
        <v>180</v>
      </c>
      <c r="F142" s="25">
        <v>25.6</v>
      </c>
      <c r="G142" s="25">
        <v>25.477</v>
      </c>
      <c r="H142" s="88">
        <f t="shared" si="4"/>
        <v>99.51953125</v>
      </c>
      <c r="I142" s="142"/>
      <c r="N142" s="15"/>
    </row>
    <row r="143" spans="1:14" ht="44.25" customHeight="1" x14ac:dyDescent="0.25">
      <c r="A143" s="30" t="s">
        <v>99</v>
      </c>
      <c r="B143" s="123"/>
      <c r="C143" s="45" t="s">
        <v>218</v>
      </c>
      <c r="D143" s="11">
        <v>2023</v>
      </c>
      <c r="E143" s="11" t="s">
        <v>180</v>
      </c>
      <c r="F143" s="25">
        <v>64.715999999999994</v>
      </c>
      <c r="G143" s="25">
        <v>64.584000000000003</v>
      </c>
      <c r="H143" s="88">
        <f t="shared" si="4"/>
        <v>99.796031893194893</v>
      </c>
      <c r="I143" s="142"/>
      <c r="N143" s="15"/>
    </row>
    <row r="144" spans="1:14" ht="44.25" customHeight="1" x14ac:dyDescent="0.25">
      <c r="A144" s="30" t="s">
        <v>100</v>
      </c>
      <c r="B144" s="123"/>
      <c r="C144" s="45" t="s">
        <v>219</v>
      </c>
      <c r="D144" s="11">
        <v>2023</v>
      </c>
      <c r="E144" s="11" t="s">
        <v>180</v>
      </c>
      <c r="F144" s="25">
        <v>33.9</v>
      </c>
      <c r="G144" s="25">
        <v>33.758000000000003</v>
      </c>
      <c r="H144" s="88">
        <f t="shared" si="4"/>
        <v>99.581120943952811</v>
      </c>
      <c r="I144" s="142"/>
      <c r="N144" s="15"/>
    </row>
    <row r="145" spans="1:14" ht="44.25" customHeight="1" x14ac:dyDescent="0.25">
      <c r="A145" s="30" t="s">
        <v>104</v>
      </c>
      <c r="B145" s="123"/>
      <c r="C145" s="45" t="s">
        <v>220</v>
      </c>
      <c r="D145" s="11">
        <v>2023</v>
      </c>
      <c r="E145" s="11" t="s">
        <v>180</v>
      </c>
      <c r="F145" s="25">
        <v>22.245999999999999</v>
      </c>
      <c r="G145" s="25">
        <v>22.059000000000001</v>
      </c>
      <c r="H145" s="88">
        <f t="shared" si="4"/>
        <v>99.159399442596424</v>
      </c>
      <c r="I145" s="142"/>
      <c r="N145" s="15"/>
    </row>
    <row r="146" spans="1:14" ht="44.25" customHeight="1" x14ac:dyDescent="0.25">
      <c r="A146" s="30" t="s">
        <v>101</v>
      </c>
      <c r="B146" s="123"/>
      <c r="C146" s="45" t="s">
        <v>221</v>
      </c>
      <c r="D146" s="11">
        <v>2023</v>
      </c>
      <c r="E146" s="11" t="s">
        <v>180</v>
      </c>
      <c r="F146" s="25">
        <v>33.9</v>
      </c>
      <c r="G146" s="25">
        <v>33.758000000000003</v>
      </c>
      <c r="H146" s="88">
        <f t="shared" si="4"/>
        <v>99.581120943952811</v>
      </c>
      <c r="I146" s="142"/>
      <c r="N146" s="15"/>
    </row>
    <row r="147" spans="1:14" ht="44.25" customHeight="1" x14ac:dyDescent="0.25">
      <c r="A147" s="30" t="s">
        <v>102</v>
      </c>
      <c r="B147" s="123"/>
      <c r="C147" s="45" t="s">
        <v>222</v>
      </c>
      <c r="D147" s="11">
        <v>2023</v>
      </c>
      <c r="E147" s="11" t="s">
        <v>180</v>
      </c>
      <c r="F147" s="25">
        <v>5.9569999999999999</v>
      </c>
      <c r="G147" s="25">
        <v>5.8280000000000003</v>
      </c>
      <c r="H147" s="88">
        <f t="shared" si="4"/>
        <v>97.834480443176091</v>
      </c>
      <c r="I147" s="143"/>
      <c r="N147" s="15"/>
    </row>
    <row r="148" spans="1:14" ht="76.5" customHeight="1" x14ac:dyDescent="0.25">
      <c r="A148" s="30" t="s">
        <v>106</v>
      </c>
      <c r="B148" s="37" t="s">
        <v>333</v>
      </c>
      <c r="C148" s="45" t="s">
        <v>237</v>
      </c>
      <c r="D148" s="11">
        <v>2023</v>
      </c>
      <c r="E148" s="11" t="s">
        <v>30</v>
      </c>
      <c r="F148" s="25">
        <v>181.096</v>
      </c>
      <c r="G148" s="25">
        <v>147.828</v>
      </c>
      <c r="H148" s="88">
        <f t="shared" si="4"/>
        <v>81.629632901886296</v>
      </c>
      <c r="I148" s="62" t="s">
        <v>287</v>
      </c>
      <c r="N148" s="15"/>
    </row>
    <row r="149" spans="1:14" ht="25.5" hidden="1" customHeight="1" x14ac:dyDescent="0.25">
      <c r="A149" s="30" t="s">
        <v>233</v>
      </c>
      <c r="B149" s="30"/>
      <c r="C149" s="45" t="s">
        <v>234</v>
      </c>
      <c r="D149" s="11">
        <v>2023</v>
      </c>
      <c r="E149" s="11" t="s">
        <v>30</v>
      </c>
      <c r="F149" s="25"/>
      <c r="G149" s="25"/>
      <c r="H149" s="88" t="e">
        <f t="shared" si="4"/>
        <v>#DIV/0!</v>
      </c>
      <c r="I149" s="29"/>
      <c r="N149" s="15"/>
    </row>
    <row r="150" spans="1:14" ht="44.25" customHeight="1" x14ac:dyDescent="0.25">
      <c r="A150" s="30" t="s">
        <v>107</v>
      </c>
      <c r="B150" s="122" t="s">
        <v>332</v>
      </c>
      <c r="C150" s="45" t="s">
        <v>109</v>
      </c>
      <c r="D150" s="11">
        <v>2023</v>
      </c>
      <c r="E150" s="11" t="s">
        <v>180</v>
      </c>
      <c r="F150" s="31">
        <v>48.38</v>
      </c>
      <c r="G150" s="31">
        <v>48.38</v>
      </c>
      <c r="H150" s="88">
        <f t="shared" si="4"/>
        <v>100</v>
      </c>
      <c r="I150" s="141" t="s">
        <v>285</v>
      </c>
      <c r="N150" s="15"/>
    </row>
    <row r="151" spans="1:14" ht="44.25" customHeight="1" x14ac:dyDescent="0.25">
      <c r="A151" s="30" t="s">
        <v>114</v>
      </c>
      <c r="B151" s="123"/>
      <c r="C151" s="45" t="s">
        <v>110</v>
      </c>
      <c r="D151" s="11">
        <v>2023</v>
      </c>
      <c r="E151" s="11" t="s">
        <v>180</v>
      </c>
      <c r="F151" s="31">
        <v>32.840000000000003</v>
      </c>
      <c r="G151" s="31">
        <v>25.294</v>
      </c>
      <c r="H151" s="88">
        <f t="shared" si="4"/>
        <v>77.021924482338605</v>
      </c>
      <c r="I151" s="142"/>
      <c r="N151" s="15"/>
    </row>
    <row r="152" spans="1:14" ht="60.75" customHeight="1" x14ac:dyDescent="0.25">
      <c r="A152" s="30" t="s">
        <v>115</v>
      </c>
      <c r="B152" s="123"/>
      <c r="C152" s="45" t="s">
        <v>242</v>
      </c>
      <c r="D152" s="11">
        <v>2023</v>
      </c>
      <c r="E152" s="11" t="s">
        <v>180</v>
      </c>
      <c r="F152" s="25">
        <v>7.7549999999999999</v>
      </c>
      <c r="G152" s="25">
        <v>7.7549999999999999</v>
      </c>
      <c r="H152" s="88">
        <f t="shared" si="4"/>
        <v>100</v>
      </c>
      <c r="I152" s="142"/>
      <c r="N152" s="15"/>
    </row>
    <row r="153" spans="1:14" ht="64.5" customHeight="1" x14ac:dyDescent="0.25">
      <c r="A153" s="30" t="s">
        <v>117</v>
      </c>
      <c r="B153" s="124"/>
      <c r="C153" s="45" t="s">
        <v>243</v>
      </c>
      <c r="D153" s="11">
        <v>2023</v>
      </c>
      <c r="E153" s="11" t="s">
        <v>180</v>
      </c>
      <c r="F153" s="25">
        <v>3.57</v>
      </c>
      <c r="G153" s="25">
        <v>3.57</v>
      </c>
      <c r="H153" s="88">
        <f t="shared" si="4"/>
        <v>100</v>
      </c>
      <c r="I153" s="143"/>
      <c r="N153" s="15"/>
    </row>
    <row r="154" spans="1:14" ht="59.25" customHeight="1" x14ac:dyDescent="0.25">
      <c r="A154" s="30" t="s">
        <v>119</v>
      </c>
      <c r="B154" s="37" t="s">
        <v>329</v>
      </c>
      <c r="C154" s="45" t="s">
        <v>261</v>
      </c>
      <c r="D154" s="11">
        <v>2023</v>
      </c>
      <c r="E154" s="11" t="s">
        <v>3</v>
      </c>
      <c r="F154" s="25">
        <v>156.69</v>
      </c>
      <c r="G154" s="25">
        <v>0</v>
      </c>
      <c r="H154" s="88">
        <f t="shared" si="4"/>
        <v>0</v>
      </c>
      <c r="I154" s="11" t="s">
        <v>294</v>
      </c>
      <c r="N154" s="15"/>
    </row>
    <row r="155" spans="1:14" ht="43.5" customHeight="1" x14ac:dyDescent="0.25">
      <c r="A155" s="30" t="s">
        <v>120</v>
      </c>
      <c r="B155" s="122" t="s">
        <v>330</v>
      </c>
      <c r="C155" s="45" t="s">
        <v>252</v>
      </c>
      <c r="D155" s="11">
        <v>2023</v>
      </c>
      <c r="E155" s="11" t="s">
        <v>20</v>
      </c>
      <c r="F155" s="25">
        <v>10.27</v>
      </c>
      <c r="G155" s="25">
        <v>0</v>
      </c>
      <c r="H155" s="88">
        <f t="shared" si="4"/>
        <v>0</v>
      </c>
      <c r="I155" s="141" t="s">
        <v>313</v>
      </c>
      <c r="N155" s="15"/>
    </row>
    <row r="156" spans="1:14" ht="43.5" customHeight="1" x14ac:dyDescent="0.25">
      <c r="A156" s="30" t="s">
        <v>121</v>
      </c>
      <c r="B156" s="124"/>
      <c r="C156" s="45" t="s">
        <v>251</v>
      </c>
      <c r="D156" s="11">
        <v>2023</v>
      </c>
      <c r="E156" s="11" t="s">
        <v>20</v>
      </c>
      <c r="F156" s="25">
        <v>6.03</v>
      </c>
      <c r="G156" s="25">
        <v>0</v>
      </c>
      <c r="H156" s="88">
        <f t="shared" si="4"/>
        <v>0</v>
      </c>
      <c r="I156" s="143"/>
      <c r="N156" s="15"/>
    </row>
    <row r="157" spans="1:14" ht="21" customHeight="1" x14ac:dyDescent="0.25">
      <c r="A157" s="135" t="s">
        <v>270</v>
      </c>
      <c r="B157" s="136"/>
      <c r="C157" s="136"/>
      <c r="D157" s="136"/>
      <c r="E157" s="137"/>
      <c r="F157" s="6">
        <f>F41+F42+F43+F44+F45+F49+F51+F52+F53+F55+F56+F74+F83+F84+F85+F86+F87+F88+F97+F101+F106+F110+F118+F119+F120+F121+F122+F123+F124+F129+F130+F131+F132+F133+F134+F135+F136+F137+F138+F139+F140+F141+F142+F143+F144+F145+F146+F147+F148+F150+F151+F152+F153+F154+F156+F59+F155</f>
        <v>49461.694999999985</v>
      </c>
      <c r="G157" s="6">
        <f>G41+G42+G43+G44+G45+G49+G51+G52+G53+G55+G56+G74+G83+G84+G85+G86+G87+G88+G97+G101+G106+G110+G118+G119+G120+G121+G122+G123+G124+G129+G130+G131+G132+G133+G134+G135+G136+G137+G138+G139+G140+G141+G142+G143+G144+G145+G146+G147+G148+G150+G151+G152+G153+G154+G156+G59+G155</f>
        <v>46923.695910000002</v>
      </c>
      <c r="H157" s="92">
        <f>(G157/F157)*100</f>
        <v>94.868758359372876</v>
      </c>
      <c r="I157" s="29"/>
      <c r="J157" s="22"/>
      <c r="N157" s="15"/>
    </row>
    <row r="158" spans="1:14" ht="32.25" hidden="1" customHeight="1" x14ac:dyDescent="0.25">
      <c r="A158" s="138"/>
      <c r="B158" s="139"/>
      <c r="C158" s="139"/>
      <c r="D158" s="139"/>
      <c r="E158" s="140"/>
      <c r="F158" s="74" t="e">
        <f>#REF!+#REF!+#REF!</f>
        <v>#REF!</v>
      </c>
      <c r="G158" s="74"/>
      <c r="H158" s="5"/>
      <c r="I158" s="5"/>
      <c r="J158" s="22"/>
      <c r="K158" s="19"/>
      <c r="L158" s="22"/>
      <c r="N158" s="15"/>
    </row>
    <row r="159" spans="1:14" ht="15.75" customHeight="1" x14ac:dyDescent="0.25">
      <c r="A159" s="130" t="s">
        <v>28</v>
      </c>
      <c r="B159" s="130"/>
      <c r="C159" s="130"/>
      <c r="D159" s="130"/>
      <c r="E159" s="130"/>
      <c r="F159" s="130"/>
      <c r="G159" s="130"/>
      <c r="H159" s="130"/>
      <c r="I159" s="130"/>
      <c r="N159" s="15"/>
    </row>
    <row r="160" spans="1:14" ht="125.25" customHeight="1" x14ac:dyDescent="0.25">
      <c r="A160" s="70" t="s">
        <v>10</v>
      </c>
      <c r="B160" s="70" t="s">
        <v>334</v>
      </c>
      <c r="C160" s="84" t="s">
        <v>29</v>
      </c>
      <c r="D160" s="70" t="s">
        <v>170</v>
      </c>
      <c r="E160" s="70" t="s">
        <v>30</v>
      </c>
      <c r="F160" s="70" t="s">
        <v>259</v>
      </c>
      <c r="G160" s="42">
        <v>1991.1369999999999</v>
      </c>
      <c r="H160" s="76">
        <f>(G160/F160)*100</f>
        <v>96.122257554202022</v>
      </c>
      <c r="I160" s="39" t="s">
        <v>292</v>
      </c>
      <c r="N160" s="15"/>
    </row>
    <row r="161" spans="1:14" ht="74.25" customHeight="1" x14ac:dyDescent="0.25">
      <c r="A161" s="37" t="s">
        <v>4</v>
      </c>
      <c r="B161" s="37" t="s">
        <v>335</v>
      </c>
      <c r="C161" s="40" t="s">
        <v>31</v>
      </c>
      <c r="D161" s="37" t="s">
        <v>170</v>
      </c>
      <c r="E161" s="39" t="s">
        <v>30</v>
      </c>
      <c r="F161" s="25">
        <v>4212.2719999999999</v>
      </c>
      <c r="G161" s="42">
        <v>1964.4169999999999</v>
      </c>
      <c r="H161" s="76">
        <f t="shared" ref="H161:H164" si="5">(G161/F161)*100</f>
        <v>46.635568643240511</v>
      </c>
      <c r="I161" s="39" t="s">
        <v>290</v>
      </c>
      <c r="J161" s="22"/>
      <c r="K161" s="22"/>
      <c r="L161" s="22"/>
      <c r="N161" s="15"/>
    </row>
    <row r="162" spans="1:14" ht="19.5" hidden="1" customHeight="1" x14ac:dyDescent="0.25">
      <c r="A162" s="37" t="s">
        <v>5</v>
      </c>
      <c r="B162" s="37"/>
      <c r="C162" s="40" t="s">
        <v>64</v>
      </c>
      <c r="D162" s="38">
        <v>2020</v>
      </c>
      <c r="E162" s="39" t="s">
        <v>65</v>
      </c>
      <c r="F162" s="31"/>
      <c r="G162" s="42"/>
      <c r="H162" s="76" t="e">
        <f t="shared" si="5"/>
        <v>#DIV/0!</v>
      </c>
      <c r="I162" s="30"/>
      <c r="N162" s="15"/>
    </row>
    <row r="163" spans="1:14" ht="60" customHeight="1" x14ac:dyDescent="0.25">
      <c r="A163" s="37" t="s">
        <v>5</v>
      </c>
      <c r="B163" s="37" t="s">
        <v>335</v>
      </c>
      <c r="C163" s="40" t="s">
        <v>111</v>
      </c>
      <c r="D163" s="37" t="s">
        <v>170</v>
      </c>
      <c r="E163" s="37" t="s">
        <v>105</v>
      </c>
      <c r="F163" s="31">
        <v>41.28</v>
      </c>
      <c r="G163" s="25">
        <v>41.28</v>
      </c>
      <c r="H163" s="76">
        <f t="shared" si="5"/>
        <v>100</v>
      </c>
      <c r="I163" s="141" t="s">
        <v>291</v>
      </c>
      <c r="N163" s="15"/>
    </row>
    <row r="164" spans="1:14" ht="61.5" customHeight="1" x14ac:dyDescent="0.25">
      <c r="A164" s="37" t="s">
        <v>6</v>
      </c>
      <c r="B164" s="37" t="s">
        <v>335</v>
      </c>
      <c r="C164" s="40" t="s">
        <v>112</v>
      </c>
      <c r="D164" s="37" t="s">
        <v>170</v>
      </c>
      <c r="E164" s="37" t="s">
        <v>105</v>
      </c>
      <c r="F164" s="31">
        <v>31.94</v>
      </c>
      <c r="G164" s="25">
        <v>31.94</v>
      </c>
      <c r="H164" s="76">
        <f t="shared" si="5"/>
        <v>100</v>
      </c>
      <c r="I164" s="143"/>
      <c r="N164" s="15"/>
    </row>
    <row r="165" spans="1:14" ht="63" hidden="1" customHeight="1" x14ac:dyDescent="0.25">
      <c r="A165" s="37"/>
      <c r="B165" s="37"/>
      <c r="C165" s="40" t="s">
        <v>98</v>
      </c>
      <c r="D165" s="37" t="s">
        <v>94</v>
      </c>
      <c r="E165" s="37" t="s">
        <v>138</v>
      </c>
      <c r="F165" s="39" t="e">
        <f>#REF!+#REF!+#REF!+G165+#REF!</f>
        <v>#REF!</v>
      </c>
      <c r="G165" s="31"/>
      <c r="H165" s="76"/>
      <c r="I165" s="42"/>
      <c r="N165" s="15"/>
    </row>
    <row r="166" spans="1:14" ht="69" hidden="1" customHeight="1" x14ac:dyDescent="0.25">
      <c r="A166" s="37"/>
      <c r="B166" s="37"/>
      <c r="C166" s="40" t="s">
        <v>103</v>
      </c>
      <c r="D166" s="37" t="s">
        <v>27</v>
      </c>
      <c r="E166" s="37" t="s">
        <v>137</v>
      </c>
      <c r="F166" s="39" t="e">
        <f>#REF!+#REF!+#REF!+G166+#REF!</f>
        <v>#REF!</v>
      </c>
      <c r="G166" s="31"/>
      <c r="H166" s="76"/>
      <c r="I166" s="42"/>
      <c r="N166" s="15"/>
    </row>
    <row r="167" spans="1:14" ht="19.5" customHeight="1" x14ac:dyDescent="0.25">
      <c r="A167" s="131" t="s">
        <v>270</v>
      </c>
      <c r="B167" s="132"/>
      <c r="C167" s="132"/>
      <c r="D167" s="132"/>
      <c r="E167" s="133"/>
      <c r="F167" s="6">
        <f>F160+F161+F163+F164</f>
        <v>6356.9549999999999</v>
      </c>
      <c r="G167" s="6">
        <f>G160+G161+G163+G164</f>
        <v>4028.7740000000003</v>
      </c>
      <c r="H167" s="92">
        <f>(G167/F167)*100</f>
        <v>63.375845825556418</v>
      </c>
      <c r="I167" s="42"/>
      <c r="N167" s="15"/>
    </row>
    <row r="168" spans="1:14" ht="21" customHeight="1" x14ac:dyDescent="0.25">
      <c r="A168" s="173" t="s">
        <v>21</v>
      </c>
      <c r="B168" s="174"/>
      <c r="C168" s="174"/>
      <c r="D168" s="174"/>
      <c r="E168" s="174"/>
      <c r="F168" s="174"/>
      <c r="G168" s="174"/>
      <c r="H168" s="174"/>
      <c r="I168" s="174"/>
      <c r="J168" s="24"/>
      <c r="K168" s="24"/>
      <c r="L168" s="24"/>
    </row>
    <row r="169" spans="1:14" ht="16.5" hidden="1" customHeight="1" x14ac:dyDescent="0.25">
      <c r="A169" s="30"/>
      <c r="B169" s="30"/>
      <c r="C169" s="26" t="s">
        <v>238</v>
      </c>
      <c r="D169" s="11"/>
      <c r="E169" s="11"/>
      <c r="F169" s="25" t="e">
        <f>#REF!+#REF!+#REF!+G169+#REF!</f>
        <v>#REF!</v>
      </c>
      <c r="G169" s="94">
        <v>0</v>
      </c>
    </row>
    <row r="170" spans="1:14" ht="71.25" customHeight="1" x14ac:dyDescent="0.25">
      <c r="A170" s="30" t="s">
        <v>10</v>
      </c>
      <c r="B170" s="37" t="s">
        <v>336</v>
      </c>
      <c r="C170" s="12" t="s">
        <v>208</v>
      </c>
      <c r="D170" s="11">
        <v>2023</v>
      </c>
      <c r="E170" s="11" t="s">
        <v>3</v>
      </c>
      <c r="F170" s="25">
        <v>382.62799999999999</v>
      </c>
      <c r="G170" s="11">
        <v>309.02800000000002</v>
      </c>
      <c r="H170" s="76">
        <f>(G170/F170)*100</f>
        <v>80.764606876653048</v>
      </c>
      <c r="I170" s="11" t="s">
        <v>274</v>
      </c>
    </row>
    <row r="171" spans="1:14" ht="31.5" customHeight="1" x14ac:dyDescent="0.25">
      <c r="A171" s="152" t="s">
        <v>4</v>
      </c>
      <c r="B171" s="122" t="s">
        <v>336</v>
      </c>
      <c r="C171" s="45" t="s">
        <v>204</v>
      </c>
      <c r="D171" s="163">
        <v>2023</v>
      </c>
      <c r="E171" s="153" t="s">
        <v>3</v>
      </c>
      <c r="F171" s="42">
        <v>3168.4229999999998</v>
      </c>
      <c r="G171" s="31">
        <v>3154.1439999999998</v>
      </c>
      <c r="H171" s="76">
        <f t="shared" ref="H171:H227" si="6">(G171/F171)*100</f>
        <v>99.549334164030498</v>
      </c>
      <c r="I171" s="157" t="s">
        <v>304</v>
      </c>
    </row>
    <row r="172" spans="1:14" ht="23.25" hidden="1" customHeight="1" x14ac:dyDescent="0.25">
      <c r="A172" s="152"/>
      <c r="B172" s="123"/>
      <c r="C172" s="45" t="s">
        <v>86</v>
      </c>
      <c r="D172" s="163"/>
      <c r="E172" s="153"/>
      <c r="F172" s="42"/>
      <c r="G172" s="11"/>
      <c r="H172" s="76" t="e">
        <f t="shared" si="6"/>
        <v>#DIV/0!</v>
      </c>
      <c r="I172" s="158"/>
    </row>
    <row r="173" spans="1:14" ht="19.5" hidden="1" customHeight="1" x14ac:dyDescent="0.25">
      <c r="A173" s="152"/>
      <c r="B173" s="123"/>
      <c r="C173" s="26" t="s">
        <v>2</v>
      </c>
      <c r="D173" s="163"/>
      <c r="E173" s="153"/>
      <c r="F173" s="42"/>
      <c r="G173" s="11"/>
      <c r="H173" s="76" t="e">
        <f t="shared" si="6"/>
        <v>#DIV/0!</v>
      </c>
      <c r="I173" s="158"/>
      <c r="K173" s="5"/>
      <c r="L173" s="4">
        <v>1840.1859999999999</v>
      </c>
    </row>
    <row r="174" spans="1:14" s="58" customFormat="1" ht="20.25" customHeight="1" x14ac:dyDescent="0.25">
      <c r="A174" s="152"/>
      <c r="B174" s="124"/>
      <c r="C174" s="12" t="s">
        <v>207</v>
      </c>
      <c r="D174" s="163"/>
      <c r="E174" s="153"/>
      <c r="F174" s="42">
        <v>102.56399999999999</v>
      </c>
      <c r="G174" s="11">
        <v>91.028000000000006</v>
      </c>
      <c r="H174" s="76">
        <f t="shared" si="6"/>
        <v>88.752388752388768</v>
      </c>
      <c r="I174" s="159"/>
      <c r="J174" s="4"/>
      <c r="K174" s="4"/>
    </row>
    <row r="175" spans="1:14" ht="35.25" hidden="1" customHeight="1" x14ac:dyDescent="0.25">
      <c r="A175" s="152" t="s">
        <v>11</v>
      </c>
      <c r="B175" s="30"/>
      <c r="C175" s="12" t="s">
        <v>166</v>
      </c>
      <c r="D175" s="153">
        <v>2024</v>
      </c>
      <c r="E175" s="153" t="s">
        <v>3</v>
      </c>
      <c r="F175" s="31"/>
      <c r="G175" s="11"/>
      <c r="H175" s="76" t="e">
        <f t="shared" si="6"/>
        <v>#DIV/0!</v>
      </c>
      <c r="I175" s="36"/>
    </row>
    <row r="176" spans="1:14" ht="18" hidden="1" customHeight="1" x14ac:dyDescent="0.25">
      <c r="A176" s="152"/>
      <c r="B176" s="30"/>
      <c r="C176" s="26" t="s">
        <v>167</v>
      </c>
      <c r="D176" s="153"/>
      <c r="E176" s="153"/>
      <c r="F176" s="27"/>
      <c r="G176" s="11"/>
      <c r="H176" s="76" t="e">
        <f t="shared" si="6"/>
        <v>#DIV/0!</v>
      </c>
      <c r="I176" s="42"/>
    </row>
    <row r="177" spans="1:11" ht="24.75" hidden="1" customHeight="1" x14ac:dyDescent="0.25">
      <c r="A177" s="152"/>
      <c r="B177" s="30"/>
      <c r="C177" s="26" t="s">
        <v>2</v>
      </c>
      <c r="D177" s="153"/>
      <c r="E177" s="153"/>
      <c r="F177" s="42"/>
      <c r="G177" s="11"/>
      <c r="H177" s="76" t="e">
        <f t="shared" si="6"/>
        <v>#DIV/0!</v>
      </c>
      <c r="I177" s="29"/>
    </row>
    <row r="178" spans="1:11" ht="15" hidden="1" customHeight="1" x14ac:dyDescent="0.25">
      <c r="A178" s="152"/>
      <c r="B178" s="30"/>
      <c r="C178" s="26" t="s">
        <v>7</v>
      </c>
      <c r="D178" s="42"/>
      <c r="E178" s="42"/>
      <c r="F178" s="42"/>
      <c r="G178" s="11"/>
      <c r="H178" s="76" t="e">
        <f t="shared" si="6"/>
        <v>#DIV/0!</v>
      </c>
      <c r="I178" s="29"/>
    </row>
    <row r="179" spans="1:11" ht="31.5" hidden="1" customHeight="1" x14ac:dyDescent="0.25">
      <c r="A179" s="30" t="s">
        <v>11</v>
      </c>
      <c r="B179" s="30"/>
      <c r="C179" s="12" t="s">
        <v>201</v>
      </c>
      <c r="D179" s="42">
        <v>2023</v>
      </c>
      <c r="E179" s="42" t="s">
        <v>3</v>
      </c>
      <c r="F179" s="25"/>
      <c r="G179" s="11"/>
      <c r="H179" s="76" t="e">
        <f t="shared" si="6"/>
        <v>#DIV/0!</v>
      </c>
      <c r="I179" s="29"/>
    </row>
    <row r="180" spans="1:11" ht="18" hidden="1" customHeight="1" x14ac:dyDescent="0.25">
      <c r="A180" s="152"/>
      <c r="B180" s="30"/>
      <c r="C180" s="26" t="s">
        <v>13</v>
      </c>
      <c r="D180" s="163"/>
      <c r="E180" s="153"/>
      <c r="F180" s="42"/>
      <c r="G180" s="11"/>
      <c r="H180" s="76" t="e">
        <f t="shared" si="6"/>
        <v>#DIV/0!</v>
      </c>
      <c r="I180" s="29"/>
    </row>
    <row r="181" spans="1:11" ht="19.5" hidden="1" customHeight="1" x14ac:dyDescent="0.25">
      <c r="A181" s="152"/>
      <c r="B181" s="30"/>
      <c r="C181" s="26" t="s">
        <v>2</v>
      </c>
      <c r="D181" s="163"/>
      <c r="E181" s="153"/>
      <c r="F181" s="42"/>
      <c r="G181" s="11"/>
      <c r="H181" s="76" t="e">
        <f t="shared" si="6"/>
        <v>#DIV/0!</v>
      </c>
      <c r="I181" s="29"/>
      <c r="J181" s="5"/>
    </row>
    <row r="182" spans="1:11" ht="19.5" hidden="1" customHeight="1" x14ac:dyDescent="0.25">
      <c r="A182" s="152"/>
      <c r="B182" s="30"/>
      <c r="C182" s="26" t="s">
        <v>7</v>
      </c>
      <c r="D182" s="163"/>
      <c r="E182" s="153"/>
      <c r="F182" s="42"/>
      <c r="G182" s="11"/>
      <c r="H182" s="76" t="e">
        <f t="shared" si="6"/>
        <v>#DIV/0!</v>
      </c>
      <c r="I182" s="29"/>
    </row>
    <row r="183" spans="1:11" ht="39.75" hidden="1" customHeight="1" x14ac:dyDescent="0.25">
      <c r="A183" s="30" t="s">
        <v>14</v>
      </c>
      <c r="B183" s="30"/>
      <c r="C183" s="45" t="s">
        <v>162</v>
      </c>
      <c r="D183" s="42">
        <v>2024</v>
      </c>
      <c r="E183" s="42" t="s">
        <v>123</v>
      </c>
      <c r="F183" s="31"/>
      <c r="G183" s="11"/>
      <c r="H183" s="76" t="e">
        <f t="shared" si="6"/>
        <v>#DIV/0!</v>
      </c>
      <c r="I183" s="29"/>
      <c r="J183" s="5"/>
    </row>
    <row r="184" spans="1:11" ht="94.5" customHeight="1" x14ac:dyDescent="0.25">
      <c r="A184" s="30" t="s">
        <v>5</v>
      </c>
      <c r="B184" s="37" t="s">
        <v>337</v>
      </c>
      <c r="C184" s="26" t="s">
        <v>22</v>
      </c>
      <c r="D184" s="11">
        <v>2023</v>
      </c>
      <c r="E184" s="11" t="s">
        <v>24</v>
      </c>
      <c r="F184" s="25">
        <v>1953.1130000000001</v>
      </c>
      <c r="G184" s="31">
        <v>1852.3510000000001</v>
      </c>
      <c r="H184" s="76">
        <f t="shared" si="6"/>
        <v>94.840953902820786</v>
      </c>
      <c r="I184" s="100" t="s">
        <v>293</v>
      </c>
      <c r="K184" s="5"/>
    </row>
    <row r="185" spans="1:11" ht="55.5" hidden="1" customHeight="1" x14ac:dyDescent="0.25">
      <c r="A185" s="30" t="s">
        <v>0</v>
      </c>
      <c r="B185" s="30"/>
      <c r="C185" s="26" t="s">
        <v>23</v>
      </c>
      <c r="D185" s="11">
        <v>2022</v>
      </c>
      <c r="E185" s="11" t="str">
        <f>E184</f>
        <v>УЖКГ ЮМР/ЮМКП "ЮЖТРАНС"</v>
      </c>
      <c r="F185" s="25"/>
      <c r="G185" s="11"/>
      <c r="H185" s="76" t="e">
        <f t="shared" si="6"/>
        <v>#DIV/0!</v>
      </c>
      <c r="I185" s="104"/>
      <c r="J185" s="28"/>
    </row>
    <row r="186" spans="1:11" ht="44.25" customHeight="1" x14ac:dyDescent="0.25">
      <c r="A186" s="30" t="s">
        <v>6</v>
      </c>
      <c r="B186" s="122" t="s">
        <v>336</v>
      </c>
      <c r="C186" s="12" t="s">
        <v>73</v>
      </c>
      <c r="D186" s="11">
        <v>2023</v>
      </c>
      <c r="E186" s="11" t="s">
        <v>24</v>
      </c>
      <c r="F186" s="25">
        <v>196.45699999999999</v>
      </c>
      <c r="G186" s="11">
        <v>196.27600000000001</v>
      </c>
      <c r="H186" s="76">
        <f t="shared" si="6"/>
        <v>99.907867879485096</v>
      </c>
      <c r="I186" s="163" t="s">
        <v>278</v>
      </c>
      <c r="J186" s="28"/>
    </row>
    <row r="187" spans="1:11" ht="48" customHeight="1" x14ac:dyDescent="0.25">
      <c r="A187" s="30" t="s">
        <v>11</v>
      </c>
      <c r="B187" s="123"/>
      <c r="C187" s="12" t="s">
        <v>74</v>
      </c>
      <c r="D187" s="11">
        <v>2023</v>
      </c>
      <c r="E187" s="11" t="s">
        <v>24</v>
      </c>
      <c r="F187" s="25">
        <v>3.6549999999999998</v>
      </c>
      <c r="G187" s="11">
        <v>3.6389999999999998</v>
      </c>
      <c r="H187" s="76">
        <f t="shared" si="6"/>
        <v>99.562243502051984</v>
      </c>
      <c r="I187" s="163"/>
      <c r="J187" s="28"/>
    </row>
    <row r="188" spans="1:11" ht="47.25" customHeight="1" x14ac:dyDescent="0.25">
      <c r="A188" s="30" t="s">
        <v>12</v>
      </c>
      <c r="B188" s="123"/>
      <c r="C188" s="12" t="s">
        <v>189</v>
      </c>
      <c r="D188" s="11">
        <v>2023</v>
      </c>
      <c r="E188" s="11" t="s">
        <v>24</v>
      </c>
      <c r="F188" s="25">
        <v>45.429000000000002</v>
      </c>
      <c r="G188" s="11">
        <v>45.195999999999998</v>
      </c>
      <c r="H188" s="76">
        <f t="shared" si="6"/>
        <v>99.487111756807309</v>
      </c>
      <c r="I188" s="163"/>
      <c r="J188" s="28"/>
    </row>
    <row r="189" spans="1:11" ht="46.5" customHeight="1" x14ac:dyDescent="0.25">
      <c r="A189" s="30" t="s">
        <v>14</v>
      </c>
      <c r="B189" s="123"/>
      <c r="C189" s="12" t="s">
        <v>75</v>
      </c>
      <c r="D189" s="11">
        <v>2023</v>
      </c>
      <c r="E189" s="11" t="s">
        <v>24</v>
      </c>
      <c r="F189" s="25">
        <v>29.957000000000001</v>
      </c>
      <c r="G189" s="11">
        <v>29.803000000000001</v>
      </c>
      <c r="H189" s="76">
        <f t="shared" si="6"/>
        <v>99.485929832760291</v>
      </c>
      <c r="I189" s="163"/>
      <c r="J189" s="28"/>
    </row>
    <row r="190" spans="1:11" ht="51" customHeight="1" x14ac:dyDescent="0.25">
      <c r="A190" s="30" t="s">
        <v>16</v>
      </c>
      <c r="B190" s="123"/>
      <c r="C190" s="12" t="s">
        <v>83</v>
      </c>
      <c r="D190" s="11">
        <v>2023</v>
      </c>
      <c r="E190" s="11" t="s">
        <v>24</v>
      </c>
      <c r="F190" s="25">
        <v>58.781999999999996</v>
      </c>
      <c r="G190" s="11">
        <v>58.585000000000001</v>
      </c>
      <c r="H190" s="76">
        <f t="shared" si="6"/>
        <v>99.664863393555862</v>
      </c>
      <c r="I190" s="163"/>
      <c r="J190" s="28"/>
    </row>
    <row r="191" spans="1:11" ht="42" customHeight="1" x14ac:dyDescent="0.25">
      <c r="A191" s="30" t="s">
        <v>0</v>
      </c>
      <c r="B191" s="123"/>
      <c r="C191" s="12" t="s">
        <v>77</v>
      </c>
      <c r="D191" s="11">
        <v>2023</v>
      </c>
      <c r="E191" s="11" t="s">
        <v>24</v>
      </c>
      <c r="F191" s="25">
        <v>25.916</v>
      </c>
      <c r="G191" s="11">
        <v>25.797999999999998</v>
      </c>
      <c r="H191" s="76">
        <f t="shared" si="6"/>
        <v>99.544682821423052</v>
      </c>
      <c r="I191" s="163"/>
      <c r="J191" s="28"/>
    </row>
    <row r="192" spans="1:11" ht="46.5" customHeight="1" x14ac:dyDescent="0.25">
      <c r="A192" s="30" t="s">
        <v>1</v>
      </c>
      <c r="B192" s="123"/>
      <c r="C192" s="12" t="s">
        <v>76</v>
      </c>
      <c r="D192" s="11">
        <v>2023</v>
      </c>
      <c r="E192" s="11" t="s">
        <v>24</v>
      </c>
      <c r="F192" s="25">
        <v>17.420999999999999</v>
      </c>
      <c r="G192" s="11">
        <v>17.343</v>
      </c>
      <c r="H192" s="76">
        <f t="shared" si="6"/>
        <v>99.552264508351996</v>
      </c>
      <c r="I192" s="163"/>
      <c r="J192" s="28"/>
    </row>
    <row r="193" spans="1:10" ht="46.5" customHeight="1" x14ac:dyDescent="0.25">
      <c r="A193" s="30" t="s">
        <v>25</v>
      </c>
      <c r="B193" s="123"/>
      <c r="C193" s="45" t="s">
        <v>91</v>
      </c>
      <c r="D193" s="11">
        <v>2023</v>
      </c>
      <c r="E193" s="11" t="s">
        <v>24</v>
      </c>
      <c r="F193" s="25">
        <v>5.7080000000000002</v>
      </c>
      <c r="G193" s="11">
        <v>5.7069999999999999</v>
      </c>
      <c r="H193" s="76">
        <f t="shared" si="6"/>
        <v>99.982480728801676</v>
      </c>
      <c r="I193" s="163"/>
      <c r="J193" s="28"/>
    </row>
    <row r="194" spans="1:10" ht="46.5" customHeight="1" x14ac:dyDescent="0.25">
      <c r="A194" s="30" t="s">
        <v>26</v>
      </c>
      <c r="B194" s="123"/>
      <c r="C194" s="45" t="s">
        <v>164</v>
      </c>
      <c r="D194" s="11">
        <v>2023</v>
      </c>
      <c r="E194" s="11" t="s">
        <v>24</v>
      </c>
      <c r="F194" s="25">
        <v>1.4670000000000001</v>
      </c>
      <c r="G194" s="11">
        <v>1.466</v>
      </c>
      <c r="H194" s="76">
        <f t="shared" si="6"/>
        <v>99.931833674164963</v>
      </c>
      <c r="I194" s="163"/>
      <c r="J194" s="28"/>
    </row>
    <row r="195" spans="1:10" ht="46.5" customHeight="1" x14ac:dyDescent="0.25">
      <c r="A195" s="30" t="s">
        <v>34</v>
      </c>
      <c r="B195" s="123"/>
      <c r="C195" s="45" t="s">
        <v>210</v>
      </c>
      <c r="D195" s="11">
        <v>2023</v>
      </c>
      <c r="E195" s="11" t="s">
        <v>24</v>
      </c>
      <c r="F195" s="25">
        <v>6.0430000000000001</v>
      </c>
      <c r="G195" s="11">
        <v>6.0419999999999998</v>
      </c>
      <c r="H195" s="76">
        <f t="shared" si="6"/>
        <v>99.983451927850396</v>
      </c>
      <c r="I195" s="163"/>
      <c r="J195" s="28"/>
    </row>
    <row r="196" spans="1:10" ht="45" customHeight="1" x14ac:dyDescent="0.25">
      <c r="A196" s="30" t="s">
        <v>35</v>
      </c>
      <c r="B196" s="124"/>
      <c r="C196" s="45" t="s">
        <v>223</v>
      </c>
      <c r="D196" s="11">
        <v>2023</v>
      </c>
      <c r="E196" s="11" t="s">
        <v>24</v>
      </c>
      <c r="F196" s="25">
        <v>143.11699999999999</v>
      </c>
      <c r="G196" s="31">
        <v>142.94999999999999</v>
      </c>
      <c r="H196" s="76">
        <f t="shared" si="6"/>
        <v>99.883312255008136</v>
      </c>
      <c r="I196" s="163"/>
      <c r="J196" s="28"/>
    </row>
    <row r="197" spans="1:10" ht="32.25" hidden="1" customHeight="1" x14ac:dyDescent="0.25">
      <c r="A197" s="152" t="s">
        <v>72</v>
      </c>
      <c r="B197" s="30"/>
      <c r="C197" s="12" t="s">
        <v>130</v>
      </c>
      <c r="D197" s="153">
        <v>2024</v>
      </c>
      <c r="E197" s="153" t="e">
        <f>#REF!</f>
        <v>#REF!</v>
      </c>
      <c r="F197" s="25"/>
      <c r="G197" s="11"/>
      <c r="H197" s="76" t="e">
        <f t="shared" si="6"/>
        <v>#DIV/0!</v>
      </c>
      <c r="I197" s="29"/>
    </row>
    <row r="198" spans="1:10" ht="0.75" hidden="1" customHeight="1" x14ac:dyDescent="0.25">
      <c r="A198" s="152"/>
      <c r="B198" s="30"/>
      <c r="C198" s="26" t="s">
        <v>15</v>
      </c>
      <c r="D198" s="153"/>
      <c r="E198" s="153"/>
      <c r="F198" s="25"/>
      <c r="G198" s="11"/>
      <c r="H198" s="76" t="e">
        <f t="shared" si="6"/>
        <v>#DIV/0!</v>
      </c>
      <c r="I198" s="29"/>
    </row>
    <row r="199" spans="1:10" ht="81" customHeight="1" x14ac:dyDescent="0.25">
      <c r="A199" s="164" t="s">
        <v>36</v>
      </c>
      <c r="B199" s="122" t="s">
        <v>337</v>
      </c>
      <c r="C199" s="12" t="s">
        <v>151</v>
      </c>
      <c r="D199" s="141">
        <v>2023</v>
      </c>
      <c r="E199" s="160" t="s">
        <v>3</v>
      </c>
      <c r="F199" s="25">
        <v>0</v>
      </c>
      <c r="G199" s="31">
        <v>0</v>
      </c>
      <c r="H199" s="76">
        <v>0</v>
      </c>
      <c r="I199" s="141" t="s">
        <v>296</v>
      </c>
    </row>
    <row r="200" spans="1:10" ht="47.25" hidden="1" customHeight="1" x14ac:dyDescent="0.25">
      <c r="A200" s="165"/>
      <c r="B200" s="123"/>
      <c r="C200" s="12" t="s">
        <v>134</v>
      </c>
      <c r="D200" s="142"/>
      <c r="E200" s="161"/>
      <c r="F200" s="25"/>
      <c r="G200" s="11"/>
      <c r="H200" s="76" t="e">
        <f t="shared" si="6"/>
        <v>#DIV/0!</v>
      </c>
      <c r="I200" s="142"/>
    </row>
    <row r="201" spans="1:10" ht="44.25" hidden="1" customHeight="1" x14ac:dyDescent="0.25">
      <c r="A201" s="165"/>
      <c r="B201" s="123"/>
      <c r="C201" s="12" t="s">
        <v>135</v>
      </c>
      <c r="D201" s="142"/>
      <c r="E201" s="161"/>
      <c r="F201" s="25"/>
      <c r="G201" s="11"/>
      <c r="H201" s="76" t="e">
        <f t="shared" si="6"/>
        <v>#DIV/0!</v>
      </c>
      <c r="I201" s="142"/>
    </row>
    <row r="202" spans="1:10" ht="46.5" hidden="1" customHeight="1" x14ac:dyDescent="0.25">
      <c r="A202" s="165"/>
      <c r="B202" s="123"/>
      <c r="C202" s="12" t="s">
        <v>116</v>
      </c>
      <c r="D202" s="142"/>
      <c r="E202" s="161"/>
      <c r="F202" s="25"/>
      <c r="G202" s="11"/>
      <c r="H202" s="76" t="e">
        <f t="shared" si="6"/>
        <v>#DIV/0!</v>
      </c>
      <c r="I202" s="142"/>
    </row>
    <row r="203" spans="1:10" ht="44.25" hidden="1" customHeight="1" x14ac:dyDescent="0.25">
      <c r="A203" s="165"/>
      <c r="B203" s="123"/>
      <c r="C203" s="12" t="s">
        <v>136</v>
      </c>
      <c r="D203" s="142"/>
      <c r="E203" s="161"/>
      <c r="F203" s="25"/>
      <c r="G203" s="11"/>
      <c r="H203" s="76" t="e">
        <f t="shared" si="6"/>
        <v>#DIV/0!</v>
      </c>
      <c r="I203" s="142"/>
    </row>
    <row r="204" spans="1:10" ht="23.25" hidden="1" customHeight="1" x14ac:dyDescent="0.25">
      <c r="A204" s="165"/>
      <c r="B204" s="123"/>
      <c r="C204" s="12" t="s">
        <v>179</v>
      </c>
      <c r="D204" s="142"/>
      <c r="E204" s="161"/>
      <c r="F204" s="25"/>
      <c r="G204" s="11"/>
      <c r="H204" s="76" t="e">
        <f t="shared" si="6"/>
        <v>#DIV/0!</v>
      </c>
      <c r="I204" s="142"/>
    </row>
    <row r="205" spans="1:10" ht="45.75" hidden="1" customHeight="1" x14ac:dyDescent="0.25">
      <c r="A205" s="165"/>
      <c r="B205" s="123"/>
      <c r="C205" s="12" t="s">
        <v>177</v>
      </c>
      <c r="D205" s="142"/>
      <c r="E205" s="161"/>
      <c r="F205" s="25"/>
      <c r="G205" s="11"/>
      <c r="H205" s="76" t="e">
        <f t="shared" si="6"/>
        <v>#DIV/0!</v>
      </c>
      <c r="I205" s="142"/>
    </row>
    <row r="206" spans="1:10" ht="9.75" hidden="1" customHeight="1" x14ac:dyDescent="0.25">
      <c r="A206" s="165"/>
      <c r="B206" s="123"/>
      <c r="C206" s="12" t="s">
        <v>178</v>
      </c>
      <c r="D206" s="142"/>
      <c r="E206" s="161"/>
      <c r="F206" s="25"/>
      <c r="G206" s="11"/>
      <c r="H206" s="76" t="e">
        <f t="shared" si="6"/>
        <v>#DIV/0!</v>
      </c>
      <c r="I206" s="142"/>
    </row>
    <row r="207" spans="1:10" ht="19.5" customHeight="1" x14ac:dyDescent="0.25">
      <c r="A207" s="166"/>
      <c r="B207" s="124"/>
      <c r="C207" s="12" t="s">
        <v>207</v>
      </c>
      <c r="D207" s="143"/>
      <c r="E207" s="162"/>
      <c r="F207" s="25">
        <v>0</v>
      </c>
      <c r="G207" s="31">
        <v>0</v>
      </c>
      <c r="H207" s="76">
        <v>0</v>
      </c>
      <c r="I207" s="143"/>
    </row>
    <row r="208" spans="1:10" ht="31.5" hidden="1" customHeight="1" x14ac:dyDescent="0.25">
      <c r="A208" s="102" t="s">
        <v>101</v>
      </c>
      <c r="B208" s="102"/>
      <c r="C208" s="12" t="s">
        <v>154</v>
      </c>
      <c r="D208" s="42">
        <v>2023</v>
      </c>
      <c r="E208" s="11" t="s">
        <v>180</v>
      </c>
      <c r="F208" s="25"/>
      <c r="G208" s="11"/>
      <c r="H208" s="76" t="e">
        <f t="shared" si="6"/>
        <v>#DIV/0!</v>
      </c>
      <c r="I208" s="29"/>
    </row>
    <row r="209" spans="1:9" ht="15.75" hidden="1" customHeight="1" x14ac:dyDescent="0.25">
      <c r="A209" s="102" t="s">
        <v>102</v>
      </c>
      <c r="B209" s="102"/>
      <c r="C209" s="12" t="s">
        <v>155</v>
      </c>
      <c r="D209" s="42">
        <v>2023</v>
      </c>
      <c r="E209" s="11" t="s">
        <v>180</v>
      </c>
      <c r="F209" s="25"/>
      <c r="G209" s="11"/>
      <c r="H209" s="76" t="e">
        <f t="shared" si="6"/>
        <v>#DIV/0!</v>
      </c>
      <c r="I209" s="29"/>
    </row>
    <row r="210" spans="1:9" ht="32.25" hidden="1" customHeight="1" x14ac:dyDescent="0.25">
      <c r="A210" s="167" t="s">
        <v>79</v>
      </c>
      <c r="B210" s="102"/>
      <c r="C210" s="12" t="s">
        <v>165</v>
      </c>
      <c r="D210" s="153">
        <v>2024</v>
      </c>
      <c r="E210" s="163" t="s">
        <v>3</v>
      </c>
      <c r="F210" s="25"/>
      <c r="G210" s="11"/>
      <c r="H210" s="76" t="e">
        <f t="shared" si="6"/>
        <v>#DIV/0!</v>
      </c>
      <c r="I210" s="29"/>
    </row>
    <row r="211" spans="1:9" ht="20.25" hidden="1" customHeight="1" x14ac:dyDescent="0.25">
      <c r="A211" s="167"/>
      <c r="B211" s="102"/>
      <c r="C211" s="12" t="s">
        <v>118</v>
      </c>
      <c r="D211" s="153"/>
      <c r="E211" s="163"/>
      <c r="F211" s="25"/>
      <c r="G211" s="11"/>
      <c r="H211" s="76" t="e">
        <f t="shared" si="6"/>
        <v>#DIV/0!</v>
      </c>
      <c r="I211" s="29"/>
    </row>
    <row r="212" spans="1:9" ht="45.75" hidden="1" customHeight="1" x14ac:dyDescent="0.25">
      <c r="A212" s="167" t="s">
        <v>97</v>
      </c>
      <c r="B212" s="102"/>
      <c r="C212" s="12" t="s">
        <v>157</v>
      </c>
      <c r="D212" s="153">
        <v>2022</v>
      </c>
      <c r="E212" s="163" t="s">
        <v>3</v>
      </c>
      <c r="F212" s="25"/>
      <c r="G212" s="11"/>
      <c r="H212" s="76" t="e">
        <f t="shared" si="6"/>
        <v>#DIV/0!</v>
      </c>
      <c r="I212" s="29"/>
    </row>
    <row r="213" spans="1:9" ht="21.75" hidden="1" customHeight="1" x14ac:dyDescent="0.25">
      <c r="A213" s="167"/>
      <c r="B213" s="102"/>
      <c r="C213" s="12" t="s">
        <v>156</v>
      </c>
      <c r="D213" s="153"/>
      <c r="E213" s="163"/>
      <c r="F213" s="25"/>
      <c r="G213" s="11"/>
      <c r="H213" s="76" t="e">
        <f t="shared" si="6"/>
        <v>#DIV/0!</v>
      </c>
      <c r="I213" s="29"/>
    </row>
    <row r="214" spans="1:9" ht="45.75" hidden="1" customHeight="1" x14ac:dyDescent="0.25">
      <c r="A214" s="167" t="s">
        <v>99</v>
      </c>
      <c r="B214" s="102"/>
      <c r="C214" s="12" t="s">
        <v>158</v>
      </c>
      <c r="D214" s="153">
        <v>2022</v>
      </c>
      <c r="E214" s="163" t="s">
        <v>3</v>
      </c>
      <c r="F214" s="25"/>
      <c r="G214" s="11"/>
      <c r="H214" s="76" t="e">
        <f t="shared" si="6"/>
        <v>#DIV/0!</v>
      </c>
      <c r="I214" s="29"/>
    </row>
    <row r="215" spans="1:9" ht="18" hidden="1" customHeight="1" x14ac:dyDescent="0.25">
      <c r="A215" s="167"/>
      <c r="B215" s="102"/>
      <c r="C215" s="12" t="s">
        <v>156</v>
      </c>
      <c r="D215" s="153"/>
      <c r="E215" s="163"/>
      <c r="F215" s="25"/>
      <c r="G215" s="11"/>
      <c r="H215" s="76" t="e">
        <f t="shared" si="6"/>
        <v>#DIV/0!</v>
      </c>
      <c r="I215" s="29"/>
    </row>
    <row r="216" spans="1:9" ht="32.25" hidden="1" customHeight="1" x14ac:dyDescent="0.25">
      <c r="A216" s="167" t="s">
        <v>80</v>
      </c>
      <c r="B216" s="102"/>
      <c r="C216" s="12" t="s">
        <v>159</v>
      </c>
      <c r="D216" s="153">
        <v>2024</v>
      </c>
      <c r="E216" s="163" t="s">
        <v>3</v>
      </c>
      <c r="F216" s="25"/>
      <c r="G216" s="11"/>
      <c r="H216" s="76" t="e">
        <f t="shared" si="6"/>
        <v>#DIV/0!</v>
      </c>
      <c r="I216" s="29"/>
    </row>
    <row r="217" spans="1:9" ht="18" hidden="1" customHeight="1" x14ac:dyDescent="0.25">
      <c r="A217" s="167"/>
      <c r="B217" s="102"/>
      <c r="C217" s="12" t="s">
        <v>156</v>
      </c>
      <c r="D217" s="153"/>
      <c r="E217" s="163"/>
      <c r="F217" s="25"/>
      <c r="G217" s="11"/>
      <c r="H217" s="76" t="e">
        <f t="shared" si="6"/>
        <v>#DIV/0!</v>
      </c>
      <c r="I217" s="29"/>
    </row>
    <row r="218" spans="1:9" ht="30.75" hidden="1" customHeight="1" x14ac:dyDescent="0.25">
      <c r="A218" s="167" t="s">
        <v>81</v>
      </c>
      <c r="B218" s="102"/>
      <c r="C218" s="12" t="s">
        <v>160</v>
      </c>
      <c r="D218" s="153">
        <v>2024</v>
      </c>
      <c r="E218" s="163" t="s">
        <v>3</v>
      </c>
      <c r="F218" s="25"/>
      <c r="G218" s="11"/>
      <c r="H218" s="76" t="e">
        <f t="shared" si="6"/>
        <v>#DIV/0!</v>
      </c>
      <c r="I218" s="29"/>
    </row>
    <row r="219" spans="1:9" ht="18.75" hidden="1" customHeight="1" x14ac:dyDescent="0.25">
      <c r="A219" s="167"/>
      <c r="B219" s="102"/>
      <c r="C219" s="12" t="s">
        <v>156</v>
      </c>
      <c r="D219" s="153"/>
      <c r="E219" s="163"/>
      <c r="F219" s="25"/>
      <c r="G219" s="11"/>
      <c r="H219" s="76" t="e">
        <f t="shared" si="6"/>
        <v>#DIV/0!</v>
      </c>
      <c r="I219" s="29"/>
    </row>
    <row r="220" spans="1:9" ht="13.5" hidden="1" customHeight="1" x14ac:dyDescent="0.25">
      <c r="A220" s="167" t="s">
        <v>101</v>
      </c>
      <c r="B220" s="102"/>
      <c r="C220" s="12" t="s">
        <v>161</v>
      </c>
      <c r="D220" s="153">
        <v>2022</v>
      </c>
      <c r="E220" s="163" t="s">
        <v>3</v>
      </c>
      <c r="F220" s="25"/>
      <c r="G220" s="11"/>
      <c r="H220" s="76" t="e">
        <f t="shared" si="6"/>
        <v>#DIV/0!</v>
      </c>
      <c r="I220" s="29"/>
    </row>
    <row r="221" spans="1:9" ht="18.75" hidden="1" customHeight="1" x14ac:dyDescent="0.25">
      <c r="A221" s="167"/>
      <c r="B221" s="102"/>
      <c r="C221" s="12" t="s">
        <v>156</v>
      </c>
      <c r="D221" s="153"/>
      <c r="E221" s="163"/>
      <c r="F221" s="25"/>
      <c r="G221" s="11"/>
      <c r="H221" s="76" t="e">
        <f t="shared" si="6"/>
        <v>#DIV/0!</v>
      </c>
      <c r="I221" s="29"/>
    </row>
    <row r="222" spans="1:9" ht="12" hidden="1" customHeight="1" x14ac:dyDescent="0.25">
      <c r="A222" s="102"/>
      <c r="B222" s="102"/>
      <c r="C222" s="43" t="s">
        <v>208</v>
      </c>
      <c r="D222" s="42" t="s">
        <v>191</v>
      </c>
      <c r="E222" s="11" t="s">
        <v>3</v>
      </c>
      <c r="F222" s="25"/>
      <c r="G222" s="11"/>
      <c r="H222" s="76" t="e">
        <f t="shared" si="6"/>
        <v>#DIV/0!</v>
      </c>
      <c r="I222" s="29"/>
    </row>
    <row r="223" spans="1:9" ht="24" hidden="1" customHeight="1" x14ac:dyDescent="0.25">
      <c r="A223" s="102"/>
      <c r="B223" s="102"/>
      <c r="C223" s="43" t="s">
        <v>168</v>
      </c>
      <c r="D223" s="42">
        <v>2023</v>
      </c>
      <c r="E223" s="11" t="s">
        <v>3</v>
      </c>
      <c r="F223" s="25"/>
      <c r="G223" s="11"/>
      <c r="H223" s="76" t="e">
        <f t="shared" si="6"/>
        <v>#DIV/0!</v>
      </c>
      <c r="I223" s="29"/>
    </row>
    <row r="224" spans="1:9" ht="31.5" hidden="1" customHeight="1" x14ac:dyDescent="0.25">
      <c r="A224" s="102" t="s">
        <v>97</v>
      </c>
      <c r="B224" s="102"/>
      <c r="C224" s="12" t="s">
        <v>194</v>
      </c>
      <c r="D224" s="42">
        <v>2023</v>
      </c>
      <c r="E224" s="11" t="s">
        <v>3</v>
      </c>
      <c r="F224" s="25"/>
      <c r="G224" s="11"/>
      <c r="H224" s="76" t="e">
        <f t="shared" si="6"/>
        <v>#DIV/0!</v>
      </c>
      <c r="I224" s="36"/>
    </row>
    <row r="225" spans="1:12" ht="210" customHeight="1" x14ac:dyDescent="0.25">
      <c r="A225" s="164" t="s">
        <v>37</v>
      </c>
      <c r="B225" s="122" t="s">
        <v>337</v>
      </c>
      <c r="C225" s="12" t="s">
        <v>248</v>
      </c>
      <c r="D225" s="160">
        <v>2023</v>
      </c>
      <c r="E225" s="141" t="s">
        <v>3</v>
      </c>
      <c r="F225" s="25">
        <v>10751.85</v>
      </c>
      <c r="G225" s="11">
        <v>747.61500000000001</v>
      </c>
      <c r="H225" s="76">
        <f t="shared" si="6"/>
        <v>6.9533615145300569</v>
      </c>
      <c r="I225" s="2" t="s">
        <v>316</v>
      </c>
      <c r="K225" s="5"/>
    </row>
    <row r="226" spans="1:12" ht="49.5" customHeight="1" x14ac:dyDescent="0.25">
      <c r="A226" s="166"/>
      <c r="B226" s="124"/>
      <c r="C226" s="12" t="s">
        <v>13</v>
      </c>
      <c r="D226" s="162"/>
      <c r="E226" s="143"/>
      <c r="F226" s="25">
        <v>751.85</v>
      </c>
      <c r="G226" s="11">
        <v>747.61500000000001</v>
      </c>
      <c r="H226" s="76">
        <f t="shared" si="6"/>
        <v>99.43672275054864</v>
      </c>
      <c r="I226" s="2" t="s">
        <v>274</v>
      </c>
    </row>
    <row r="227" spans="1:12" ht="78" customHeight="1" x14ac:dyDescent="0.25">
      <c r="A227" s="60" t="s">
        <v>38</v>
      </c>
      <c r="B227" s="70" t="s">
        <v>337</v>
      </c>
      <c r="C227" s="12" t="s">
        <v>253</v>
      </c>
      <c r="D227" s="63">
        <v>2023</v>
      </c>
      <c r="E227" s="62" t="s">
        <v>24</v>
      </c>
      <c r="F227" s="25">
        <v>1146.463</v>
      </c>
      <c r="G227" s="11">
        <v>1145.9349999999999</v>
      </c>
      <c r="H227" s="76">
        <f t="shared" si="6"/>
        <v>99.953945308309116</v>
      </c>
      <c r="I227" s="2" t="s">
        <v>279</v>
      </c>
    </row>
    <row r="228" spans="1:12" ht="21.75" customHeight="1" x14ac:dyDescent="0.25">
      <c r="A228" s="176" t="s">
        <v>270</v>
      </c>
      <c r="B228" s="177"/>
      <c r="C228" s="177"/>
      <c r="D228" s="177"/>
      <c r="E228" s="178"/>
      <c r="F228" s="93">
        <f>F170+F171+F184+F186+F187+F188+F189+F190+F191+F192+F193+F194+F195+F196+F199+F225+F227</f>
        <v>17936.429</v>
      </c>
      <c r="G228" s="93">
        <f>G170+G171+G184+G186+G187+G188+G189+G190+G191+G192+G193+G194+G195+G196+G199+G225+G227</f>
        <v>7741.8779999999988</v>
      </c>
      <c r="H228" s="95">
        <f>(G228/F228)*100</f>
        <v>43.162872609703967</v>
      </c>
      <c r="I228" s="96"/>
      <c r="J228" s="5"/>
      <c r="K228" s="5"/>
      <c r="L228" s="5"/>
    </row>
    <row r="229" spans="1:12" ht="17.25" customHeight="1" x14ac:dyDescent="0.25">
      <c r="A229" s="130" t="s">
        <v>62</v>
      </c>
      <c r="B229" s="130"/>
      <c r="C229" s="130"/>
      <c r="D229" s="130"/>
      <c r="E229" s="130"/>
      <c r="F229" s="130"/>
      <c r="G229" s="130"/>
      <c r="H229" s="130"/>
      <c r="I229" s="130"/>
    </row>
    <row r="230" spans="1:12" ht="55.5" hidden="1" customHeight="1" x14ac:dyDescent="0.25">
      <c r="A230" s="60" t="s">
        <v>10</v>
      </c>
      <c r="B230" s="60"/>
      <c r="C230" s="3" t="s">
        <v>63</v>
      </c>
      <c r="D230" s="97">
        <v>2020</v>
      </c>
      <c r="E230" s="75" t="s">
        <v>47</v>
      </c>
      <c r="F230" s="83" t="e">
        <f>#REF!+#REF!+#REF!</f>
        <v>#REF!</v>
      </c>
      <c r="G230" s="83"/>
    </row>
    <row r="231" spans="1:12" ht="18.75" hidden="1" customHeight="1" x14ac:dyDescent="0.25">
      <c r="A231" s="152"/>
      <c r="B231" s="30"/>
      <c r="C231" s="12" t="s">
        <v>13</v>
      </c>
      <c r="D231" s="134"/>
      <c r="E231" s="169"/>
      <c r="F231" s="25" t="e">
        <f>#REF!+#REF!+#REF!</f>
        <v>#REF!</v>
      </c>
      <c r="G231" s="25"/>
      <c r="H231" s="5">
        <v>26.8</v>
      </c>
      <c r="I231" s="5"/>
    </row>
    <row r="232" spans="1:12" ht="17.25" hidden="1" customHeight="1" x14ac:dyDescent="0.25">
      <c r="A232" s="152"/>
      <c r="B232" s="30"/>
      <c r="C232" s="12" t="s">
        <v>2</v>
      </c>
      <c r="D232" s="134"/>
      <c r="E232" s="169"/>
      <c r="F232" s="25" t="e">
        <f>#REF!+#REF!+#REF!</f>
        <v>#REF!</v>
      </c>
      <c r="G232" s="25"/>
      <c r="H232" s="5">
        <v>6.63</v>
      </c>
      <c r="I232" s="5"/>
    </row>
    <row r="233" spans="1:12" ht="18" hidden="1" customHeight="1" x14ac:dyDescent="0.25">
      <c r="A233" s="152"/>
      <c r="B233" s="30"/>
      <c r="C233" s="12" t="s">
        <v>7</v>
      </c>
      <c r="D233" s="134"/>
      <c r="E233" s="169"/>
      <c r="F233" s="25" t="e">
        <f>#REF!+#REF!+#REF!</f>
        <v>#REF!</v>
      </c>
      <c r="G233" s="82"/>
      <c r="H233" s="5">
        <v>1.8</v>
      </c>
      <c r="I233" s="5"/>
    </row>
    <row r="234" spans="1:12" ht="44.25" customHeight="1" x14ac:dyDescent="0.25">
      <c r="A234" s="152" t="s">
        <v>10</v>
      </c>
      <c r="B234" s="122" t="s">
        <v>338</v>
      </c>
      <c r="C234" s="12" t="s">
        <v>124</v>
      </c>
      <c r="D234" s="134">
        <v>2023</v>
      </c>
      <c r="E234" s="169" t="s">
        <v>3</v>
      </c>
      <c r="F234" s="25">
        <v>468.06</v>
      </c>
      <c r="G234" s="25">
        <v>468.05900000000003</v>
      </c>
      <c r="H234" s="76">
        <f>(G234/F234)*100</f>
        <v>99.999786352177082</v>
      </c>
      <c r="I234" s="154" t="s">
        <v>274</v>
      </c>
      <c r="J234" s="5"/>
    </row>
    <row r="235" spans="1:12" ht="19.5" hidden="1" customHeight="1" x14ac:dyDescent="0.25">
      <c r="A235" s="152"/>
      <c r="B235" s="123"/>
      <c r="C235" s="12" t="s">
        <v>13</v>
      </c>
      <c r="D235" s="134"/>
      <c r="E235" s="169"/>
      <c r="F235" s="118"/>
      <c r="G235" s="25">
        <v>462.27199999999999</v>
      </c>
      <c r="H235" s="76" t="e">
        <f t="shared" ref="H235:H237" si="7">(G235/F235)*100</f>
        <v>#DIV/0!</v>
      </c>
      <c r="I235" s="155"/>
    </row>
    <row r="236" spans="1:12" ht="17.25" hidden="1" customHeight="1" x14ac:dyDescent="0.25">
      <c r="A236" s="152"/>
      <c r="B236" s="123"/>
      <c r="C236" s="12" t="s">
        <v>2</v>
      </c>
      <c r="D236" s="134"/>
      <c r="E236" s="169"/>
      <c r="F236" s="118"/>
      <c r="G236" s="25">
        <v>462.27199999999999</v>
      </c>
      <c r="H236" s="76" t="e">
        <f t="shared" si="7"/>
        <v>#DIV/0!</v>
      </c>
      <c r="I236" s="155"/>
    </row>
    <row r="237" spans="1:12" ht="27" customHeight="1" x14ac:dyDescent="0.25">
      <c r="A237" s="152"/>
      <c r="B237" s="124"/>
      <c r="C237" s="44" t="s">
        <v>197</v>
      </c>
      <c r="D237" s="134"/>
      <c r="E237" s="169"/>
      <c r="F237" s="118">
        <v>468.06</v>
      </c>
      <c r="G237" s="25">
        <v>468.05900000000003</v>
      </c>
      <c r="H237" s="76">
        <f t="shared" si="7"/>
        <v>99.999786352177082</v>
      </c>
      <c r="I237" s="156"/>
    </row>
    <row r="238" spans="1:12" ht="100.5" customHeight="1" x14ac:dyDescent="0.25">
      <c r="A238" s="164" t="s">
        <v>4</v>
      </c>
      <c r="B238" s="122" t="s">
        <v>339</v>
      </c>
      <c r="C238" s="12" t="s">
        <v>249</v>
      </c>
      <c r="D238" s="125">
        <v>2023</v>
      </c>
      <c r="E238" s="157" t="s">
        <v>3</v>
      </c>
      <c r="F238" s="25">
        <v>2235.0520000000001</v>
      </c>
      <c r="G238" s="25">
        <v>218.94</v>
      </c>
      <c r="H238" s="76">
        <f t="shared" ref="H238:H244" si="8">(G238/F238)*100</f>
        <v>9.7957452444059463</v>
      </c>
      <c r="I238" s="39" t="s">
        <v>312</v>
      </c>
    </row>
    <row r="239" spans="1:12" ht="49.5" customHeight="1" x14ac:dyDescent="0.25">
      <c r="A239" s="166"/>
      <c r="B239" s="124"/>
      <c r="C239" s="12" t="s">
        <v>15</v>
      </c>
      <c r="D239" s="127"/>
      <c r="E239" s="159"/>
      <c r="F239" s="25">
        <v>220</v>
      </c>
      <c r="G239" s="25">
        <v>218.94</v>
      </c>
      <c r="H239" s="76">
        <f t="shared" si="8"/>
        <v>99.518181818181816</v>
      </c>
      <c r="I239" s="39" t="s">
        <v>274</v>
      </c>
    </row>
    <row r="240" spans="1:12" ht="123.75" customHeight="1" x14ac:dyDescent="0.25">
      <c r="A240" s="30" t="s">
        <v>5</v>
      </c>
      <c r="B240" s="37" t="s">
        <v>340</v>
      </c>
      <c r="C240" s="12" t="s">
        <v>244</v>
      </c>
      <c r="D240" s="38">
        <v>2023</v>
      </c>
      <c r="E240" s="31" t="s">
        <v>47</v>
      </c>
      <c r="F240" s="25">
        <v>7824.9650000000001</v>
      </c>
      <c r="G240" s="25">
        <v>7774.085</v>
      </c>
      <c r="H240" s="76">
        <f t="shared" si="8"/>
        <v>99.3497734494659</v>
      </c>
      <c r="I240" s="122" t="s">
        <v>310</v>
      </c>
    </row>
    <row r="241" spans="1:10" ht="122.25" customHeight="1" x14ac:dyDescent="0.25">
      <c r="A241" s="60" t="s">
        <v>6</v>
      </c>
      <c r="B241" s="70" t="s">
        <v>340</v>
      </c>
      <c r="C241" s="12" t="s">
        <v>245</v>
      </c>
      <c r="D241" s="61">
        <v>2023</v>
      </c>
      <c r="E241" s="31" t="s">
        <v>47</v>
      </c>
      <c r="F241" s="25">
        <v>2299.922</v>
      </c>
      <c r="G241" s="25">
        <v>2291.2289999999998</v>
      </c>
      <c r="H241" s="76">
        <f t="shared" si="8"/>
        <v>99.622030660170196</v>
      </c>
      <c r="I241" s="123"/>
    </row>
    <row r="242" spans="1:10" ht="117" customHeight="1" x14ac:dyDescent="0.25">
      <c r="A242" s="60" t="s">
        <v>11</v>
      </c>
      <c r="B242" s="70" t="s">
        <v>340</v>
      </c>
      <c r="C242" s="12" t="s">
        <v>250</v>
      </c>
      <c r="D242" s="61">
        <v>2023</v>
      </c>
      <c r="E242" s="31" t="s">
        <v>47</v>
      </c>
      <c r="F242" s="25">
        <v>1140</v>
      </c>
      <c r="G242" s="25">
        <v>1136.421</v>
      </c>
      <c r="H242" s="76">
        <f t="shared" si="8"/>
        <v>99.686052631578946</v>
      </c>
      <c r="I242" s="123"/>
    </row>
    <row r="243" spans="1:10" ht="32.25" hidden="1" customHeight="1" x14ac:dyDescent="0.25">
      <c r="A243" s="60" t="s">
        <v>36</v>
      </c>
      <c r="B243" s="60"/>
      <c r="C243" s="12" t="s">
        <v>256</v>
      </c>
      <c r="D243" s="38">
        <v>2024</v>
      </c>
      <c r="E243" s="31" t="s">
        <v>47</v>
      </c>
      <c r="F243" s="25"/>
      <c r="G243" s="27"/>
      <c r="H243" s="76" t="e">
        <f t="shared" si="8"/>
        <v>#DIV/0!</v>
      </c>
      <c r="I243" s="103"/>
    </row>
    <row r="244" spans="1:10" s="64" customFormat="1" ht="132" customHeight="1" x14ac:dyDescent="0.25">
      <c r="A244" s="109" t="s">
        <v>12</v>
      </c>
      <c r="B244" s="116" t="s">
        <v>340</v>
      </c>
      <c r="C244" s="65" t="s">
        <v>257</v>
      </c>
      <c r="D244" s="67">
        <v>2023</v>
      </c>
      <c r="E244" s="68" t="s">
        <v>47</v>
      </c>
      <c r="F244" s="25">
        <v>1296.1210000000001</v>
      </c>
      <c r="G244" s="66">
        <v>1293.491</v>
      </c>
      <c r="H244" s="76">
        <f t="shared" si="8"/>
        <v>99.797086846058349</v>
      </c>
      <c r="I244" s="37" t="s">
        <v>311</v>
      </c>
    </row>
    <row r="245" spans="1:10" ht="26.25" customHeight="1" x14ac:dyDescent="0.25">
      <c r="A245" s="170" t="s">
        <v>270</v>
      </c>
      <c r="B245" s="171"/>
      <c r="C245" s="171"/>
      <c r="D245" s="171"/>
      <c r="E245" s="172"/>
      <c r="F245" s="8">
        <f>F234+F238+F240+F241+F242+F244</f>
        <v>15264.120000000003</v>
      </c>
      <c r="G245" s="8">
        <f>G234+G238+G240+G241+G242+G244</f>
        <v>13182.225</v>
      </c>
      <c r="H245" s="92">
        <f>(G245/F245)*100</f>
        <v>86.360858012122534</v>
      </c>
      <c r="I245" s="27"/>
      <c r="J245" s="5"/>
    </row>
    <row r="246" spans="1:10" ht="25.5" customHeight="1" x14ac:dyDescent="0.25">
      <c r="A246" s="32"/>
      <c r="B246" s="32"/>
      <c r="C246" s="33"/>
      <c r="D246" s="23"/>
      <c r="E246" s="23"/>
      <c r="F246" s="34"/>
      <c r="G246" s="35"/>
    </row>
    <row r="247" spans="1:10" ht="21.75" hidden="1" customHeight="1" x14ac:dyDescent="0.25">
      <c r="A247" s="170" t="s">
        <v>270</v>
      </c>
      <c r="B247" s="171"/>
      <c r="C247" s="171"/>
      <c r="D247" s="171"/>
      <c r="E247" s="172"/>
      <c r="F247" s="8">
        <f>F24+F36+F39+F157+F167+F228+F245</f>
        <v>109940.33499999999</v>
      </c>
      <c r="G247" s="6">
        <f>G24+G36+G39+G157+G167+G228+G245</f>
        <v>85167.035910000006</v>
      </c>
      <c r="H247" s="92">
        <f>(G247/F247)*100</f>
        <v>77.466596686284433</v>
      </c>
      <c r="I247" s="29"/>
      <c r="J247" s="5"/>
    </row>
    <row r="248" spans="1:10" ht="23.25" customHeight="1" x14ac:dyDescent="0.25">
      <c r="A248" s="112"/>
      <c r="B248" s="112"/>
      <c r="C248" s="112"/>
      <c r="D248" s="112"/>
      <c r="E248" s="112"/>
      <c r="F248" s="112"/>
      <c r="G248" s="112"/>
      <c r="H248" s="113"/>
      <c r="I248" s="113"/>
    </row>
    <row r="249" spans="1:10" ht="56.25" customHeight="1" x14ac:dyDescent="0.25">
      <c r="A249" s="175" t="s">
        <v>356</v>
      </c>
      <c r="B249" s="175"/>
      <c r="C249" s="175"/>
      <c r="D249" s="175"/>
      <c r="E249" s="175"/>
      <c r="F249" s="175"/>
      <c r="G249" s="175"/>
      <c r="H249" s="175"/>
      <c r="I249" s="175"/>
    </row>
    <row r="250" spans="1:10" ht="31.5" customHeight="1" x14ac:dyDescent="0.25"/>
    <row r="251" spans="1:10" ht="18" customHeight="1" x14ac:dyDescent="0.25">
      <c r="A251" s="168"/>
      <c r="B251" s="168"/>
      <c r="C251" s="168"/>
      <c r="D251" s="168"/>
      <c r="E251" s="168"/>
      <c r="F251" s="168"/>
      <c r="G251" s="41"/>
    </row>
  </sheetData>
  <mergeCells count="155">
    <mergeCell ref="A15:I15"/>
    <mergeCell ref="A17:I17"/>
    <mergeCell ref="A8:I8"/>
    <mergeCell ref="A9:I9"/>
    <mergeCell ref="A10:I10"/>
    <mergeCell ref="A11:I11"/>
    <mergeCell ref="A12:I12"/>
    <mergeCell ref="A16:I16"/>
    <mergeCell ref="A4:I4"/>
    <mergeCell ref="A5:I5"/>
    <mergeCell ref="A6:I6"/>
    <mergeCell ref="A7:I7"/>
    <mergeCell ref="A13:I13"/>
    <mergeCell ref="A14:I14"/>
    <mergeCell ref="A238:A239"/>
    <mergeCell ref="D238:D239"/>
    <mergeCell ref="E238:E239"/>
    <mergeCell ref="A220:A221"/>
    <mergeCell ref="A216:A217"/>
    <mergeCell ref="E218:E219"/>
    <mergeCell ref="E225:E226"/>
    <mergeCell ref="D225:D226"/>
    <mergeCell ref="A225:A226"/>
    <mergeCell ref="D216:D217"/>
    <mergeCell ref="A228:E228"/>
    <mergeCell ref="E216:E217"/>
    <mergeCell ref="E220:E221"/>
    <mergeCell ref="B225:B226"/>
    <mergeCell ref="B238:B239"/>
    <mergeCell ref="B234:B237"/>
    <mergeCell ref="A229:I229"/>
    <mergeCell ref="D218:D219"/>
    <mergeCell ref="D220:D221"/>
    <mergeCell ref="A251:F251"/>
    <mergeCell ref="A231:A233"/>
    <mergeCell ref="D231:D233"/>
    <mergeCell ref="D234:D237"/>
    <mergeCell ref="E234:E237"/>
    <mergeCell ref="A212:A213"/>
    <mergeCell ref="D113:D114"/>
    <mergeCell ref="E212:E213"/>
    <mergeCell ref="E214:E215"/>
    <mergeCell ref="A214:A215"/>
    <mergeCell ref="D212:D213"/>
    <mergeCell ref="A218:A219"/>
    <mergeCell ref="E210:E211"/>
    <mergeCell ref="A113:A114"/>
    <mergeCell ref="A245:E245"/>
    <mergeCell ref="A234:A237"/>
    <mergeCell ref="E231:E233"/>
    <mergeCell ref="A159:I159"/>
    <mergeCell ref="A168:I168"/>
    <mergeCell ref="I234:I237"/>
    <mergeCell ref="A249:I249"/>
    <mergeCell ref="I240:I242"/>
    <mergeCell ref="A247:E247"/>
    <mergeCell ref="I186:I196"/>
    <mergeCell ref="D210:D211"/>
    <mergeCell ref="D175:D177"/>
    <mergeCell ref="I199:I207"/>
    <mergeCell ref="A199:A207"/>
    <mergeCell ref="D199:D207"/>
    <mergeCell ref="A210:A211"/>
    <mergeCell ref="A180:A182"/>
    <mergeCell ref="D180:D182"/>
    <mergeCell ref="E175:E177"/>
    <mergeCell ref="I171:I174"/>
    <mergeCell ref="D214:D215"/>
    <mergeCell ref="B186:B196"/>
    <mergeCell ref="B199:B207"/>
    <mergeCell ref="E180:E182"/>
    <mergeCell ref="A59:A65"/>
    <mergeCell ref="A93:A96"/>
    <mergeCell ref="A101:A103"/>
    <mergeCell ref="A76:A79"/>
    <mergeCell ref="A66:A68"/>
    <mergeCell ref="E76:E79"/>
    <mergeCell ref="A89:A92"/>
    <mergeCell ref="D93:D96"/>
    <mergeCell ref="E199:E207"/>
    <mergeCell ref="D171:D174"/>
    <mergeCell ref="A171:A174"/>
    <mergeCell ref="D76:D79"/>
    <mergeCell ref="B171:B174"/>
    <mergeCell ref="E171:E174"/>
    <mergeCell ref="A175:A178"/>
    <mergeCell ref="E101:E103"/>
    <mergeCell ref="E106:E109"/>
    <mergeCell ref="E104:E105"/>
    <mergeCell ref="B118:B121"/>
    <mergeCell ref="A197:A198"/>
    <mergeCell ref="D197:D198"/>
    <mergeCell ref="E197:E198"/>
    <mergeCell ref="A71:A72"/>
    <mergeCell ref="D101:D103"/>
    <mergeCell ref="A97:A100"/>
    <mergeCell ref="D97:D100"/>
    <mergeCell ref="E97:E100"/>
    <mergeCell ref="A106:A109"/>
    <mergeCell ref="D106:D109"/>
    <mergeCell ref="A167:E167"/>
    <mergeCell ref="A111:A112"/>
    <mergeCell ref="E113:E114"/>
    <mergeCell ref="D111:D112"/>
    <mergeCell ref="E111:E112"/>
    <mergeCell ref="A104:A105"/>
    <mergeCell ref="B122:B124"/>
    <mergeCell ref="I163:I164"/>
    <mergeCell ref="D104:D105"/>
    <mergeCell ref="A37:I37"/>
    <mergeCell ref="A36:E36"/>
    <mergeCell ref="A40:I40"/>
    <mergeCell ref="A39:E39"/>
    <mergeCell ref="I51:I53"/>
    <mergeCell ref="E71:E72"/>
    <mergeCell ref="J39:M39"/>
    <mergeCell ref="B129:B135"/>
    <mergeCell ref="B136:B147"/>
    <mergeCell ref="B150:B153"/>
    <mergeCell ref="B155:B156"/>
    <mergeCell ref="A157:E158"/>
    <mergeCell ref="I122:I124"/>
    <mergeCell ref="D89:D92"/>
    <mergeCell ref="E89:E92"/>
    <mergeCell ref="E93:E96"/>
    <mergeCell ref="I155:I156"/>
    <mergeCell ref="I150:I153"/>
    <mergeCell ref="I118:I121"/>
    <mergeCell ref="I129:I132"/>
    <mergeCell ref="I133:I135"/>
    <mergeCell ref="I136:I147"/>
    <mergeCell ref="I1:I2"/>
    <mergeCell ref="B28:B31"/>
    <mergeCell ref="B51:B53"/>
    <mergeCell ref="B59:B65"/>
    <mergeCell ref="B83:B88"/>
    <mergeCell ref="B97:B100"/>
    <mergeCell ref="B101:B103"/>
    <mergeCell ref="B106:B109"/>
    <mergeCell ref="D28:D31"/>
    <mergeCell ref="A3:I3"/>
    <mergeCell ref="A19:I19"/>
    <mergeCell ref="A25:I25"/>
    <mergeCell ref="A24:E24"/>
    <mergeCell ref="D59:D65"/>
    <mergeCell ref="E59:E65"/>
    <mergeCell ref="D71:D72"/>
    <mergeCell ref="E66:E68"/>
    <mergeCell ref="D66:D68"/>
    <mergeCell ref="A26:A27"/>
    <mergeCell ref="D26:D27"/>
    <mergeCell ref="E28:E31"/>
    <mergeCell ref="E26:E27"/>
    <mergeCell ref="A28:A31"/>
    <mergeCell ref="I83:I88"/>
  </mergeCells>
  <phoneticPr fontId="1" type="noConversion"/>
  <pageMargins left="0.59055118110236227" right="0.19685039370078741" top="1.1811023622047245" bottom="0.19685039370078741" header="0.15748031496062992" footer="0.15748031496062992"/>
  <pageSetup paperSize="9" scale="60" orientation="landscape" r:id="rId1"/>
  <headerFooter alignWithMargins="0"/>
  <rowBreaks count="1" manualBreakCount="1">
    <brk id="2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Додаток </vt:lpstr>
      <vt:lpstr>'Додаток '!Заголовки_для_печати</vt:lpstr>
      <vt:lpstr>'Додаток '!Область_печати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Work</cp:lastModifiedBy>
  <cp:lastPrinted>2024-04-02T13:42:52Z</cp:lastPrinted>
  <dcterms:created xsi:type="dcterms:W3CDTF">2012-09-03T05:49:41Z</dcterms:created>
  <dcterms:modified xsi:type="dcterms:W3CDTF">2024-04-02T13:43:32Z</dcterms:modified>
</cp:coreProperties>
</file>