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РІШЕННЯ сесій  8 скликання\39 сесія\1691 УЖКГ\"/>
    </mc:Choice>
  </mc:AlternateContent>
  <xr:revisionPtr revIDLastSave="0" documentId="13_ncr:1_{D8BE63A2-C007-4AA3-918A-970D5B8E54B5}" xr6:coauthVersionLast="47" xr6:coauthVersionMax="47" xr10:uidLastSave="{00000000-0000-0000-0000-000000000000}"/>
  <bookViews>
    <workbookView xWindow="-120" yWindow="-120" windowWidth="29040" windowHeight="15840" xr2:uid="{00000000-000D-0000-FFFF-FFFF00000000}"/>
  </bookViews>
  <sheets>
    <sheet name="Додаток " sheetId="1" r:id="rId1"/>
  </sheets>
  <definedNames>
    <definedName name="_xlnm.Print_Titles" localSheetId="0">'Додаток '!$18:$18</definedName>
    <definedName name="_xlnm.Print_Area" localSheetId="0">'Додаток '!$A$1:$I$249</definedName>
  </definedNames>
  <calcPr calcId="181029"/>
</workbook>
</file>

<file path=xl/calcChain.xml><?xml version="1.0" encoding="utf-8"?>
<calcChain xmlns="http://schemas.openxmlformats.org/spreadsheetml/2006/main">
  <c r="H247" i="1" l="1"/>
  <c r="G247" i="1"/>
  <c r="F247" i="1"/>
  <c r="G36" i="1"/>
  <c r="F24" i="1"/>
  <c r="G24" i="1"/>
  <c r="H109" i="1"/>
  <c r="H108" i="1"/>
  <c r="H107" i="1"/>
  <c r="H106" i="1"/>
  <c r="H105" i="1"/>
  <c r="H104" i="1"/>
  <c r="H103" i="1"/>
  <c r="H102" i="1"/>
  <c r="H101" i="1"/>
  <c r="G100" i="1"/>
  <c r="H100" i="1" s="1"/>
  <c r="H99" i="1"/>
  <c r="H98" i="1"/>
  <c r="F36" i="1"/>
  <c r="H24" i="1" l="1"/>
  <c r="H36" i="1"/>
  <c r="G97" i="1"/>
  <c r="H97" i="1" s="1"/>
  <c r="F245" i="1"/>
  <c r="G245" i="1"/>
  <c r="H235" i="1"/>
  <c r="H236" i="1"/>
  <c r="H237" i="1"/>
  <c r="H29" i="1"/>
  <c r="H30" i="1"/>
  <c r="H31" i="1"/>
  <c r="H238" i="1"/>
  <c r="H239" i="1"/>
  <c r="H240" i="1"/>
  <c r="H241" i="1"/>
  <c r="H242" i="1"/>
  <c r="H243" i="1"/>
  <c r="H244" i="1"/>
  <c r="H234"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200" i="1"/>
  <c r="H201" i="1"/>
  <c r="H202" i="1"/>
  <c r="H203" i="1"/>
  <c r="H204" i="1"/>
  <c r="H205" i="1"/>
  <c r="H206" i="1"/>
  <c r="H208" i="1"/>
  <c r="H209" i="1"/>
  <c r="H210" i="1"/>
  <c r="H211" i="1"/>
  <c r="H212" i="1"/>
  <c r="H213" i="1"/>
  <c r="H214" i="1"/>
  <c r="H215" i="1"/>
  <c r="H216" i="1"/>
  <c r="H217" i="1"/>
  <c r="H218" i="1"/>
  <c r="H219" i="1"/>
  <c r="H220" i="1"/>
  <c r="H221" i="1"/>
  <c r="H222" i="1"/>
  <c r="H223" i="1"/>
  <c r="H224" i="1"/>
  <c r="H225" i="1"/>
  <c r="H226" i="1"/>
  <c r="H227" i="1"/>
  <c r="F228" i="1"/>
  <c r="H161" i="1"/>
  <c r="H162" i="1"/>
  <c r="H163" i="1"/>
  <c r="H164" i="1"/>
  <c r="H160" i="1"/>
  <c r="H42" i="1"/>
  <c r="H43" i="1"/>
  <c r="H44" i="1"/>
  <c r="H45" i="1"/>
  <c r="H46" i="1"/>
  <c r="H47" i="1"/>
  <c r="H48" i="1"/>
  <c r="H49" i="1"/>
  <c r="H50"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110" i="1"/>
  <c r="H111" i="1"/>
  <c r="H112" i="1"/>
  <c r="H113" i="1"/>
  <c r="H114" i="1"/>
  <c r="H115" i="1"/>
  <c r="H116" i="1"/>
  <c r="H117" i="1"/>
  <c r="H118" i="1"/>
  <c r="H119" i="1"/>
  <c r="H120" i="1"/>
  <c r="H121"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41" i="1"/>
  <c r="H245" i="1" l="1"/>
  <c r="G167" i="1"/>
  <c r="F167" i="1"/>
  <c r="G157" i="1"/>
  <c r="F157" i="1"/>
  <c r="F39" i="1"/>
  <c r="G39" i="1"/>
  <c r="H32" i="1"/>
  <c r="H33" i="1"/>
  <c r="H34" i="1"/>
  <c r="H35" i="1"/>
  <c r="H28" i="1"/>
  <c r="H20" i="1"/>
  <c r="H23" i="1"/>
  <c r="H22" i="1"/>
  <c r="H21" i="1"/>
  <c r="H157" i="1" l="1"/>
  <c r="H167" i="1"/>
  <c r="F169" i="1" l="1"/>
  <c r="F165" i="1" l="1"/>
  <c r="F166" i="1"/>
  <c r="F231" i="1" l="1"/>
  <c r="F232" i="1"/>
  <c r="F233" i="1"/>
  <c r="F158" i="1" l="1"/>
  <c r="E185" i="1" l="1"/>
  <c r="F230" i="1" l="1"/>
  <c r="E54" i="1" l="1"/>
  <c r="F27" i="1" l="1"/>
  <c r="F26" i="1"/>
  <c r="E197" i="1" l="1"/>
  <c r="G228" i="1" l="1"/>
  <c r="H170" i="1"/>
  <c r="H228" i="1" l="1"/>
</calcChain>
</file>

<file path=xl/sharedStrings.xml><?xml version="1.0" encoding="utf-8"?>
<sst xmlns="http://schemas.openxmlformats.org/spreadsheetml/2006/main" count="663" uniqueCount="358">
  <si>
    <t>9</t>
  </si>
  <si>
    <t>10</t>
  </si>
  <si>
    <t>технічний нагляд</t>
  </si>
  <si>
    <t>УКБ ЮМР</t>
  </si>
  <si>
    <t>2</t>
  </si>
  <si>
    <t>3</t>
  </si>
  <si>
    <t>4</t>
  </si>
  <si>
    <t>авторський нагляд</t>
  </si>
  <si>
    <t>№ з/п</t>
  </si>
  <si>
    <t>Виконавці</t>
  </si>
  <si>
    <t>1</t>
  </si>
  <si>
    <t>5</t>
  </si>
  <si>
    <t>6</t>
  </si>
  <si>
    <t>проектні роботи</t>
  </si>
  <si>
    <t>7</t>
  </si>
  <si>
    <t xml:space="preserve">проектні роботи </t>
  </si>
  <si>
    <t>8</t>
  </si>
  <si>
    <t>І. Водопровідно-каналізаційне господарство</t>
  </si>
  <si>
    <t>ІІ. Теплове господарство</t>
  </si>
  <si>
    <t>ІІІ. Санітарна очистка і благоустрій</t>
  </si>
  <si>
    <t>УЖКГ ЮМР/КП "Ритуальні послуги"</t>
  </si>
  <si>
    <t>V. Дорожнє господарство</t>
  </si>
  <si>
    <t xml:space="preserve">Поточне утримання міських доріг </t>
  </si>
  <si>
    <t xml:space="preserve">Поточний ремонт міських доріг </t>
  </si>
  <si>
    <t>УЖКГ ЮМР/ЮМКП "ЮЖТРАНС"</t>
  </si>
  <si>
    <t>11</t>
  </si>
  <si>
    <t>12</t>
  </si>
  <si>
    <t>2021</t>
  </si>
  <si>
    <t>ІV. Зовнішнє освітлення</t>
  </si>
  <si>
    <t xml:space="preserve">Поточне утримання мереж зовнішнього освітлення </t>
  </si>
  <si>
    <t>УЖКГ ЮМР/КП "Екосервіс"</t>
  </si>
  <si>
    <t xml:space="preserve">Оплата зовнішнього освітлення </t>
  </si>
  <si>
    <t>Проведення моніторингу якості зливових вод</t>
  </si>
  <si>
    <t xml:space="preserve">Сплата екологічного податку </t>
  </si>
  <si>
    <t>13</t>
  </si>
  <si>
    <t>14</t>
  </si>
  <si>
    <t>15</t>
  </si>
  <si>
    <t>16</t>
  </si>
  <si>
    <t>17</t>
  </si>
  <si>
    <t>Поточне утримання міських територій</t>
  </si>
  <si>
    <t>Організація громадських та інших робіт тимчасового характеру</t>
  </si>
  <si>
    <t xml:space="preserve">УЖКГ ЮМР/КП "Екосервіс" </t>
  </si>
  <si>
    <t>Заходи з організації рятування на водах</t>
  </si>
  <si>
    <t xml:space="preserve">Відлов бродячих тварин </t>
  </si>
  <si>
    <t>Придбання газонокосарки</t>
  </si>
  <si>
    <t>Придбання бензоножиць</t>
  </si>
  <si>
    <t xml:space="preserve">Придбання мотокос </t>
  </si>
  <si>
    <t>ФКМ ЮМР</t>
  </si>
  <si>
    <t xml:space="preserve">Придбання косарки ротаційної </t>
  </si>
  <si>
    <t>18</t>
  </si>
  <si>
    <t>19</t>
  </si>
  <si>
    <t>20</t>
  </si>
  <si>
    <t>21</t>
  </si>
  <si>
    <t>22</t>
  </si>
  <si>
    <t>23</t>
  </si>
  <si>
    <t>24</t>
  </si>
  <si>
    <t>25</t>
  </si>
  <si>
    <t>26</t>
  </si>
  <si>
    <t>27</t>
  </si>
  <si>
    <t>Проектні роботи "Реконструкція загальноміських територій у парку Приморському м. Южного Одеської області"</t>
  </si>
  <si>
    <t>Будівництво душевих на міському пляжі м. Южного Одеської області, у т.ч.</t>
  </si>
  <si>
    <t>Придбання комп'ютера в зборі</t>
  </si>
  <si>
    <t>VIІ. Об'єкти соціальної інфраструктури</t>
  </si>
  <si>
    <t>Придбання обладнання для приміщень їдальні, розташованої за адресою : м. Южне Одеської області, вул. Новобілярська, буд.26-А</t>
  </si>
  <si>
    <t>Стандартне приєднання електроустановок до електричних мереж</t>
  </si>
  <si>
    <t>УЖКГ ЮМР/КП "Екосервіс</t>
  </si>
  <si>
    <t>28</t>
  </si>
  <si>
    <t>29</t>
  </si>
  <si>
    <t>30</t>
  </si>
  <si>
    <t>31</t>
  </si>
  <si>
    <t>32</t>
  </si>
  <si>
    <t xml:space="preserve">корегування проекту </t>
  </si>
  <si>
    <t>33</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</si>
  <si>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</si>
  <si>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</si>
  <si>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Комунальної м. Южного Одеської області</t>
  </si>
  <si>
    <t>Поточний ремонт вул. Іванова м. Южного Одеської  області</t>
  </si>
  <si>
    <t>Поточний ремонт вул. Т.Г. Шевченка м. Южного Одеської області</t>
  </si>
  <si>
    <t>34</t>
  </si>
  <si>
    <t>35</t>
  </si>
  <si>
    <t>36</t>
  </si>
  <si>
    <t>37</t>
  </si>
  <si>
    <t>38</t>
  </si>
  <si>
    <t>Поточний ремонт просп. Григорівського десанту м. Южного Одеської області</t>
  </si>
  <si>
    <t>Придбання малої архітектурної форми модульного типу у парку Приморський м. Южного Одеської області</t>
  </si>
  <si>
    <t>КП "Екосервіс"</t>
  </si>
  <si>
    <t xml:space="preserve">коригування робочого проекту </t>
  </si>
  <si>
    <t>39</t>
  </si>
  <si>
    <t>40</t>
  </si>
  <si>
    <t>виготовлення технічного паспорту</t>
  </si>
  <si>
    <t xml:space="preserve">коригування проекту </t>
  </si>
  <si>
    <t>Поточний ремонт вул. Хіміків м. Южного Одеської  області</t>
  </si>
  <si>
    <t>видача сертифіката</t>
  </si>
  <si>
    <t>41</t>
  </si>
  <si>
    <t>2021-2022</t>
  </si>
  <si>
    <t>42</t>
  </si>
  <si>
    <t>43</t>
  </si>
  <si>
    <t>44</t>
  </si>
  <si>
    <t>Поточне утримання мереж зовнішнього освітлення смт Нові Білярі</t>
  </si>
  <si>
    <t>45</t>
  </si>
  <si>
    <t>46</t>
  </si>
  <si>
    <t>48</t>
  </si>
  <si>
    <t>49</t>
  </si>
  <si>
    <t>Оплата зовнішнього освітлення смт Нові Білярі</t>
  </si>
  <si>
    <t>47</t>
  </si>
  <si>
    <t>УЖКГ ЮМР/КП «Екосервіс»</t>
  </si>
  <si>
    <t>50</t>
  </si>
  <si>
    <t>51</t>
  </si>
  <si>
    <t>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</si>
  <si>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</si>
  <si>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</si>
  <si>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</si>
  <si>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Кошари Южненської міської територіальної громади Одеського району Одеської області</t>
  </si>
  <si>
    <t>Реконструкція загальноміських територій з влаштуванням скверу біля житлового будинку по вул. Приморська, 11 м. Южного Одеської області</t>
  </si>
  <si>
    <t>52</t>
  </si>
  <si>
    <t>53</t>
  </si>
  <si>
    <t xml:space="preserve">Придбання щітки комунальної </t>
  </si>
  <si>
    <t>54</t>
  </si>
  <si>
    <t>проектно-вишукувальні роботи</t>
  </si>
  <si>
    <t>55</t>
  </si>
  <si>
    <t>56</t>
  </si>
  <si>
    <t>57</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</si>
  <si>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t>
  </si>
  <si>
    <t xml:space="preserve"> УКБ ЮМР</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</si>
  <si>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t>
  </si>
  <si>
    <t>Капітальний ремонт твердого покриття (пішохідна доріжка) по вул. Приморській від вул. Будівельників до просп. Григорівського десанту м. Южного Одеської області</t>
  </si>
  <si>
    <t>Капітальний ремонт твердого покриття (пішохідна доріжка) вздовж житлового будинку по вул.Хіміків, 18 до ЗОШ №1 м.Южного Одеської області</t>
  </si>
  <si>
    <t>Капітальний ремонт твердого покриття (пішохідна доріжка) від вул. Хіміків до просп. Миру між ЗОШ № 1 та ДНЗ №3 "Райдуга" м. Южного Одеської області</t>
  </si>
  <si>
    <t>Капітальний ремонт твердого покриття (пішохідна доріжка) від ДНЗ №3 "Райдуга" до вул. Будівельників м.Южного Одеської області</t>
  </si>
  <si>
    <t>Капітальний ремонт твердого покриття (пішохідна доріжка) від ЗОШ №1 вздовж території НВК ім. В.Чорновола м. Южного Одеської області</t>
  </si>
  <si>
    <t>Капітальний ремонт проїжджої  частини дороги на Сичавку від заправки WOG до гаражів  м. Южного Одеської області</t>
  </si>
  <si>
    <t>Проектно-вишукувальні роботи "Капітальний ремонт тротуарних доріжок, мережі освітлення та благоустрій території парку "Лебедів" по вул. Лиманна в смт Нові Білярі Лиманського району Одеської області"</t>
  </si>
  <si>
    <t>Проектно-вишукувальні роботи "Капітальний ремонт огорожі кладовища в смт Нові Білярі Лиманського району Одеської області"</t>
  </si>
  <si>
    <t>Проектно-вишукувальні роботи "Капітальний ремонт огорожі кладовища в с. Булдинка Лиманського району Одеської області"</t>
  </si>
  <si>
    <t>Придбання автомобіля з піскорозкидуючим та плужним обладнанням</t>
  </si>
  <si>
    <t xml:space="preserve">Придбання трактору </t>
  </si>
  <si>
    <t>Придбання відвалу</t>
  </si>
  <si>
    <t xml:space="preserve">УЖКГ ЮМР/КП  «Екосервіс»  </t>
  </si>
  <si>
    <t xml:space="preserve">УЖКГ ЮМР/КП  «Екосервіс»    </t>
  </si>
  <si>
    <t>Будівництво внутрішньоквартального проїзду від просп. Миру до ЦТП №26 біля житлового будинку по просп. Миру, 28 м. Южного Одеської області, у т.ч.:</t>
  </si>
  <si>
    <t xml:space="preserve"> проектно-вишукувальні роботи </t>
  </si>
  <si>
    <t>Капітальний ремонт ділянки теплових мереж від ТК-17 до ЦТП №24 м. Южного Одеської області</t>
  </si>
  <si>
    <t>Проектно-вишукувальні роботи "Будівництво водного пандусу для осіб з обмеженими фізичними можливостями на території пляжної зони м. Южного Одеської області"</t>
  </si>
  <si>
    <t xml:space="preserve">УЖКГ ЮМР/КП «ЮЖНЕН-СЬКЕ УЗБЕРЕЖЖЯ»  </t>
  </si>
  <si>
    <t>Утримання територій загального користування</t>
  </si>
  <si>
    <t>Послуги державної аварійно-рятувальної служби</t>
  </si>
  <si>
    <t xml:space="preserve">УЖКГ ЮМР/КП "Екосервіс"/ КП «ЮЖНЕНСЬКЕ УЗБЕРЕЖЖЯ»  </t>
  </si>
  <si>
    <t>Коригування проекту "Реконструкція водопровідного колектору від ВНС до вул. Хіміків м. Южного Одеської області"</t>
  </si>
  <si>
    <t>66</t>
  </si>
  <si>
    <t>Відлов бродячих тварин</t>
  </si>
  <si>
    <t>УЖКГ ЮМР/КП тм "ЮТКЕ"</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</si>
  <si>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t>
  </si>
  <si>
    <t>73</t>
  </si>
  <si>
    <t>Проектно-вишукувальні роботи "Будівництво бетонного водозливу каскадного типу у парку "Приморський" м.Южного Одеського району Одеської області"</t>
  </si>
  <si>
    <t>Поточний ремонт дороги вул. Цвєтаєва с. Сичавки Одеського району Одеської області</t>
  </si>
  <si>
    <t>Поточний ремонт дороги вул. Філатова с. Сичавки Одеського району Одеської області</t>
  </si>
  <si>
    <t xml:space="preserve">проектно-вишукувальні роботи </t>
  </si>
  <si>
    <t>Капітальний ремонт проїжджої частини вул. Сонячної мікрорайону індивідуальної забудови м. Южного Одеської області, у т.ч. :</t>
  </si>
  <si>
    <t>Капітальний ремонт проїжджої частини вул. Виногрдної мікрорайону індивідуальної забудови м. Южного Одеської області, у т.ч. :</t>
  </si>
  <si>
    <t>Капітальний ремонт проїжджої частини вул. Лугової мікрорайону індивідуальної забудови м. Южного Одеської області, у т.ч. :</t>
  </si>
  <si>
    <t>Капітальний ремонт проїжджої частини вул. Горіхової мікрорайону індивідуальної забудови м. Южного Одеської області, у т.ч. :</t>
  </si>
  <si>
    <t>Капітальний ремонт проїжджої частини вул. Одеської мікрорайону індивідуальної забудови м. Южного Одеської області, у т.ч. :</t>
  </si>
  <si>
    <t>Проектно-вишукувальні роботи "Реконструкція вулиці Комунальної м. Южного Одеської області"</t>
  </si>
  <si>
    <t xml:space="preserve">УЖКГ ЮМР/КП "Южводоканал" </t>
  </si>
  <si>
    <t>Поточний ремонт дороги від вул. Хіміків до вул. Геннадія Савельєва (Торгова) м. Южного Одеської  області</t>
  </si>
  <si>
    <t>Капітальний ремонт дороги вул. Каштанова с. Сичавки Одеського району Одеської області, у т.ч. :</t>
  </si>
  <si>
    <t>Капітальний ремонт проїжджої частини дороги від вул. Хіміків до вул. Геннадія Савельєва м. Южного Одеської області", в т.ч. :</t>
  </si>
  <si>
    <t xml:space="preserve">проектно-вишукуальні роботи </t>
  </si>
  <si>
    <t>Капітальний ремонт проїжджої частини вул. Приморської від вул. Будівельників до просп. Григорівського десанту м. Южного Одеської області. Додаткові роботи</t>
  </si>
  <si>
    <t>2020-2024</t>
  </si>
  <si>
    <t>2023</t>
  </si>
  <si>
    <t>2024</t>
  </si>
  <si>
    <t>Коригування проектної документації "Реконструкція загальноміських територій з влаштуванням скверу біля житлового будинку по вул. Приморська, 11 м. Южного Одеської області"</t>
  </si>
  <si>
    <t>74</t>
  </si>
  <si>
    <t>75</t>
  </si>
  <si>
    <t>Проектно-вишукувальні роботи "Реконструкція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</si>
  <si>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Будівництво водного пандусу для осіб з обмеженими фізичними можливостями на території пляжної зони м. Южного Одеської області</t>
  </si>
  <si>
    <t xml:space="preserve">здійснення авансового платежу </t>
  </si>
  <si>
    <t>оплата лізингового платежу</t>
  </si>
  <si>
    <t xml:space="preserve">Придбання сміттєвозів за договором фінансового лізингу, у т.ч.: </t>
  </si>
  <si>
    <t xml:space="preserve">УЖКГ ЮМР/КП «ЮЖНЕНСЬКЕ УЗБЕРЕЖЖЯ»  </t>
  </si>
  <si>
    <t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</si>
  <si>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t>
  </si>
  <si>
    <t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t>
  </si>
  <si>
    <t>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t>
  </si>
  <si>
    <t>Проведення незалежної оцінки для постановки на баланс кладовища с. Кошари Южненської міської територіальної громади Одеського району Одеської області</t>
  </si>
  <si>
    <t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t>
  </si>
  <si>
    <t>коригування проектної документації</t>
  </si>
  <si>
    <t>проектно - вишукувальні роботи</t>
  </si>
  <si>
    <t>Поточний ремонт вул. Приморської (від просп. Григорівського десанту до вул. Іванова) м. Южного Одеської області</t>
  </si>
  <si>
    <t>Коригування проектної документації "Капітальний ремонт твердого покриття (пішохідна доріжка) вздовж житлових будинків по просп. Миру, 15,17,25 м. Южного Одеської області"</t>
  </si>
  <si>
    <t>2021-2023</t>
  </si>
  <si>
    <t>Придбання кущоріза</t>
  </si>
  <si>
    <t>Поточне утримання кладовищ</t>
  </si>
  <si>
    <t>Реконструкція проїжджої частини дороги за ПК "Дружба" м. Южного Одеської області. Коригування</t>
  </si>
  <si>
    <t>83</t>
  </si>
  <si>
    <t>84</t>
  </si>
  <si>
    <t>(на погашення кредиторської заборгованості 468,060 тис.грн. станом на 01.01.2023 року)</t>
  </si>
  <si>
    <t>Проектно-вишукувальні роботи "Реконструкція внутрішньоквартального проїзду від проспекту Миру до проспекту Григорівського десанту м. Южного Одеської області. Коригування"</t>
  </si>
  <si>
    <t>86</t>
  </si>
  <si>
    <t>Реконструкція внутрішньоквартального проїзду від проспекту Миру до проспекту Григорівського десанту м. Южного Одеської області. Коригування</t>
  </si>
  <si>
    <t>Проектно-вишукувальні роботи "Реконструкція проїжджої частини дороги за ПК "Дружба" м. Южного Одеської області. Коригування"</t>
  </si>
  <si>
    <t>Реконструкція внутрішньоквартального проїзду від проспекту Миру до проспекту Григорівського десанту м. Южного Одеської області, в т.ч.:</t>
  </si>
  <si>
    <t>Капітальний ремонт твердого покриття (пішохідна доріжка) вздовж житлових будинків по просп. Миру, 15,17,25 м. Южного Одеської області, в т.ч.:</t>
  </si>
  <si>
    <t>Реконструкція проїжджої частини дороги за ПК "Дружба" м.Южного Одеської області в т.ч.:</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</si>
  <si>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 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</si>
  <si>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в т.ч.:</t>
  </si>
  <si>
    <t>коригування проектно-вишукувальної документації</t>
  </si>
  <si>
    <t>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</si>
  <si>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Проектні роботи: «Нове будівництво мереж зливової каналізації з відновленням благоустрою біля будівлі за адресою: Одеська область, Одеський район, м. Южне, вул. Приморська, 19-Б»</t>
  </si>
  <si>
    <t>Поточний ремонт вул. Геннадія Савельєва (Торгова) м. Южного Одеської  області</t>
  </si>
  <si>
    <t>Поточний ремонт вул. Кооперативної с. Сичавка Одеського району Одеської області</t>
  </si>
  <si>
    <t>Поточний ремонт вул. Філатова с. Сичавка Одеського району Одеської області</t>
  </si>
  <si>
    <t>Поточний ремонт вул. Цвєтаєва с. Сичавка Одеського району Одеської області</t>
  </si>
  <si>
    <t>Поточний ремонт вул. Шевченка с. Сичавка Одеського району Одеської області</t>
  </si>
  <si>
    <t>Поточний ремонт вул. Лиманної смт Нові Білярі Одеського району Одеської області</t>
  </si>
  <si>
    <t>Поточний ремонт вул. Північної смт Нові Білярі Одеського району Одеської області</t>
  </si>
  <si>
    <t>Поточний ремонт вул. Степової смт Нові Білярі Одеського району Одеської області</t>
  </si>
  <si>
    <t>Поточний ремонт вул. Першотравневої смт Нові Білярі Одеського району Одеської області</t>
  </si>
  <si>
    <t>Поточний ремонт вул. Шахтної смт Нові Білярі Одеського району Одеської області</t>
  </si>
  <si>
    <t>Поточний ремонт вул. Центральної смт Нові Білярі Одеського району Одеської області</t>
  </si>
  <si>
    <t>Поточний ремонт вул. Одеської смт Нові Білярі Одеського району Одеської області</t>
  </si>
  <si>
    <t>Поточний ремонт вул. Жовтневої смт Нові Білярі Одеського району Одеської області</t>
  </si>
  <si>
    <t xml:space="preserve">Поточний ремонт проїзду від вул. Хіміків до вул. Геннадія Савельєва м.Южного Одеського району  Одеської області </t>
  </si>
  <si>
    <t xml:space="preserve">Реконструкція міжквартального проїзду по вул. Т.Г. Шевченка (сквер) та житлового будинку № 9 м. Южного Одеської області </t>
  </si>
  <si>
    <t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t>
  </si>
  <si>
    <t xml:space="preserve">Поточний ремонт асфальтобетонного покриття загальноміської території по просп. Миру, 13 м. Южного Одеського району Одеської області </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</si>
  <si>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</si>
  <si>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</si>
  <si>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</si>
  <si>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t>
  </si>
  <si>
    <t xml:space="preserve">Поточний ремонт асфальтобетонного покриття загальноміської території навколо Торгівельного центру по проспекту Миру, 19 м. Южного Одеського району Одеської області </t>
  </si>
  <si>
    <t xml:space="preserve">Поточний ремонт асфальтобетонного покриття загальноміської території проїзду між буд. по вул. Хіміків, 16 та буд. по вул. Хіміків, 18 м. Южного Одеського району Одеської області </t>
  </si>
  <si>
    <t>103</t>
  </si>
  <si>
    <t>Поточний ремонт дерев'яного комплексу "Містечко на деревах" в сквері вздовж житлового будинку по вул. Приморській, 19 м. Южного Одеського району Одеської області</t>
  </si>
  <si>
    <t>Поточне утримання фонтанів  №№ 3, 4, 5, 6 на площі Перемоги міста Южного Одеського району Одеської області</t>
  </si>
  <si>
    <t>Придбання хімічних реагентів для обслуговування фонтанів №№ 3,4,5,6 на площі Перемоги міста Южного Одеського району Одеської області</t>
  </si>
  <si>
    <t xml:space="preserve">Поточний ремонт пам'ятного знаку Героям Небесної сотні "Лелеки" з елементами благоустрою м. Южного Одеського району Одеської області   </t>
  </si>
  <si>
    <t>додаткові роботи</t>
  </si>
  <si>
    <t>Поточний ремонт фонтанів №№ 3,4,5,6 на площі Перемоги міста Южного Одеського району Одеської області</t>
  </si>
  <si>
    <t>Придбання насосів рециркуляції водогрійних котлів для котельні м. Южного Одеського району Одеської області</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</si>
  <si>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t>
  </si>
  <si>
    <t>Проведення технічної інвентаризації, виготовлення технічного паспорту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</si>
  <si>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Проведення незалежної оцінки для постановки на баланс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</si>
  <si>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Поточний ремонт приміщень ПРУ № 56529, які розташовані за адресою: вул. Приморська, 19//3 м. Южного Одеського району Одеської області</t>
  </si>
  <si>
    <t>Поточний ремонт приміщень №1-7, шлюз №8, туалет №9, спуск у підвал №І, коридор №ІІ ПРУ № 56535, яке розташоване за адресою: проспект Григорівського десанту, 10/3 м. Южного Одеського району Одеської області</t>
  </si>
  <si>
    <t xml:space="preserve">Проведення технічної інвентаризації, виготовлення технічного паспорту кладовища с.Григорівка на Южненському кладовищі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</si>
  <si>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</si>
  <si>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</si>
  <si>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t>
  </si>
  <si>
    <t>Встановлення системи автоматичного відкриття ПРУ м. Южного Одеського району Одеської області</t>
  </si>
  <si>
    <t>Проведення незалежної оцінки для постановки на баланс кладовища с.Булдинка Южненської міської територіальної громади Одеського району Одеської області</t>
  </si>
  <si>
    <t>Проведення незалежної оцінки для постановки на баланс кладовища смт.Нові Білярі  Южненської міської територіальної громади Одеського району Одеської області</t>
  </si>
  <si>
    <t>Поточний ремонт вул. Центральної мікрорайону індивідуальної забудови (МІЗ) м. Южного Одеської області</t>
  </si>
  <si>
    <t>Поворотна фінансова допомога на оплату послуги з розподілу природного газу та придбання електричної енергії</t>
  </si>
  <si>
    <t>Проектні роботи "Капітальний ремонт покрівлі будівлі АБК і РММ на котельні за адресою : вул. Старомиколаївське шосе, 8 , м. Южного Одеського району Одеської області</t>
  </si>
  <si>
    <t>Поточний ремонт приміщень ПРУ № 56532, яке розташоване за адресою: вулиця Хіміків, 20/3 м. Южного Одеського району Одеської області</t>
  </si>
  <si>
    <t>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t>
  </si>
  <si>
    <t>2011,000</t>
  </si>
  <si>
    <t>2071,463</t>
  </si>
  <si>
    <t>337,000</t>
  </si>
  <si>
    <t>Проектні роботи: «Нове будівництво колумбарію на території Южненського кладовища, за адресою: 65481, Одеська область, Одеський район, Южненська територіальна громада, м. Южне, Южненське кладовище»</t>
  </si>
  <si>
    <t>Фінансова підтримка шляхом компенсації обгрунтованих витрат КОМУНАЛЬНОМУ ПІДПРИЄМСТВУ ТЕПЛОВИХ МЕРЕЖ «ЮЖТЕПЛОКОМУНЕНЕРГО» на виробництво, транспортування та постачання теплової енергії, послуг з постачання теплової енергії, як послуг, що становлять загальний економічний інтерес</t>
  </si>
  <si>
    <t>ІІ.І. Підготовка до опалювального сезону та заходи з енергозбереження</t>
  </si>
  <si>
    <t>Зміст заходів</t>
  </si>
  <si>
    <t xml:space="preserve">Термін виконан-ня </t>
  </si>
  <si>
    <t>Річний обсяг фінансування, тис.грн.</t>
  </si>
  <si>
    <t>Відсоток виконання заходу,%</t>
  </si>
  <si>
    <t>Фактично профінансовано у звітному періоді, тис.грн.</t>
  </si>
  <si>
    <t>Інформація про виконання або причини невиконання заходу (досягнутий результат)</t>
  </si>
  <si>
    <t>Всього :</t>
  </si>
  <si>
    <t>Завдання Програми</t>
  </si>
  <si>
    <t>1904,152</t>
  </si>
  <si>
    <t>336,928</t>
  </si>
  <si>
    <t>Захід виконано повністю. Відхилення між затвердженим та фактичним обсягом фінансування виникло в зв'язку з економією бюджетних коштів згідно укладеного договору.</t>
  </si>
  <si>
    <t>Коригування виконано повністю. Відхилення між затвердженим та фактичним обсягом фінансування виникло в зв'язку з економією бюджетних коштів згідно укладеного договору.</t>
  </si>
  <si>
    <t xml:space="preserve">Захід виконано повністю за рахунок бюджетних коштів. Насоси рециркуляції  забезпечать роботу водогрійних котлів в низькотемпературних режимах та відповідно безперебійне, якісне та надійне теплозабезпечення міста під час опалювального сезону.                     </t>
  </si>
  <si>
    <t xml:space="preserve">За рахунок коштів місцевого бюджету забезпечено виконання заходів з  озеленення та прибирання міських територій. Відхилення між запланованим та фактичним обсягом фінансування пов'язане з економією коштів за рахунок різниці в ціні на придбання матеріалів, оплати послуг. </t>
  </si>
  <si>
    <t>В результаті виконання поточного ремонту забезпечено належний технічний стан дорожнього покриття вулиць міста. Роботи виконані відповідно запланованого обсягу. Відхилення між запланованим та фактичним розміром фінансування пов'язане з економією коштів за результатами проведення робіт.</t>
  </si>
  <si>
    <t>В результаті виконання поточного ремонту забезпечено належний технічний стан дорожнього покриття вулиці міста. Роботи виконані відповідно запланованого обсягу. Відхилення між запланованим та фактичним розміром фінансування пов'язане з економією коштів за результатами проведення робіт.</t>
  </si>
  <si>
    <t>Участь у громадських роботах, як і заплановано взяли двоє безробітних.</t>
  </si>
  <si>
    <t>Виконання поточного ремонту забезпечило технічну справність, сталу роботу фонтанів.</t>
  </si>
  <si>
    <t>Техніка не закуповувалась, в зв'язку з необхідністю фінансування більш першочергових заходів</t>
  </si>
  <si>
    <t>Захід виконано повністю. Відхилення між затвердженим та фактичним обсягом фінансування виникло в зв'язку з економією бюджетних коштів згідно укладеного договору. Влаштування водного пандусу забезпечить особам з обмеженими фізичними можливостями доступ до води.</t>
  </si>
  <si>
    <t>Завдяки фінансуванню з місцевого бюджету проведено інвентаризацію кладовищ, виготовлені технічні паспорти, проведено незалежну оцінку для постановки на баланс з метою забезпечення належного обліку.</t>
  </si>
  <si>
    <t>Завдяки фінансуванню з місцевого бюджету проведено інвентаризацію доріг, виготовлені технічні паспорти, проведено незалежну оцінку для постановки на баланс з метою забезпечення належного обліку.</t>
  </si>
  <si>
    <t>Техніка не закуповувалась, в зв'язку з необхідністю фінансування більш першочергових заходів.</t>
  </si>
  <si>
    <t>Виконання поточного ремонту забезпечило належний технічний стан та естетичний вигляд пам'ятного знаку. Відхилення між затвердженим та фактичним обсягом фінансування виникло в зв'язку з економією бюджетних коштів за результатами проведення процедури закупівлі.</t>
  </si>
  <si>
    <t xml:space="preserve">За рахунок коштів місцевого бюджету забезпечено виконання заходів з  озеленення та прибирання територій громади.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</si>
  <si>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 xml:space="preserve">За рахунок коштів місцевого бюджету забезпечено утримання кладовищ громади, а саме : Южненського, с. Сичавка, с. Кошари, смт Нові Білярі,  с.Булдинка, с. Григорівка.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</si>
  <si>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Залишок коштів утворився в зв'язку з запровадженням планових та аварійних відключень електроенергії АТ "ДТЕК Одеські Електромережі" та Протоколу №11-ОН наради з головами районних військових адміністрацій, районних, сільських, селищних та міських рад від 28.11.2022 року.</t>
  </si>
  <si>
    <t>Завдяки фінансуванню з місцевого бюджету проведено інвентаризацію мереж зовнішнього освітлення, виготовлені технічні паспорти, з метою забезпечення належного обліку.</t>
  </si>
  <si>
    <t xml:space="preserve">За рахунок коштів місцевого бюджету забезпечено виконання заходів з  утримання мереж зовнішнього освітлення, забезпечено стале освітлення територій громади.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</si>
  <si>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 xml:space="preserve">За рахунок коштів місцевого бюджету забезпечено виконання заходів з  утримання доріг. Відхилення між запланованим та фактичним обсягом фінансування пов'язане з економією коштів на заробітну плату та нарахування за рахунок вакансій, за рахунок різниці в ціні на придбання матеріалів, оплати послуг. </t>
  </si>
  <si>
    <t>У зв'язку із закінченням бюджетного року та стислими термінами виконання робіт виконання заходу перенесено на наступний період.</t>
  </si>
  <si>
    <t>Захід виконано повністю. Відхилення між затвердженим та фактичним обсягом фінансування виникло в зв'язку з економією бюджетних коштів за результатами укладення договору.</t>
  </si>
  <si>
    <t xml:space="preserve">Кошти міського бюджету на виконання заходу не передбачались в зв'язку з необхідністю у фінансуванні більш першочергових заходів. </t>
  </si>
  <si>
    <t>Зменшення видатків пов'язано з неможливістю здійснення моніторингу якості зливових вод в повному обсязі через обмеження доступу до морської води в умовах військового стану. За результатами моніторингу якості зливових вод здійснено розрахунок розміру екологічного податку.</t>
  </si>
  <si>
    <t>Видатки на сплату екологічного податку в 2023 році здійснено відповідно до податкового законодавства. Податкові зобов'язання виконані в повному обсязі.</t>
  </si>
  <si>
    <t>За рахунок коштів місцевого бюджету забезпечена розконсервація, утримання, консервація фонтанів.</t>
  </si>
  <si>
    <t>Хімічні реагенти застосовувались для запобігання цвітінню води.</t>
  </si>
  <si>
    <t>За рахунок бюджетних коштів виконані заходи з вакцинації та стерилізації 22-х безпритульних собак.</t>
  </si>
  <si>
    <t>2019-2023</t>
  </si>
  <si>
    <t>Захід виконано повністю. Відхилення між затвердженим та фактичним обсягом фінансування виникло в зв'язку з економією бюджетних коштів за результатами проведення тендерної закупівлі.</t>
  </si>
  <si>
    <t>Захід виконано повністю.Розбіжність виникла в наслідок  економії коштів за результатами проведення тендерної закупівлі.</t>
  </si>
  <si>
    <t>Захід виконано повністю. Розбіжність виникла в наслідок  економії коштів за результатами тендерної закупівлі.</t>
  </si>
  <si>
    <t>За рахунок бюджетних коштів виконані заходи з вакцинації та стерилізації 16-ти безпритульних собак.</t>
  </si>
  <si>
    <t>Виконання поточного ремонту забезпечило належний технічний та експлуатаційний стан велосипедних доріжок. Відхилення між затвердженим та фактичним обсягом фінансування виникло в зв'язку з економією бюджетних коштів згідно укладеного договору.</t>
  </si>
  <si>
    <t>Виконання поточного ремонту забезпечило належний технічний та експлуатаційний стан асфальтобетонного покриття загальноміської території. Відхилення між затвердженим та фактичним обсягом фінансування виникло в зв'язку з економією бюджетних коштів згідно укладеного договору.</t>
  </si>
  <si>
    <t>Виконання поточного ремонту забезпечило належний технічний та експлуатаційний стан асфальтобетонного покриття вулиць громади. Відхилення між затвердженим та фактичним обсягом фінансування виникло в зв'язку з економією бюджетних коштів за результатами виконання робіт.</t>
  </si>
  <si>
    <t>За рахунок коштів місцевого бюджету забезпечено якісне та надійне перебування населення в ПРУ під час повітряної тривоги. Відхилення між запланованим та фактичним обсягом фінансування пов'язане з економією коштів за результатами тендерної закупівлі.</t>
  </si>
  <si>
    <t>За результатами поточного ремонту забезпечено належний технічний стан будівлі відповідно до затверджених норм.</t>
  </si>
  <si>
    <t>Захід не виконано, в зв'язку з непроведенням тендерної закупівлі через відсутність учасників торгів.</t>
  </si>
  <si>
    <t xml:space="preserve">Виконання заходів буде перенесено на наступний період. </t>
  </si>
  <si>
    <t>12153,332</t>
  </si>
  <si>
    <t>Виконано капітальний ремонт ділянки теплових мереж протяжністю 3 м. Відхилення між затвердженим та фактичним обсягом фінансування виникло в зв'язку з економією бюджетних коштів згідно укладеного договору.</t>
  </si>
  <si>
    <t xml:space="preserve">За результатами засідання робочої комісії «Прозорість і підзвітність», утвореної при Одеській обласній військовій адміністрації, рекомендовано скасувати торги по даному об’єкту. 28 грудня 2023 року відбулося засідання Постійної комісії з питань бюджету, фінансово-економічної, інвестиційної політики та підприємництва, на якому було запропоновано дослухатися до рекомендації вищезгаданої робочої комісії щодо відміни проведених торгів та не укладання договору з переможцем торгів, зважаючи на закінчення бюджетного фінансового року 31 грудня 2023 року та той факт, що всі розподілені видатки місцевого бюджету обнуляються на 01 січня 2024 року та акумулюються на єдиному казначейському рахунку як видатки загального фонду (протокол № 92 засідання постійної комісії від 28 грудня 2023 року).
</t>
  </si>
  <si>
    <t>Поворотна фінансова допомога надана в повному обсязі відповідно до запланованого розміру. Завдяки наданню допомоги підприємство  розрахувалося за енергоносії : електроенергію, розподіл електроенергії та, розподіл природного газу, як наслідок забезпечено стале проходження опалювального періоду 2023/2024 років.</t>
  </si>
  <si>
    <t xml:space="preserve">Фінансова підтримка шляхом компенсації обгрунтованих витрат надана в повному обсязі відповідно до запланованого розміру. Фінансова підтримка використана на розрахунки за спожитий природній газ у розмірі 6035760,25 грн. та розподіл природнього газу у розмірі 1587399,75 грн. за опалювальний період 2022-2023 р.р. </t>
  </si>
  <si>
    <t xml:space="preserve">Забезпечення належної та безперебійної роботи водопровідно-каналізаційного господарства  </t>
  </si>
  <si>
    <t xml:space="preserve">Забезпечення функціонування зливової каналізації  </t>
  </si>
  <si>
    <t xml:space="preserve">Забезпечення функціонування зливової каналізації </t>
  </si>
  <si>
    <t>Забезпечення функціонування теплових мереж</t>
  </si>
  <si>
    <t xml:space="preserve">
Придбання технічного та спеціального обладнання, основних засобів  для підприємств 
теплового господарства</t>
  </si>
  <si>
    <t>Забезпечення безперебійного проходження опалювального сезону</t>
  </si>
  <si>
    <t>Підвищення рівня благоустрою 
Організація  належного утримання та санітарного очищення об’єктів благоустрою</t>
  </si>
  <si>
    <t>Підвищення рівня благоустрою міста</t>
  </si>
  <si>
    <t>Забезпечення сприятливих умов для співіснування людей та тварин</t>
  </si>
  <si>
    <t xml:space="preserve">Придбання технічного та спеціального обладнання, основних засобів спеціального призначення для підприємств </t>
  </si>
  <si>
    <t xml:space="preserve">Підвищення рівня благоустрою </t>
  </si>
  <si>
    <t>Організація  належного утримання  об’єктів благоустрою</t>
  </si>
  <si>
    <t>Організація належного утримання об’єктів благоустрою</t>
  </si>
  <si>
    <t>Організація належного утримання доріг</t>
  </si>
  <si>
    <t>Підвищення рівня благоустрою</t>
  </si>
  <si>
    <t>Забезпечення функціонування мереж зовнішнього освітлення
Організація належного утримання мереж зовнішнього освітлення міста</t>
  </si>
  <si>
    <t>Забезпечення функціонування мереж зовнішнього освітлення</t>
  </si>
  <si>
    <t>Організація належного утримання міських доріг</t>
  </si>
  <si>
    <t>Організація належного утримання  доріг</t>
  </si>
  <si>
    <t>Забезпечення проти-пожежного захисту будинку</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</si>
  <si>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</si>
  <si>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Підвищення експлуатаційних властивостей ПРУ, забезпечення його надійності та безпечної експлуатації, покращення умов перебування населення.</t>
  </si>
  <si>
    <t>12352,050</t>
  </si>
  <si>
    <t>ЗВІТ</t>
  </si>
  <si>
    <t xml:space="preserve"> про результати виконання </t>
  </si>
  <si>
    <t>Дата і номер рішення Южненської міської ради, яким затверджено Програму та зміни до неї :</t>
  </si>
  <si>
    <t>- рішення Южненської міської ради від 25.07.2019 року № 1438-VII "Про затвердження Програми реформування і розвитку житлово-комунального господарства Южненської міської територіальної громади на 2020-2024 роки";</t>
  </si>
  <si>
    <t>- рішення Южненської міської ради від 07.03.2023 року № 1237-VIII "Про внесення змін та доповнень до Програми реформування і розвитку житлово-комунального господарства Южненської міської територіальної громади на 2020-2024 роки";</t>
  </si>
  <si>
    <t xml:space="preserve"> -рішення Южненської міської ради від 04.05.2023 року № 1333-VIII "Про внесення змін та доповнень до Програми реформування і розвитку житлово-комунального господарства Южненської міської територіальної громади на 2020-2024 роки";</t>
  </si>
  <si>
    <t xml:space="preserve"> -рішення Южненської міської ради від 18.05.2023 року № 1392-VIII "Про внесення змін та доповнень до Програми реформування і розвитку житлово-комунального господарства Южненської міської територіальної громади на 2020-2024 роки";</t>
  </si>
  <si>
    <t xml:space="preserve"> -рішення Южненської міської ради від 27.07.2023 року № 1418-VIII "Про внесення змін та доповнень до Програми реформування і розвитку житлово-комунального господарства Южненської міської територіальної громади на 2020-2024 роки";</t>
  </si>
  <si>
    <t>- рішення Южненської міської ради від 23.08.2023 року № 1440-VIII "Про внесення змін та доповнень до Програми реформування і розвитку житлово-комунального господарства Южненської міської територіальної громади на 2020-2024 роки";</t>
  </si>
  <si>
    <t>- рішення Южненської міської ради від 26.10.2023 року № 1513-VIII "Про внесення змін та доповнень до Програми реформування і розвитку житлово-комунального господарства Южненської міської територіальної громади на 2020-2024 роки";</t>
  </si>
  <si>
    <t>- рішення Южненської міської ради від 14.12.2023 року № 1571-VIII "Про внесення змін та доповнень до Програми реформування і розвитку житлово-комунального господарства Южненської міської територіальної громади на 2020-2024 роки".</t>
  </si>
  <si>
    <t>Відповідальний виконавець Програми : управління житлово-комунального господарства Южненської міської ради, управління капітального будівництва южненської міської ради.</t>
  </si>
  <si>
    <t>Строк реалізації Програми : 2020-2024 роки.</t>
  </si>
  <si>
    <t>Програми реформування і розвитку житлово-комунального господарства 
Южненської міської територіальної громади на 2020-2024 роки, за 2023 рік</t>
  </si>
  <si>
    <t>Секретар Южненської міської ради                                                                                         Ігор ЧУГУННИКОВ</t>
  </si>
  <si>
    <t>Додаток 
до рішення Южненської міської ради
від 29.03.2024 № 1691 - VІІІ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</si>
</sst>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
    <numFmt numFmtId="165" formatCode="#,##0.0"/>
    <numFmt numFmtId="166" formatCode="0.000"/>
    <numFmt numFmtId="167" formatCode="_-* #,##0_р_._-;\-* #,##0_р_._-;_-* &quot;-&quot;??_р_._-;_-@_-"/>
    <numFmt numFmtId="168" formatCode="_-* #,##0.000_р_._-;\-* #,##0.000_р_._-;_-* &quot;-&quot;??_р_._-;_-@_-"/>
    <numFmt numFmtId="169" formatCode="_-* #,##0.000\ _₽_-;\-* #,##0.000\ _₽_-;_-* &quot;-&quot;???\ _₽_-;_-@_-"/>
    <numFmt numFmtId="170" formatCode="#,##0_ ;\-#,##0\ "/>
    <numFmt numFmtId="171" formatCode="#,##0.000_ ;\-#,##0.000\ "/>
  </numFmts>
  <fonts count="11" x14ac:knownFonts="1">
    <font>
      <sz val="10"/>
      <name val="Arial Cyr"/>
      <charset val="204"/>
    </font>
    <font>
      <sz val="8"/>
      <name val="Arial Cyr"/>
      <charset val="204"/>
    </font>
    <font>
      <sz val="11"/>
      <name val="Times New Roman"/>
      <family val="1"/>
      <charset val="204"/>
    </font>
    <font>
      <b/>
      <i/>
      <u/>
      <sz val="11"/>
      <name val="Times New Roman"/>
      <family val="1"/>
      <charset val="204"/>
    </font>
    <font>
      <b/>
      <sz val="11"/>
      <name val="Times New Roman"/>
      <family val="1"/>
      <charset val="204"/>
    </font>
    <font>
      <i/>
      <sz val="11"/>
      <name val="Times New Roman"/>
      <family val="1"/>
      <charset val="204"/>
    </font>
    <font>
      <b/>
      <i/>
      <sz val="11"/>
      <name val="Times New Roman"/>
      <family val="1"/>
      <charset val="204"/>
    </font>
    <font>
      <sz val="11"/>
      <color theme="1"/>
      <name val="Times New Roman"/>
      <family val="1"/>
      <charset val="204"/>
    </font>
    <font>
      <sz val="11"/>
      <color rgb="FFFF0000"/>
      <name val="Times New Roman"/>
      <family val="1"/>
      <charset val="204"/>
    </font>
    <font>
      <sz val="12"/>
      <name val="Times New Roman"/>
      <family val="1"/>
      <charset val="204"/>
    </font>
    <font>
      <sz val="14"/>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rgb="FF99FF99"/>
        <bgColor indexed="64"/>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83">
    <xf numFmtId="0" fontId="0" fillId="0" borderId="0" xfId="0"/>
    <xf numFmtId="0" fontId="2" fillId="2" borderId="1" xfId="0" applyFont="1" applyFill="1" applyBorder="1" applyAlignment="1">
      <alignment vertical="center" wrapText="1"/>
    </xf>
    <xf numFmtId="166" fontId="2" fillId="0" borderId="1" xfId="0" applyNumberFormat="1" applyFont="1" applyBorder="1" applyAlignment="1">
      <alignment horizontal="center" wrapText="1"/>
    </xf>
    <xf numFmtId="0" fontId="2" fillId="0" borderId="2" xfId="0" applyFont="1" applyBorder="1" applyAlignment="1">
      <alignment vertical="center" wrapText="1"/>
    </xf>
    <xf numFmtId="0" fontId="2" fillId="0" borderId="0" xfId="0" applyFont="1"/>
    <xf numFmtId="166" fontId="2" fillId="0" borderId="0" xfId="0" applyNumberFormat="1" applyFont="1"/>
    <xf numFmtId="166" fontId="4" fillId="0" borderId="1" xfId="0" applyNumberFormat="1" applyFont="1" applyBorder="1" applyAlignment="1">
      <alignment horizontal="center" vertical="center" wrapText="1"/>
    </xf>
    <xf numFmtId="0" fontId="4" fillId="2" borderId="0" xfId="0" applyFont="1" applyFill="1" applyAlignment="1">
      <alignment wrapText="1"/>
    </xf>
    <xf numFmtId="166" fontId="4" fillId="2" borderId="1" xfId="0" applyNumberFormat="1" applyFont="1" applyFill="1" applyBorder="1" applyAlignment="1">
      <alignment horizontal="center" vertical="center" wrapText="1"/>
    </xf>
    <xf numFmtId="169" fontId="4" fillId="2" borderId="0" xfId="0" applyNumberFormat="1" applyFont="1" applyFill="1" applyAlignment="1">
      <alignment wrapText="1"/>
    </xf>
    <xf numFmtId="166" fontId="4" fillId="2" borderId="0" xfId="0" applyNumberFormat="1" applyFont="1" applyFill="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164" fontId="4" fillId="2" borderId="0" xfId="0" applyNumberFormat="1" applyFont="1" applyFill="1" applyAlignment="1">
      <alignment wrapText="1"/>
    </xf>
    <xf numFmtId="168" fontId="2" fillId="0" borderId="0" xfId="0" applyNumberFormat="1" applyFont="1" applyAlignment="1">
      <alignment horizontal="right" vertical="center" wrapText="1"/>
    </xf>
    <xf numFmtId="0" fontId="2" fillId="0" borderId="0" xfId="0" applyFont="1" applyAlignment="1">
      <alignment horizontal="center" vertical="top" wrapText="1"/>
    </xf>
    <xf numFmtId="0" fontId="3" fillId="0" borderId="0" xfId="0" applyFont="1"/>
    <xf numFmtId="1" fontId="3" fillId="0" borderId="0" xfId="0" applyNumberFormat="1" applyFont="1"/>
    <xf numFmtId="2" fontId="2"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top" wrapText="1"/>
    </xf>
    <xf numFmtId="49" fontId="2" fillId="0" borderId="0" xfId="0" applyNumberFormat="1" applyFont="1"/>
    <xf numFmtId="0" fontId="2" fillId="0" borderId="0" xfId="0" applyFont="1" applyAlignment="1">
      <alignment horizontal="center"/>
    </xf>
    <xf numFmtId="0" fontId="4" fillId="0" borderId="0" xfId="0" applyFont="1"/>
    <xf numFmtId="166" fontId="2" fillId="0" borderId="1" xfId="0" applyNumberFormat="1" applyFont="1" applyBorder="1" applyAlignment="1">
      <alignment horizontal="center" vertical="center"/>
    </xf>
    <xf numFmtId="0" fontId="2" fillId="0" borderId="1" xfId="0" applyFont="1" applyBorder="1" applyAlignment="1">
      <alignment vertical="center"/>
    </xf>
    <xf numFmtId="2"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1" xfId="0" applyFont="1" applyBorder="1"/>
    <xf numFmtId="49" fontId="2" fillId="0" borderId="1" xfId="0" applyNumberFormat="1" applyFont="1" applyBorder="1" applyAlignment="1">
      <alignment horizontal="center" vertical="center"/>
    </xf>
    <xf numFmtId="166" fontId="2" fillId="0" borderId="1" xfId="0" applyNumberFormat="1" applyFont="1" applyBorder="1" applyAlignment="1">
      <alignment horizontal="center" vertical="center" wrapText="1"/>
    </xf>
    <xf numFmtId="49" fontId="2" fillId="0" borderId="0" xfId="0" applyNumberFormat="1" applyFont="1" applyAlignment="1">
      <alignment horizontal="center"/>
    </xf>
    <xf numFmtId="0" fontId="4" fillId="0" borderId="0" xfId="0" applyFont="1" applyAlignment="1">
      <alignment horizontal="center" vertical="center"/>
    </xf>
    <xf numFmtId="2" fontId="2" fillId="2" borderId="0" xfId="0" applyNumberFormat="1" applyFont="1" applyFill="1" applyAlignment="1">
      <alignment horizontal="center" vertical="center" wrapText="1"/>
    </xf>
    <xf numFmtId="166" fontId="2" fillId="0" borderId="0" xfId="0" applyNumberFormat="1" applyFont="1" applyAlignment="1">
      <alignment horizontal="center" vertical="center" wrapText="1"/>
    </xf>
    <xf numFmtId="166" fontId="2" fillId="0" borderId="1" xfId="0" applyNumberFormat="1" applyFont="1" applyBorder="1"/>
    <xf numFmtId="49"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0" xfId="0" applyNumberFormat="1" applyFont="1" applyAlignment="1">
      <alignment horizontal="left"/>
    </xf>
    <xf numFmtId="0" fontId="2" fillId="0" borderId="1" xfId="0" applyFont="1" applyBorder="1" applyAlignment="1">
      <alignment horizontal="center" vertical="center"/>
    </xf>
    <xf numFmtId="0" fontId="2" fillId="4" borderId="1" xfId="0" applyFont="1" applyFill="1" applyBorder="1" applyAlignment="1">
      <alignment vertical="center" wrapText="1"/>
    </xf>
    <xf numFmtId="0" fontId="5" fillId="0" borderId="1" xfId="0" applyFont="1" applyBorder="1" applyAlignment="1">
      <alignment vertical="center" wrapText="1"/>
    </xf>
    <xf numFmtId="0" fontId="2" fillId="0" borderId="1" xfId="0" applyFont="1" applyBorder="1" applyAlignment="1">
      <alignment horizontal="left" vertical="center" wrapText="1"/>
    </xf>
    <xf numFmtId="49" fontId="2" fillId="2"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2" fillId="4" borderId="0" xfId="0" applyFont="1" applyFill="1"/>
    <xf numFmtId="49" fontId="2" fillId="0" borderId="1" xfId="0" applyNumberFormat="1" applyFont="1" applyBorder="1" applyAlignment="1">
      <alignment vertical="center" wrapText="1"/>
    </xf>
    <xf numFmtId="0" fontId="2" fillId="5" borderId="0" xfId="0" applyFont="1" applyFill="1"/>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1" fontId="2" fillId="5" borderId="1" xfId="0" applyNumberFormat="1"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0" fontId="2" fillId="5" borderId="0" xfId="0" applyFont="1" applyFill="1" applyAlignment="1">
      <alignment horizontal="center" vertical="top" wrapText="1"/>
    </xf>
    <xf numFmtId="0" fontId="2" fillId="4" borderId="0" xfId="0" applyFont="1" applyFill="1" applyAlignment="1">
      <alignment horizontal="center" vertical="top" wrapText="1"/>
    </xf>
    <xf numFmtId="0" fontId="2" fillId="6" borderId="0" xfId="0" applyFont="1" applyFill="1"/>
    <xf numFmtId="0" fontId="2" fillId="6" borderId="0" xfId="0" applyFont="1" applyFill="1" applyAlignment="1">
      <alignment horizontal="center" vertical="top" wrapText="1"/>
    </xf>
    <xf numFmtId="49" fontId="2" fillId="0" borderId="2" xfId="0" applyNumberFormat="1" applyFont="1" applyBorder="1" applyAlignment="1">
      <alignment horizontal="center" vertical="center"/>
    </xf>
    <xf numFmtId="1" fontId="2"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7" fillId="0" borderId="0" xfId="0" applyFont="1"/>
    <xf numFmtId="0" fontId="7" fillId="0" borderId="1" xfId="0" applyFont="1" applyBorder="1" applyAlignment="1">
      <alignment vertical="center" wrapText="1"/>
    </xf>
    <xf numFmtId="166" fontId="7" fillId="0" borderId="1" xfId="0" applyNumberFormat="1" applyFont="1" applyBorder="1" applyAlignment="1">
      <alignment horizontal="center" vertical="center"/>
    </xf>
    <xf numFmtId="1"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2" fontId="2" fillId="0" borderId="2" xfId="0" applyNumberFormat="1" applyFont="1" applyBorder="1" applyAlignment="1">
      <alignment horizontal="center" vertical="center" wrapText="1"/>
    </xf>
    <xf numFmtId="0" fontId="4" fillId="0" borderId="1" xfId="0" applyFont="1" applyBorder="1" applyAlignment="1">
      <alignment horizontal="center" vertical="center" wrapText="1"/>
    </xf>
    <xf numFmtId="168"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2" borderId="2" xfId="0" applyNumberFormat="1" applyFont="1" applyFill="1" applyBorder="1" applyAlignment="1">
      <alignment horizontal="center" vertical="center" wrapText="1"/>
    </xf>
    <xf numFmtId="166" fontId="2" fillId="0" borderId="5" xfId="0" applyNumberFormat="1" applyFont="1" applyBorder="1" applyAlignment="1">
      <alignment horizontal="center" vertical="center"/>
    </xf>
    <xf numFmtId="166" fontId="2" fillId="0" borderId="2" xfId="0" applyNumberFormat="1" applyFont="1" applyBorder="1" applyAlignment="1">
      <alignment horizontal="center" vertical="center"/>
    </xf>
    <xf numFmtId="49" fontId="2" fillId="0" borderId="2" xfId="0" applyNumberFormat="1" applyFont="1" applyBorder="1" applyAlignment="1">
      <alignment vertical="center" wrapText="1"/>
    </xf>
    <xf numFmtId="49" fontId="2" fillId="0" borderId="4" xfId="0" applyNumberFormat="1" applyFont="1" applyBorder="1" applyAlignment="1">
      <alignment vertical="center" wrapText="1"/>
    </xf>
    <xf numFmtId="165" fontId="2" fillId="0" borderId="5" xfId="0" applyNumberFormat="1" applyFont="1" applyBorder="1" applyAlignment="1">
      <alignment horizontal="center" vertical="center" wrapText="1"/>
    </xf>
    <xf numFmtId="168" fontId="5" fillId="0" borderId="1" xfId="0" applyNumberFormat="1" applyFont="1" applyBorder="1" applyAlignment="1">
      <alignment vertical="center" wrapText="1"/>
    </xf>
    <xf numFmtId="170" fontId="2"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2" fillId="2" borderId="2" xfId="0" applyFont="1" applyFill="1" applyBorder="1" applyAlignment="1">
      <alignment vertical="center" wrapText="1"/>
    </xf>
    <xf numFmtId="2" fontId="2" fillId="0" borderId="2" xfId="0" applyNumberFormat="1" applyFont="1" applyBorder="1" applyAlignment="1">
      <alignment horizontal="left" vertical="center" wrapText="1"/>
    </xf>
    <xf numFmtId="1" fontId="4" fillId="0" borderId="1" xfId="0" applyNumberFormat="1" applyFont="1" applyBorder="1" applyAlignment="1">
      <alignment horizontal="center" vertical="center"/>
    </xf>
    <xf numFmtId="166" fontId="4" fillId="2" borderId="5" xfId="0" applyNumberFormat="1" applyFont="1" applyFill="1" applyBorder="1" applyAlignment="1">
      <alignment horizontal="center" vertical="center" wrapText="1"/>
    </xf>
    <xf numFmtId="166" fontId="2" fillId="4" borderId="5" xfId="0" applyNumberFormat="1" applyFont="1" applyFill="1" applyBorder="1" applyAlignment="1">
      <alignment horizontal="center" vertical="center"/>
    </xf>
    <xf numFmtId="1" fontId="4" fillId="0" borderId="5" xfId="0" applyNumberFormat="1" applyFont="1" applyBorder="1" applyAlignment="1">
      <alignment horizontal="center" vertical="center"/>
    </xf>
    <xf numFmtId="0" fontId="2" fillId="0" borderId="5" xfId="0" applyFont="1" applyBorder="1"/>
    <xf numFmtId="1" fontId="2" fillId="0" borderId="2" xfId="0" applyNumberFormat="1" applyFont="1" applyBorder="1" applyAlignment="1">
      <alignment horizontal="center" vertical="center"/>
    </xf>
    <xf numFmtId="170" fontId="4" fillId="0" borderId="1" xfId="0" applyNumberFormat="1" applyFont="1" applyBorder="1" applyAlignment="1">
      <alignment horizontal="center" vertical="center" wrapText="1"/>
    </xf>
    <xf numFmtId="167" fontId="6" fillId="0" borderId="1" xfId="0" applyNumberFormat="1" applyFont="1" applyBorder="1" applyAlignment="1">
      <alignment vertical="center" wrapText="1"/>
    </xf>
    <xf numFmtId="0" fontId="2" fillId="0" borderId="5" xfId="0" applyFont="1" applyBorder="1" applyAlignment="1">
      <alignment horizontal="center" vertical="center" wrapText="1"/>
    </xf>
    <xf numFmtId="171" fontId="2" fillId="0" borderId="1" xfId="0" applyNumberFormat="1" applyFont="1" applyBorder="1" applyAlignment="1">
      <alignment horizontal="center" vertical="center" wrapText="1"/>
    </xf>
    <xf numFmtId="49" fontId="2" fillId="4" borderId="1" xfId="0" applyNumberFormat="1" applyFont="1" applyFill="1" applyBorder="1" applyAlignment="1">
      <alignment horizontal="center" vertical="center"/>
    </xf>
    <xf numFmtId="49" fontId="2" fillId="0" borderId="6" xfId="0" applyNumberFormat="1" applyFont="1" applyBorder="1" applyAlignment="1">
      <alignment vertical="center" wrapText="1"/>
    </xf>
    <xf numFmtId="0" fontId="2" fillId="0" borderId="6" xfId="0" applyFont="1" applyBorder="1" applyAlignment="1">
      <alignment vertical="center"/>
    </xf>
    <xf numFmtId="167" fontId="2" fillId="0" borderId="1" xfId="0" applyNumberFormat="1" applyFont="1" applyBorder="1" applyAlignment="1">
      <alignment vertical="center" wrapText="1"/>
    </xf>
    <xf numFmtId="167" fontId="2" fillId="0" borderId="1" xfId="0" applyNumberFormat="1" applyFont="1" applyBorder="1" applyAlignment="1">
      <alignment horizontal="center" vertical="center" wrapText="1"/>
    </xf>
    <xf numFmtId="0" fontId="2" fillId="0" borderId="1" xfId="0" applyFont="1" applyBorder="1" applyAlignment="1">
      <alignment horizontal="center"/>
    </xf>
    <xf numFmtId="1" fontId="4" fillId="2" borderId="0" xfId="0" applyNumberFormat="1" applyFont="1" applyFill="1" applyAlignment="1">
      <alignment wrapText="1"/>
    </xf>
    <xf numFmtId="49" fontId="7" fillId="0" borderId="2" xfId="0" applyNumberFormat="1" applyFont="1" applyBorder="1" applyAlignment="1">
      <alignment horizontal="center" vertical="center"/>
    </xf>
    <xf numFmtId="0" fontId="2" fillId="0" borderId="1" xfId="0" applyFont="1" applyBorder="1" applyAlignment="1">
      <alignment horizontal="center" wrapText="1"/>
    </xf>
    <xf numFmtId="49" fontId="2" fillId="0" borderId="1" xfId="0" applyNumberFormat="1" applyFont="1" applyBorder="1" applyAlignment="1">
      <alignment horizontal="center" wrapText="1"/>
    </xf>
    <xf numFmtId="49" fontId="4" fillId="0" borderId="0" xfId="0" applyNumberFormat="1" applyFont="1" applyAlignment="1">
      <alignment vertical="top"/>
    </xf>
    <xf numFmtId="0" fontId="4" fillId="0" borderId="0" xfId="0" applyFont="1" applyAlignment="1">
      <alignment vertical="top"/>
    </xf>
    <xf numFmtId="49" fontId="2" fillId="0" borderId="1" xfId="0" applyNumberFormat="1" applyFont="1" applyBorder="1" applyAlignment="1">
      <alignment horizontal="center" vertical="top" wrapText="1"/>
    </xf>
    <xf numFmtId="0" fontId="8" fillId="0" borderId="1" xfId="0" applyFont="1" applyBorder="1" applyAlignment="1">
      <alignment horizontal="center" vertical="center"/>
    </xf>
    <xf numFmtId="49" fontId="7" fillId="0" borderId="2"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xf>
    <xf numFmtId="166" fontId="2" fillId="2" borderId="2" xfId="0" applyNumberFormat="1" applyFont="1" applyFill="1" applyBorder="1" applyAlignment="1">
      <alignment horizontal="center" vertical="center" wrapText="1"/>
    </xf>
    <xf numFmtId="49" fontId="9" fillId="0" borderId="0" xfId="0" applyNumberFormat="1" applyFont="1" applyAlignment="1">
      <alignment horizontal="left" wrapText="1"/>
    </xf>
    <xf numFmtId="49" fontId="9" fillId="0" borderId="0" xfId="0" applyNumberFormat="1" applyFont="1" applyAlignment="1">
      <alignment horizontal="left"/>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0" borderId="0" xfId="0" applyFont="1" applyAlignment="1">
      <alignment horizontal="center" vertical="center" wrapText="1"/>
    </xf>
    <xf numFmtId="49" fontId="4" fillId="3" borderId="1" xfId="0" applyNumberFormat="1" applyFont="1" applyFill="1" applyBorder="1" applyAlignment="1">
      <alignment horizontal="center" vertical="center" wrapText="1"/>
    </xf>
    <xf numFmtId="49" fontId="4" fillId="0" borderId="3"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1" fontId="2" fillId="0" borderId="1" xfId="0" applyNumberFormat="1" applyFont="1" applyBorder="1" applyAlignment="1">
      <alignment horizontal="center" vertical="center" wrapText="1"/>
    </xf>
    <xf numFmtId="49" fontId="4" fillId="0" borderId="10" xfId="0" applyNumberFormat="1" applyFont="1" applyBorder="1" applyAlignment="1">
      <alignment horizontal="left" vertical="center" wrapText="1"/>
    </xf>
    <xf numFmtId="49" fontId="4" fillId="0" borderId="13"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2" fontId="2" fillId="0" borderId="1" xfId="0" applyNumberFormat="1" applyFont="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168" fontId="2" fillId="0" borderId="5"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2" fillId="0" borderId="0" xfId="0" applyFont="1" applyAlignment="1">
      <alignment horizont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2" fontId="2" fillId="0" borderId="5"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wrapText="1"/>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4" borderId="1" xfId="0" applyNumberFormat="1" applyFont="1" applyFill="1" applyBorder="1" applyAlignment="1">
      <alignment horizontal="center" vertical="center"/>
    </xf>
    <xf numFmtId="49" fontId="2" fillId="0" borderId="0" xfId="0" applyNumberFormat="1" applyFont="1" applyAlignment="1">
      <alignment horizontal="left"/>
    </xf>
    <xf numFmtId="166" fontId="2" fillId="0" borderId="1" xfId="0" applyNumberFormat="1" applyFont="1" applyBorder="1" applyAlignment="1">
      <alignment horizontal="center" vertical="center" wrapText="1"/>
    </xf>
    <xf numFmtId="49" fontId="4" fillId="0" borderId="3"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4" xfId="0" applyNumberFormat="1" applyFont="1" applyBorder="1" applyAlignment="1">
      <alignment horizontal="left" vertical="center"/>
    </xf>
    <xf numFmtId="49" fontId="4" fillId="3" borderId="10"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49" fontId="10" fillId="0" borderId="0" xfId="0" applyNumberFormat="1" applyFont="1" applyAlignment="1">
      <alignment horizontal="center"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1" xfId="0" applyFont="1" applyBorder="1" applyAlignment="1">
      <alignment horizontal="left" vertical="center"/>
    </xf>
    <xf numFmtId="49" fontId="2" fillId="0" borderId="0" xfId="0" applyNumberFormat="1" applyFont="1" applyAlignment="1">
      <alignment horizontal="left" vertical="center"/>
    </xf>
    <xf numFmtId="0" fontId="4" fillId="0" borderId="9" xfId="0" applyFont="1" applyBorder="1" applyAlignment="1">
      <alignment horizontal="center" vertical="center" wrapText="1"/>
    </xf>
    <xf numFmtId="49" fontId="2" fillId="0" borderId="0" xfId="0" applyNumberFormat="1" applyFont="1" applyAlignment="1">
      <alignment horizontal="left" vertical="center" wrapText="1"/>
    </xf>
    <xf numFmtId="0" fontId="2" fillId="0" borderId="0" xfId="0" applyFont="1" applyAlignment="1">
      <alignment horizontal="left" vertical="center" wrapText="1"/>
    </xf>
  </cellXfs>
  <cellStyles count="1">
    <cellStyle name="Обычный" xfId="0" builtinId="0"/>
  </cellStyles>
  <dxfs count="0"/>
  <tableStyles count="0" defaultTableStyle="TableStyleMedium9" defaultPivotStyle="PivotStyleLight16"/>
  <colors>
    <mruColors>
      <color rgb="FFCCFFFF"/>
      <color rgb="FF99FF99"/>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P251"/>
  <sheetViews>
    <sheetView tabSelected="1" view="pageBreakPreview" zoomScale="73" zoomScaleNormal="73" zoomScaleSheetLayoutView="73" workbookViewId="0">
      <selection activeCell="I1" sqref="I1:I2"/>
    </sheetView>
  </sheetViews>
  <sheetFormatPr defaultColWidth="9.140625" defaultRowHeight="15" x14ac:dyDescent="0.25"/>
  <cols>
    <col min="1" max="1" width="4.140625" style="22" customWidth="1"/>
    <col min="2" max="2" width="26" style="22" customWidth="1"/>
    <col min="3" max="3" width="59.42578125" style="4" customWidth="1"/>
    <col min="4" max="4" width="10.5703125" style="4" customWidth="1"/>
    <col min="5" max="5" width="17" style="4" customWidth="1"/>
    <col min="6" max="6" width="17.140625" style="4" customWidth="1"/>
    <col min="7" max="7" width="17" style="4" customWidth="1"/>
    <col min="8" max="8" width="12.5703125" style="4" customWidth="1"/>
    <col min="9" max="9" width="67.42578125" style="4" customWidth="1"/>
    <col min="10" max="10" width="16.7109375" style="4" customWidth="1"/>
    <col min="11" max="11" width="18.28515625" style="4" customWidth="1"/>
    <col min="12" max="12" width="18.5703125" style="4" customWidth="1"/>
    <col min="13" max="13" width="19" style="4" customWidth="1"/>
    <col min="14" max="14" width="13.42578125" style="4" customWidth="1"/>
    <col min="15" max="16" width="12.7109375" style="4" bestFit="1" customWidth="1"/>
    <col min="17" max="16384" width="9.140625" style="4"/>
  </cols>
  <sheetData>
    <row r="1" spans="1:9" ht="19.5" customHeight="1" x14ac:dyDescent="0.25">
      <c r="C1" s="22"/>
      <c r="D1" s="22"/>
      <c r="E1" s="22"/>
      <c r="F1" s="22"/>
      <c r="G1" s="22"/>
      <c r="H1" s="22"/>
      <c r="I1" s="120" t="s">
        <v>357</v>
      </c>
    </row>
    <row r="2" spans="1:9" ht="33.75" customHeight="1" x14ac:dyDescent="0.25">
      <c r="C2" s="22"/>
      <c r="D2" s="22"/>
      <c r="E2" s="22"/>
      <c r="F2" s="22"/>
      <c r="G2" s="22"/>
      <c r="H2" s="22"/>
      <c r="I2" s="121"/>
    </row>
    <row r="3" spans="1:9" ht="14.25" customHeight="1" x14ac:dyDescent="0.25">
      <c r="A3" s="129" t="s">
        <v>342</v>
      </c>
      <c r="B3" s="129"/>
      <c r="C3" s="129"/>
      <c r="D3" s="129"/>
      <c r="E3" s="129"/>
      <c r="F3" s="129"/>
      <c r="G3" s="129"/>
      <c r="H3" s="129"/>
      <c r="I3" s="129"/>
    </row>
    <row r="4" spans="1:9" ht="17.25" customHeight="1" x14ac:dyDescent="0.25">
      <c r="A4" s="129" t="s">
        <v>343</v>
      </c>
      <c r="B4" s="129"/>
      <c r="C4" s="129"/>
      <c r="D4" s="129"/>
      <c r="E4" s="129"/>
      <c r="F4" s="129"/>
      <c r="G4" s="129"/>
      <c r="H4" s="129"/>
      <c r="I4" s="129"/>
    </row>
    <row r="5" spans="1:9" ht="27.75" customHeight="1" x14ac:dyDescent="0.25">
      <c r="A5" s="129" t="s">
        <v>355</v>
      </c>
      <c r="B5" s="129"/>
      <c r="C5" s="129"/>
      <c r="D5" s="129"/>
      <c r="E5" s="129"/>
      <c r="F5" s="129"/>
      <c r="G5" s="129"/>
      <c r="H5" s="129"/>
      <c r="I5" s="129"/>
    </row>
    <row r="6" spans="1:9" ht="18.75" customHeight="1" x14ac:dyDescent="0.25">
      <c r="A6" s="182" t="s">
        <v>344</v>
      </c>
      <c r="B6" s="182"/>
      <c r="C6" s="182"/>
      <c r="D6" s="182"/>
      <c r="E6" s="182"/>
      <c r="F6" s="182"/>
      <c r="G6" s="182"/>
      <c r="H6" s="182"/>
      <c r="I6" s="182"/>
    </row>
    <row r="7" spans="1:9" ht="13.5" customHeight="1" x14ac:dyDescent="0.25">
      <c r="A7" s="179" t="s">
        <v>345</v>
      </c>
      <c r="B7" s="179"/>
      <c r="C7" s="179"/>
      <c r="D7" s="179"/>
      <c r="E7" s="179"/>
      <c r="F7" s="179"/>
      <c r="G7" s="179"/>
      <c r="H7" s="179"/>
      <c r="I7" s="179"/>
    </row>
    <row r="8" spans="1:9" ht="14.25" customHeight="1" x14ac:dyDescent="0.25">
      <c r="A8" s="181" t="s">
        <v>346</v>
      </c>
      <c r="B8" s="181"/>
      <c r="C8" s="181"/>
      <c r="D8" s="181"/>
      <c r="E8" s="181"/>
      <c r="F8" s="181"/>
      <c r="G8" s="181"/>
      <c r="H8" s="181"/>
      <c r="I8" s="181"/>
    </row>
    <row r="9" spans="1:9" ht="16.5" customHeight="1" x14ac:dyDescent="0.25">
      <c r="A9" s="181" t="s">
        <v>347</v>
      </c>
      <c r="B9" s="181"/>
      <c r="C9" s="181"/>
      <c r="D9" s="181"/>
      <c r="E9" s="181"/>
      <c r="F9" s="181"/>
      <c r="G9" s="181"/>
      <c r="H9" s="181"/>
      <c r="I9" s="181"/>
    </row>
    <row r="10" spans="1:9" ht="16.5" customHeight="1" x14ac:dyDescent="0.25">
      <c r="A10" s="181" t="s">
        <v>348</v>
      </c>
      <c r="B10" s="181"/>
      <c r="C10" s="181"/>
      <c r="D10" s="181"/>
      <c r="E10" s="181"/>
      <c r="F10" s="181"/>
      <c r="G10" s="181"/>
      <c r="H10" s="181"/>
      <c r="I10" s="181"/>
    </row>
    <row r="11" spans="1:9" ht="16.5" customHeight="1" x14ac:dyDescent="0.25">
      <c r="A11" s="181" t="s">
        <v>349</v>
      </c>
      <c r="B11" s="181"/>
      <c r="C11" s="181"/>
      <c r="D11" s="181"/>
      <c r="E11" s="181"/>
      <c r="F11" s="181"/>
      <c r="G11" s="181"/>
      <c r="H11" s="181"/>
      <c r="I11" s="181"/>
    </row>
    <row r="12" spans="1:9" ht="17.25" customHeight="1" x14ac:dyDescent="0.25">
      <c r="A12" s="181" t="s">
        <v>350</v>
      </c>
      <c r="B12" s="181"/>
      <c r="C12" s="181"/>
      <c r="D12" s="181"/>
      <c r="E12" s="181"/>
      <c r="F12" s="181"/>
      <c r="G12" s="181"/>
      <c r="H12" s="181"/>
      <c r="I12" s="181"/>
    </row>
    <row r="13" spans="1:9" ht="14.25" customHeight="1" x14ac:dyDescent="0.25">
      <c r="A13" s="181" t="s">
        <v>351</v>
      </c>
      <c r="B13" s="181"/>
      <c r="C13" s="181"/>
      <c r="D13" s="181"/>
      <c r="E13" s="181"/>
      <c r="F13" s="181"/>
      <c r="G13" s="181"/>
      <c r="H13" s="181"/>
      <c r="I13" s="181"/>
    </row>
    <row r="14" spans="1:9" ht="17.25" customHeight="1" x14ac:dyDescent="0.25">
      <c r="A14" s="181" t="s">
        <v>352</v>
      </c>
      <c r="B14" s="181"/>
      <c r="C14" s="181"/>
      <c r="D14" s="181"/>
      <c r="E14" s="181"/>
      <c r="F14" s="181"/>
      <c r="G14" s="181"/>
      <c r="H14" s="181"/>
      <c r="I14" s="181"/>
    </row>
    <row r="15" spans="1:9" ht="17.25" customHeight="1" x14ac:dyDescent="0.25">
      <c r="A15" s="179" t="s">
        <v>353</v>
      </c>
      <c r="B15" s="179"/>
      <c r="C15" s="179"/>
      <c r="D15" s="179"/>
      <c r="E15" s="179"/>
      <c r="F15" s="179"/>
      <c r="G15" s="179"/>
      <c r="H15" s="179"/>
      <c r="I15" s="179"/>
    </row>
    <row r="16" spans="1:9" ht="15.75" customHeight="1" x14ac:dyDescent="0.25">
      <c r="A16" s="179" t="s">
        <v>354</v>
      </c>
      <c r="B16" s="179"/>
      <c r="C16" s="179"/>
      <c r="D16" s="179"/>
      <c r="E16" s="179"/>
      <c r="F16" s="179"/>
      <c r="G16" s="179"/>
      <c r="H16" s="179"/>
      <c r="I16" s="179"/>
    </row>
    <row r="17" spans="1:16" ht="14.25" customHeight="1" x14ac:dyDescent="0.25">
      <c r="A17" s="180"/>
      <c r="B17" s="180"/>
      <c r="C17" s="180"/>
      <c r="D17" s="180"/>
      <c r="E17" s="180"/>
      <c r="F17" s="180"/>
      <c r="G17" s="180"/>
      <c r="H17" s="180"/>
      <c r="I17" s="180"/>
    </row>
    <row r="18" spans="1:16" ht="58.5" customHeight="1" x14ac:dyDescent="0.25">
      <c r="A18" s="72" t="s">
        <v>8</v>
      </c>
      <c r="B18" s="72" t="s">
        <v>271</v>
      </c>
      <c r="C18" s="73" t="s">
        <v>264</v>
      </c>
      <c r="D18" s="73" t="s">
        <v>265</v>
      </c>
      <c r="E18" s="73" t="s">
        <v>9</v>
      </c>
      <c r="F18" s="78" t="s">
        <v>266</v>
      </c>
      <c r="G18" s="78" t="s">
        <v>268</v>
      </c>
      <c r="H18" s="78" t="s">
        <v>267</v>
      </c>
      <c r="I18" s="78" t="s">
        <v>269</v>
      </c>
    </row>
    <row r="19" spans="1:16" ht="17.25" customHeight="1" x14ac:dyDescent="0.25">
      <c r="A19" s="130" t="s">
        <v>17</v>
      </c>
      <c r="B19" s="130"/>
      <c r="C19" s="130"/>
      <c r="D19" s="130"/>
      <c r="E19" s="130"/>
      <c r="F19" s="130"/>
      <c r="G19" s="130"/>
      <c r="H19" s="130"/>
      <c r="I19" s="130"/>
      <c r="J19" s="7"/>
      <c r="K19" s="7"/>
      <c r="L19" s="7"/>
      <c r="M19" s="7"/>
      <c r="N19" s="7"/>
      <c r="O19" s="7"/>
      <c r="P19" s="7"/>
    </row>
    <row r="20" spans="1:16" ht="73.5" customHeight="1" x14ac:dyDescent="0.25">
      <c r="A20" s="37" t="s">
        <v>10</v>
      </c>
      <c r="B20" s="37" t="s">
        <v>319</v>
      </c>
      <c r="C20" s="45" t="s">
        <v>147</v>
      </c>
      <c r="D20" s="11">
        <v>2023</v>
      </c>
      <c r="E20" s="37" t="s">
        <v>3</v>
      </c>
      <c r="F20" s="31">
        <v>497.12</v>
      </c>
      <c r="G20" s="42">
        <v>406.93900000000002</v>
      </c>
      <c r="H20" s="76">
        <f>(G20/F20)*100</f>
        <v>81.85930962343096</v>
      </c>
      <c r="I20" s="31" t="s">
        <v>274</v>
      </c>
      <c r="J20" s="7"/>
      <c r="K20" s="10"/>
      <c r="L20" s="10"/>
      <c r="M20" s="7"/>
      <c r="N20" s="7"/>
      <c r="O20" s="7"/>
      <c r="P20" s="7"/>
    </row>
    <row r="21" spans="1:16" ht="71.25" customHeight="1" x14ac:dyDescent="0.25">
      <c r="A21" s="37" t="s">
        <v>4</v>
      </c>
      <c r="B21" s="37" t="s">
        <v>320</v>
      </c>
      <c r="C21" s="45" t="s">
        <v>32</v>
      </c>
      <c r="D21" s="11">
        <v>2023</v>
      </c>
      <c r="E21" s="37" t="s">
        <v>163</v>
      </c>
      <c r="F21" s="31">
        <v>39.131999999999998</v>
      </c>
      <c r="G21" s="25">
        <v>5.2919999999999998</v>
      </c>
      <c r="H21" s="76">
        <f>(G21/F21)*100</f>
        <v>13.523459061637535</v>
      </c>
      <c r="I21" s="11" t="s">
        <v>297</v>
      </c>
      <c r="J21" s="10"/>
      <c r="K21" s="7"/>
      <c r="L21" s="7"/>
      <c r="M21" s="7"/>
      <c r="N21" s="7"/>
      <c r="O21" s="7"/>
      <c r="P21" s="7"/>
    </row>
    <row r="22" spans="1:16" ht="42.75" customHeight="1" x14ac:dyDescent="0.25">
      <c r="A22" s="37" t="s">
        <v>5</v>
      </c>
      <c r="B22" s="37" t="s">
        <v>320</v>
      </c>
      <c r="C22" s="45" t="s">
        <v>33</v>
      </c>
      <c r="D22" s="11">
        <v>2023</v>
      </c>
      <c r="E22" s="37" t="s">
        <v>163</v>
      </c>
      <c r="F22" s="31">
        <v>265.404</v>
      </c>
      <c r="G22" s="42">
        <v>235.46600000000001</v>
      </c>
      <c r="H22" s="76">
        <f>(G22/F22)*100</f>
        <v>88.719838434989683</v>
      </c>
      <c r="I22" s="11" t="s">
        <v>298</v>
      </c>
      <c r="J22" s="7"/>
      <c r="K22" s="9"/>
      <c r="L22" s="7"/>
      <c r="M22" s="7"/>
      <c r="N22" s="7"/>
      <c r="O22" s="7"/>
      <c r="P22" s="7"/>
    </row>
    <row r="23" spans="1:16" ht="50.25" customHeight="1" x14ac:dyDescent="0.25">
      <c r="A23" s="37" t="s">
        <v>6</v>
      </c>
      <c r="B23" s="37" t="s">
        <v>321</v>
      </c>
      <c r="C23" s="45" t="s">
        <v>209</v>
      </c>
      <c r="D23" s="11">
        <v>2023</v>
      </c>
      <c r="E23" s="37" t="s">
        <v>3</v>
      </c>
      <c r="F23" s="31">
        <v>213.27199999999999</v>
      </c>
      <c r="G23" s="42">
        <v>212.67099999999999</v>
      </c>
      <c r="H23" s="76">
        <f>(G23/F23)*100</f>
        <v>99.718200232566872</v>
      </c>
      <c r="I23" s="11" t="s">
        <v>274</v>
      </c>
      <c r="J23" s="7"/>
      <c r="K23" s="108"/>
      <c r="L23" s="7"/>
      <c r="M23" s="7"/>
      <c r="N23" s="7"/>
      <c r="O23" s="7"/>
      <c r="P23" s="7"/>
    </row>
    <row r="24" spans="1:16" ht="14.25" customHeight="1" x14ac:dyDescent="0.25">
      <c r="A24" s="131" t="s">
        <v>270</v>
      </c>
      <c r="B24" s="132"/>
      <c r="C24" s="132"/>
      <c r="D24" s="132"/>
      <c r="E24" s="133"/>
      <c r="F24" s="6">
        <f>F20+F21+F22+F23</f>
        <v>1014.9279999999999</v>
      </c>
      <c r="G24" s="6">
        <f>G20+G21+G22+G23</f>
        <v>860.36799999999994</v>
      </c>
      <c r="H24" s="89">
        <f>(G24/F24)*100</f>
        <v>84.771333533019103</v>
      </c>
      <c r="I24" s="85"/>
      <c r="J24" s="7"/>
      <c r="K24" s="7"/>
      <c r="L24" s="7"/>
      <c r="M24" s="7"/>
      <c r="N24" s="7"/>
      <c r="O24" s="7"/>
      <c r="P24" s="7"/>
    </row>
    <row r="25" spans="1:16" ht="14.25" customHeight="1" x14ac:dyDescent="0.25">
      <c r="A25" s="130" t="s">
        <v>18</v>
      </c>
      <c r="B25" s="130"/>
      <c r="C25" s="130"/>
      <c r="D25" s="130"/>
      <c r="E25" s="130"/>
      <c r="F25" s="130"/>
      <c r="G25" s="130"/>
      <c r="H25" s="130"/>
      <c r="I25" s="130"/>
      <c r="J25" s="7"/>
      <c r="K25" s="7"/>
      <c r="L25" s="7"/>
      <c r="M25" s="7"/>
      <c r="N25" s="7"/>
      <c r="O25" s="7"/>
      <c r="P25" s="7"/>
    </row>
    <row r="26" spans="1:16" ht="23.25" hidden="1" customHeight="1" x14ac:dyDescent="0.25">
      <c r="A26" s="124"/>
      <c r="B26" s="70"/>
      <c r="C26" s="3" t="s">
        <v>2</v>
      </c>
      <c r="D26" s="124"/>
      <c r="E26" s="124"/>
      <c r="F26" s="75" t="e">
        <f>#REF!+#REF!+#REF!</f>
        <v>#REF!</v>
      </c>
      <c r="G26" s="80"/>
      <c r="H26" s="14"/>
      <c r="I26" s="14"/>
      <c r="J26" s="9"/>
      <c r="K26" s="13"/>
      <c r="L26" s="9"/>
      <c r="M26" s="7"/>
      <c r="N26" s="7"/>
      <c r="O26" s="7"/>
      <c r="P26" s="7"/>
    </row>
    <row r="27" spans="1:16" ht="18" hidden="1" customHeight="1" x14ac:dyDescent="0.25">
      <c r="A27" s="128"/>
      <c r="B27" s="37"/>
      <c r="C27" s="12" t="s">
        <v>7</v>
      </c>
      <c r="D27" s="128"/>
      <c r="E27" s="128"/>
      <c r="F27" s="31" t="e">
        <f>#REF!+#REF!+#REF!</f>
        <v>#REF!</v>
      </c>
      <c r="G27" s="86"/>
      <c r="H27" s="14"/>
      <c r="I27" s="14"/>
      <c r="J27" s="7"/>
      <c r="K27" s="7"/>
      <c r="L27" s="7"/>
      <c r="M27" s="7"/>
      <c r="N27" s="7"/>
      <c r="O27" s="7"/>
      <c r="P27" s="7"/>
    </row>
    <row r="28" spans="1:16" ht="58.5" customHeight="1" x14ac:dyDescent="0.25">
      <c r="A28" s="128" t="s">
        <v>10</v>
      </c>
      <c r="B28" s="122" t="s">
        <v>322</v>
      </c>
      <c r="C28" s="12" t="s">
        <v>241</v>
      </c>
      <c r="D28" s="128" t="s">
        <v>169</v>
      </c>
      <c r="E28" s="128" t="s">
        <v>3</v>
      </c>
      <c r="F28" s="31">
        <v>7702.8</v>
      </c>
      <c r="G28" s="25">
        <v>269.44499999999999</v>
      </c>
      <c r="H28" s="88">
        <f>(G28/F28)*100</f>
        <v>3.4980137093005141</v>
      </c>
      <c r="I28" s="79" t="s">
        <v>294</v>
      </c>
      <c r="J28" s="7"/>
      <c r="K28" s="7"/>
      <c r="L28" s="7"/>
      <c r="M28" s="7"/>
      <c r="N28" s="7"/>
      <c r="O28" s="7"/>
      <c r="P28" s="7"/>
    </row>
    <row r="29" spans="1:16" ht="15" hidden="1" customHeight="1" x14ac:dyDescent="0.25">
      <c r="A29" s="128"/>
      <c r="B29" s="123"/>
      <c r="C29" s="12" t="s">
        <v>13</v>
      </c>
      <c r="D29" s="128"/>
      <c r="E29" s="128"/>
      <c r="F29" s="117"/>
      <c r="G29" s="115"/>
      <c r="H29" s="88" t="e">
        <f t="shared" ref="H29:H31" si="0">(G29/F29)*100</f>
        <v>#DIV/0!</v>
      </c>
      <c r="I29" s="79"/>
      <c r="J29" s="7"/>
      <c r="K29" s="7"/>
      <c r="L29" s="7"/>
      <c r="M29" s="7"/>
      <c r="N29" s="7"/>
      <c r="O29" s="7"/>
      <c r="P29" s="7"/>
    </row>
    <row r="30" spans="1:16" ht="18" hidden="1" customHeight="1" x14ac:dyDescent="0.25">
      <c r="A30" s="128"/>
      <c r="B30" s="123"/>
      <c r="C30" s="12" t="s">
        <v>2</v>
      </c>
      <c r="D30" s="128"/>
      <c r="E30" s="128"/>
      <c r="F30" s="117"/>
      <c r="G30" s="115"/>
      <c r="H30" s="88" t="e">
        <f t="shared" si="0"/>
        <v>#DIV/0!</v>
      </c>
      <c r="I30" s="79"/>
      <c r="J30" s="7"/>
      <c r="K30" s="7"/>
      <c r="L30" s="7"/>
      <c r="M30" s="7"/>
      <c r="N30" s="7"/>
      <c r="O30" s="7"/>
      <c r="P30" s="7"/>
    </row>
    <row r="31" spans="1:16" ht="60" customHeight="1" x14ac:dyDescent="0.25">
      <c r="A31" s="128"/>
      <c r="B31" s="124"/>
      <c r="C31" s="12" t="s">
        <v>187</v>
      </c>
      <c r="D31" s="128"/>
      <c r="E31" s="128"/>
      <c r="F31" s="69">
        <v>304.42</v>
      </c>
      <c r="G31" s="42">
        <v>269.44499999999999</v>
      </c>
      <c r="H31" s="88">
        <f t="shared" si="0"/>
        <v>88.510938834504955</v>
      </c>
      <c r="I31" s="79" t="s">
        <v>275</v>
      </c>
      <c r="J31" s="7"/>
      <c r="K31" s="7"/>
      <c r="L31" s="7"/>
      <c r="M31" s="7"/>
      <c r="N31" s="7"/>
      <c r="O31" s="7"/>
      <c r="P31" s="7"/>
    </row>
    <row r="32" spans="1:16" ht="56.25" customHeight="1" x14ac:dyDescent="0.25">
      <c r="A32" s="37" t="s">
        <v>4</v>
      </c>
      <c r="B32" s="37" t="s">
        <v>322</v>
      </c>
      <c r="C32" s="12" t="s">
        <v>141</v>
      </c>
      <c r="D32" s="37" t="s">
        <v>169</v>
      </c>
      <c r="E32" s="37" t="s">
        <v>3</v>
      </c>
      <c r="F32" s="69">
        <v>112</v>
      </c>
      <c r="G32" s="25">
        <v>110.29</v>
      </c>
      <c r="H32" s="88">
        <f t="shared" ref="H32:H35" si="1">(G32/F32)*100</f>
        <v>98.473214285714292</v>
      </c>
      <c r="I32" s="79" t="s">
        <v>315</v>
      </c>
      <c r="J32" s="7"/>
      <c r="K32" s="7"/>
      <c r="L32" s="7"/>
      <c r="M32" s="7"/>
      <c r="N32" s="7"/>
      <c r="O32" s="7"/>
      <c r="P32" s="7"/>
    </row>
    <row r="33" spans="1:14" ht="89.25" customHeight="1" x14ac:dyDescent="0.25">
      <c r="A33" s="37" t="s">
        <v>5</v>
      </c>
      <c r="B33" s="114" t="s">
        <v>323</v>
      </c>
      <c r="C33" s="1" t="s">
        <v>240</v>
      </c>
      <c r="D33" s="46" t="s">
        <v>170</v>
      </c>
      <c r="E33" s="37" t="s">
        <v>150</v>
      </c>
      <c r="F33" s="69">
        <v>429.41800000000001</v>
      </c>
      <c r="G33" s="25">
        <v>427.2</v>
      </c>
      <c r="H33" s="88">
        <f t="shared" si="1"/>
        <v>99.48348695210727</v>
      </c>
      <c r="I33" s="37" t="s">
        <v>276</v>
      </c>
      <c r="J33" s="5"/>
      <c r="K33" s="5"/>
      <c r="L33" s="5"/>
      <c r="M33" s="5"/>
      <c r="N33" s="15"/>
    </row>
    <row r="34" spans="1:14" ht="59.25" customHeight="1" x14ac:dyDescent="0.25">
      <c r="A34" s="37" t="s">
        <v>6</v>
      </c>
      <c r="B34" s="37" t="s">
        <v>324</v>
      </c>
      <c r="C34" s="1" t="s">
        <v>255</v>
      </c>
      <c r="D34" s="46" t="s">
        <v>170</v>
      </c>
      <c r="E34" s="37" t="s">
        <v>3</v>
      </c>
      <c r="F34" s="31">
        <v>38.83</v>
      </c>
      <c r="G34" s="25">
        <v>0</v>
      </c>
      <c r="H34" s="88">
        <f t="shared" si="1"/>
        <v>0</v>
      </c>
      <c r="I34" s="79" t="s">
        <v>294</v>
      </c>
      <c r="J34" s="5"/>
      <c r="K34" s="5"/>
      <c r="L34" s="5"/>
      <c r="M34" s="5"/>
      <c r="N34" s="15"/>
    </row>
    <row r="35" spans="1:14" ht="91.5" customHeight="1" x14ac:dyDescent="0.25">
      <c r="A35" s="37" t="s">
        <v>11</v>
      </c>
      <c r="B35" s="37" t="s">
        <v>324</v>
      </c>
      <c r="C35" s="1" t="s">
        <v>262</v>
      </c>
      <c r="D35" s="46" t="s">
        <v>170</v>
      </c>
      <c r="E35" s="37" t="s">
        <v>150</v>
      </c>
      <c r="F35" s="69">
        <v>7623.16</v>
      </c>
      <c r="G35" s="25">
        <v>7623.16</v>
      </c>
      <c r="H35" s="88">
        <f t="shared" si="1"/>
        <v>100</v>
      </c>
      <c r="I35" s="101" t="s">
        <v>318</v>
      </c>
      <c r="J35" s="5"/>
      <c r="K35" s="5"/>
      <c r="L35" s="5"/>
      <c r="M35" s="5"/>
      <c r="N35" s="15"/>
    </row>
    <row r="36" spans="1:14" ht="21.75" customHeight="1" x14ac:dyDescent="0.25">
      <c r="A36" s="131" t="s">
        <v>270</v>
      </c>
      <c r="B36" s="132"/>
      <c r="C36" s="132"/>
      <c r="D36" s="132"/>
      <c r="E36" s="133"/>
      <c r="F36" s="8">
        <f>F28+F32+F33+F34+F35</f>
        <v>15906.208000000001</v>
      </c>
      <c r="G36" s="8">
        <f>G28+G32+G33+G34+G35</f>
        <v>8430.0949999999993</v>
      </c>
      <c r="H36" s="98">
        <f>(G36/F36)*100</f>
        <v>52.998772554715735</v>
      </c>
      <c r="I36" s="87"/>
      <c r="J36" s="5"/>
      <c r="K36" s="5"/>
      <c r="L36" s="5"/>
      <c r="M36" s="5"/>
      <c r="N36" s="15"/>
    </row>
    <row r="37" spans="1:14" ht="15.75" customHeight="1" x14ac:dyDescent="0.25">
      <c r="A37" s="130" t="s">
        <v>263</v>
      </c>
      <c r="B37" s="130"/>
      <c r="C37" s="130"/>
      <c r="D37" s="130"/>
      <c r="E37" s="130"/>
      <c r="F37" s="130"/>
      <c r="G37" s="130"/>
      <c r="H37" s="130"/>
      <c r="I37" s="130"/>
      <c r="J37" s="5"/>
      <c r="K37" s="5"/>
      <c r="L37" s="5"/>
      <c r="M37" s="5"/>
      <c r="N37" s="15"/>
    </row>
    <row r="38" spans="1:14" ht="81.75" customHeight="1" x14ac:dyDescent="0.25">
      <c r="A38" s="70" t="s">
        <v>10</v>
      </c>
      <c r="B38" s="70" t="s">
        <v>324</v>
      </c>
      <c r="C38" s="90" t="s">
        <v>254</v>
      </c>
      <c r="D38" s="71" t="s">
        <v>170</v>
      </c>
      <c r="E38" s="70" t="s">
        <v>150</v>
      </c>
      <c r="F38" s="119">
        <v>4000</v>
      </c>
      <c r="G38" s="81">
        <v>4000</v>
      </c>
      <c r="H38" s="88">
        <v>100</v>
      </c>
      <c r="I38" s="101" t="s">
        <v>317</v>
      </c>
      <c r="J38" s="5"/>
      <c r="K38" s="5"/>
      <c r="L38" s="5"/>
      <c r="M38" s="5"/>
      <c r="N38" s="15"/>
    </row>
    <row r="39" spans="1:14" ht="24" customHeight="1" x14ac:dyDescent="0.25">
      <c r="A39" s="145" t="s">
        <v>270</v>
      </c>
      <c r="B39" s="146"/>
      <c r="C39" s="146"/>
      <c r="D39" s="146"/>
      <c r="E39" s="147"/>
      <c r="F39" s="8">
        <f>F38</f>
        <v>4000</v>
      </c>
      <c r="G39" s="8">
        <f>G38</f>
        <v>4000</v>
      </c>
      <c r="H39" s="98">
        <v>100</v>
      </c>
      <c r="I39" s="99"/>
      <c r="J39" s="151"/>
      <c r="K39" s="151"/>
      <c r="L39" s="151"/>
      <c r="M39" s="151"/>
      <c r="N39" s="15"/>
    </row>
    <row r="40" spans="1:14" ht="18.75" customHeight="1" x14ac:dyDescent="0.25">
      <c r="A40" s="130" t="s">
        <v>19</v>
      </c>
      <c r="B40" s="130"/>
      <c r="C40" s="130"/>
      <c r="D40" s="130"/>
      <c r="E40" s="130"/>
      <c r="F40" s="130"/>
      <c r="G40" s="130"/>
      <c r="H40" s="130"/>
      <c r="I40" s="130"/>
      <c r="J40" s="16"/>
      <c r="K40" s="17"/>
      <c r="L40" s="16"/>
      <c r="N40" s="15"/>
    </row>
    <row r="41" spans="1:14" ht="90.75" customHeight="1" x14ac:dyDescent="0.25">
      <c r="A41" s="61">
        <v>1</v>
      </c>
      <c r="B41" s="61" t="s">
        <v>325</v>
      </c>
      <c r="C41" s="91" t="s">
        <v>39</v>
      </c>
      <c r="D41" s="61">
        <v>2023</v>
      </c>
      <c r="E41" s="77" t="s">
        <v>41</v>
      </c>
      <c r="F41" s="75">
        <v>15005.243</v>
      </c>
      <c r="G41" s="75">
        <v>14814.255999999999</v>
      </c>
      <c r="H41" s="88">
        <f>(G41/F41)*100</f>
        <v>98.727198219982171</v>
      </c>
      <c r="I41" s="88" t="s">
        <v>277</v>
      </c>
      <c r="J41" s="19"/>
      <c r="K41" s="19"/>
      <c r="L41" s="19"/>
      <c r="M41" s="20"/>
      <c r="N41" s="21"/>
    </row>
    <row r="42" spans="1:14" ht="98.25" customHeight="1" x14ac:dyDescent="0.25">
      <c r="A42" s="38">
        <v>2</v>
      </c>
      <c r="B42" s="38" t="s">
        <v>325</v>
      </c>
      <c r="C42" s="18" t="s">
        <v>40</v>
      </c>
      <c r="D42" s="38">
        <v>2023</v>
      </c>
      <c r="E42" s="39" t="s">
        <v>30</v>
      </c>
      <c r="F42" s="31">
        <v>7.98</v>
      </c>
      <c r="G42" s="31">
        <v>7.6950000000000003</v>
      </c>
      <c r="H42" s="88">
        <f t="shared" ref="H42:H105" si="2">(G42/F42)*100</f>
        <v>96.428571428571431</v>
      </c>
      <c r="I42" s="106" t="s">
        <v>280</v>
      </c>
      <c r="J42" s="22"/>
      <c r="K42" s="22"/>
      <c r="L42" s="22"/>
      <c r="M42" s="22"/>
      <c r="N42" s="15"/>
    </row>
    <row r="43" spans="1:14" ht="50.25" customHeight="1" x14ac:dyDescent="0.25">
      <c r="A43" s="38">
        <v>3</v>
      </c>
      <c r="B43" s="38" t="s">
        <v>326</v>
      </c>
      <c r="C43" s="18" t="s">
        <v>235</v>
      </c>
      <c r="D43" s="38">
        <v>2023</v>
      </c>
      <c r="E43" s="39" t="s">
        <v>30</v>
      </c>
      <c r="F43" s="31">
        <v>440</v>
      </c>
      <c r="G43" s="31">
        <v>389.61200000000002</v>
      </c>
      <c r="H43" s="88">
        <f t="shared" si="2"/>
        <v>88.548181818181831</v>
      </c>
      <c r="I43" s="79" t="s">
        <v>299</v>
      </c>
      <c r="N43" s="15"/>
    </row>
    <row r="44" spans="1:14" ht="48.75" customHeight="1" x14ac:dyDescent="0.25">
      <c r="A44" s="38">
        <v>4</v>
      </c>
      <c r="B44" s="38" t="s">
        <v>326</v>
      </c>
      <c r="C44" s="18" t="s">
        <v>236</v>
      </c>
      <c r="D44" s="38">
        <v>2023</v>
      </c>
      <c r="E44" s="39" t="s">
        <v>30</v>
      </c>
      <c r="F44" s="31">
        <v>130</v>
      </c>
      <c r="G44" s="31">
        <v>105.321</v>
      </c>
      <c r="H44" s="88">
        <f t="shared" si="2"/>
        <v>81.016153846153856</v>
      </c>
      <c r="I44" s="79" t="s">
        <v>300</v>
      </c>
      <c r="N44" s="15"/>
    </row>
    <row r="45" spans="1:14" ht="45" customHeight="1" x14ac:dyDescent="0.25">
      <c r="A45" s="38">
        <v>5</v>
      </c>
      <c r="B45" s="38" t="s">
        <v>326</v>
      </c>
      <c r="C45" s="18" t="s">
        <v>239</v>
      </c>
      <c r="D45" s="38">
        <v>2023</v>
      </c>
      <c r="E45" s="39" t="s">
        <v>30</v>
      </c>
      <c r="F45" s="31">
        <v>155</v>
      </c>
      <c r="G45" s="31">
        <v>152.75</v>
      </c>
      <c r="H45" s="88">
        <f t="shared" si="2"/>
        <v>98.548387096774192</v>
      </c>
      <c r="I45" s="106" t="s">
        <v>281</v>
      </c>
      <c r="N45" s="15"/>
    </row>
    <row r="46" spans="1:14" ht="87" hidden="1" customHeight="1" x14ac:dyDescent="0.25">
      <c r="A46" s="38">
        <v>11</v>
      </c>
      <c r="B46" s="38"/>
      <c r="C46" s="18" t="s">
        <v>145</v>
      </c>
      <c r="D46" s="38">
        <v>2023</v>
      </c>
      <c r="E46" s="39" t="s">
        <v>143</v>
      </c>
      <c r="F46" s="31"/>
      <c r="G46" s="31"/>
      <c r="H46" s="88" t="e">
        <f t="shared" si="2"/>
        <v>#DIV/0!</v>
      </c>
      <c r="I46" s="105"/>
      <c r="J46" s="5"/>
      <c r="K46" s="5"/>
      <c r="L46" s="5"/>
      <c r="M46" s="5"/>
      <c r="N46" s="15"/>
    </row>
    <row r="47" spans="1:14" ht="61.5" hidden="1" customHeight="1" x14ac:dyDescent="0.25">
      <c r="A47" s="38">
        <v>13</v>
      </c>
      <c r="B47" s="38"/>
      <c r="C47" s="18" t="s">
        <v>42</v>
      </c>
      <c r="D47" s="38">
        <v>2023</v>
      </c>
      <c r="E47" s="39" t="s">
        <v>146</v>
      </c>
      <c r="F47" s="31"/>
      <c r="G47" s="31"/>
      <c r="H47" s="88" t="e">
        <f t="shared" si="2"/>
        <v>#DIV/0!</v>
      </c>
      <c r="I47" s="105"/>
      <c r="N47" s="15"/>
    </row>
    <row r="48" spans="1:14" ht="73.5" hidden="1" customHeight="1" x14ac:dyDescent="0.25">
      <c r="A48" s="38">
        <v>12</v>
      </c>
      <c r="B48" s="38"/>
      <c r="C48" s="18" t="s">
        <v>42</v>
      </c>
      <c r="D48" s="38">
        <v>2023</v>
      </c>
      <c r="E48" s="39"/>
      <c r="F48" s="31"/>
      <c r="G48" s="31"/>
      <c r="H48" s="88" t="e">
        <f t="shared" si="2"/>
        <v>#DIV/0!</v>
      </c>
      <c r="I48" s="105"/>
      <c r="N48" s="15"/>
    </row>
    <row r="49" spans="1:14" ht="45.75" customHeight="1" x14ac:dyDescent="0.25">
      <c r="A49" s="38">
        <v>6</v>
      </c>
      <c r="B49" s="38" t="s">
        <v>327</v>
      </c>
      <c r="C49" s="18" t="s">
        <v>43</v>
      </c>
      <c r="D49" s="38">
        <v>2023</v>
      </c>
      <c r="E49" s="39" t="s">
        <v>30</v>
      </c>
      <c r="F49" s="31">
        <v>62.924999999999997</v>
      </c>
      <c r="G49" s="31">
        <v>62.862000000000002</v>
      </c>
      <c r="H49" s="88">
        <f t="shared" si="2"/>
        <v>99.899880810488682</v>
      </c>
      <c r="I49" s="79" t="s">
        <v>301</v>
      </c>
      <c r="N49" s="15"/>
    </row>
    <row r="50" spans="1:14" ht="49.5" hidden="1" customHeight="1" x14ac:dyDescent="0.25">
      <c r="A50" s="38">
        <v>15</v>
      </c>
      <c r="B50" s="38"/>
      <c r="C50" s="18" t="s">
        <v>48</v>
      </c>
      <c r="D50" s="38">
        <v>2023</v>
      </c>
      <c r="E50" s="39" t="s">
        <v>30</v>
      </c>
      <c r="F50" s="31"/>
      <c r="G50" s="31"/>
      <c r="H50" s="88" t="e">
        <f t="shared" si="2"/>
        <v>#DIV/0!</v>
      </c>
      <c r="I50" s="105"/>
      <c r="N50" s="15"/>
    </row>
    <row r="51" spans="1:14" ht="31.5" customHeight="1" x14ac:dyDescent="0.25">
      <c r="A51" s="38">
        <v>7</v>
      </c>
      <c r="B51" s="125" t="s">
        <v>328</v>
      </c>
      <c r="C51" s="18" t="s">
        <v>44</v>
      </c>
      <c r="D51" s="38">
        <v>2023</v>
      </c>
      <c r="E51" s="39" t="s">
        <v>30</v>
      </c>
      <c r="F51" s="31">
        <v>0</v>
      </c>
      <c r="G51" s="31">
        <v>0</v>
      </c>
      <c r="H51" s="88">
        <v>0</v>
      </c>
      <c r="I51" s="148" t="s">
        <v>282</v>
      </c>
      <c r="N51" s="15"/>
    </row>
    <row r="52" spans="1:14" ht="27.75" customHeight="1" x14ac:dyDescent="0.25">
      <c r="A52" s="38">
        <v>8</v>
      </c>
      <c r="B52" s="126"/>
      <c r="C52" s="18" t="s">
        <v>45</v>
      </c>
      <c r="D52" s="38">
        <v>2023</v>
      </c>
      <c r="E52" s="39" t="s">
        <v>30</v>
      </c>
      <c r="F52" s="31">
        <v>0</v>
      </c>
      <c r="G52" s="31">
        <v>0</v>
      </c>
      <c r="H52" s="88">
        <v>0</v>
      </c>
      <c r="I52" s="149"/>
      <c r="J52" s="5"/>
      <c r="N52" s="15"/>
    </row>
    <row r="53" spans="1:14" ht="36.75" customHeight="1" x14ac:dyDescent="0.25">
      <c r="A53" s="38">
        <v>9</v>
      </c>
      <c r="B53" s="127"/>
      <c r="C53" s="18" t="s">
        <v>46</v>
      </c>
      <c r="D53" s="38">
        <v>2023</v>
      </c>
      <c r="E53" s="39" t="s">
        <v>30</v>
      </c>
      <c r="F53" s="31">
        <v>0</v>
      </c>
      <c r="G53" s="31">
        <v>0</v>
      </c>
      <c r="H53" s="88">
        <v>0</v>
      </c>
      <c r="I53" s="150"/>
      <c r="N53" s="15"/>
    </row>
    <row r="54" spans="1:14" ht="37.5" hidden="1" customHeight="1" x14ac:dyDescent="0.25">
      <c r="A54" s="38">
        <v>18</v>
      </c>
      <c r="B54" s="38"/>
      <c r="C54" s="18" t="s">
        <v>61</v>
      </c>
      <c r="D54" s="38">
        <v>2023</v>
      </c>
      <c r="E54" s="39" t="str">
        <f>E53</f>
        <v>УЖКГ ЮМР/КП "Екосервіс"</v>
      </c>
      <c r="F54" s="48"/>
      <c r="G54" s="48"/>
      <c r="H54" s="88" t="e">
        <f t="shared" si="2"/>
        <v>#DIV/0!</v>
      </c>
      <c r="I54" s="105"/>
      <c r="N54" s="15"/>
    </row>
    <row r="55" spans="1:14" ht="89.25" customHeight="1" x14ac:dyDescent="0.25">
      <c r="A55" s="37" t="s">
        <v>1</v>
      </c>
      <c r="B55" s="37" t="s">
        <v>325</v>
      </c>
      <c r="C55" s="40" t="s">
        <v>144</v>
      </c>
      <c r="D55" s="38">
        <v>2023</v>
      </c>
      <c r="E55" s="37" t="s">
        <v>180</v>
      </c>
      <c r="F55" s="31">
        <v>9432.9619999999995</v>
      </c>
      <c r="G55" s="31">
        <v>9321.2440000000006</v>
      </c>
      <c r="H55" s="88">
        <f t="shared" si="2"/>
        <v>98.815663627183071</v>
      </c>
      <c r="I55" s="11" t="s">
        <v>288</v>
      </c>
      <c r="J55" s="5"/>
      <c r="L55" s="22"/>
      <c r="N55" s="15"/>
    </row>
    <row r="56" spans="1:14" ht="93" customHeight="1" x14ac:dyDescent="0.25">
      <c r="A56" s="37" t="s">
        <v>25</v>
      </c>
      <c r="B56" s="37" t="s">
        <v>325</v>
      </c>
      <c r="C56" s="40" t="s">
        <v>193</v>
      </c>
      <c r="D56" s="37" t="s">
        <v>170</v>
      </c>
      <c r="E56" s="37" t="s">
        <v>20</v>
      </c>
      <c r="F56" s="37" t="s">
        <v>258</v>
      </c>
      <c r="G56" s="37" t="s">
        <v>272</v>
      </c>
      <c r="H56" s="88">
        <f t="shared" si="2"/>
        <v>94.686822476379916</v>
      </c>
      <c r="I56" s="37" t="s">
        <v>289</v>
      </c>
      <c r="J56" s="5"/>
      <c r="L56" s="22"/>
      <c r="N56" s="15"/>
    </row>
    <row r="57" spans="1:14" ht="63" hidden="1" customHeight="1" x14ac:dyDescent="0.25">
      <c r="A57" s="37"/>
      <c r="B57" s="37"/>
      <c r="C57" s="40"/>
      <c r="D57" s="37"/>
      <c r="E57" s="37"/>
      <c r="F57" s="37"/>
      <c r="G57" s="37"/>
      <c r="H57" s="88" t="e">
        <f t="shared" si="2"/>
        <v>#DIV/0!</v>
      </c>
      <c r="I57" s="30"/>
      <c r="J57" s="5"/>
      <c r="L57" s="22"/>
      <c r="N57" s="15"/>
    </row>
    <row r="58" spans="1:14" ht="33" hidden="1" customHeight="1" x14ac:dyDescent="0.25">
      <c r="A58" s="37"/>
      <c r="B58" s="37"/>
      <c r="C58" s="40"/>
      <c r="D58" s="37"/>
      <c r="E58" s="37"/>
      <c r="F58" s="37"/>
      <c r="G58" s="37"/>
      <c r="H58" s="88" t="e">
        <f t="shared" si="2"/>
        <v>#DIV/0!</v>
      </c>
      <c r="I58" s="30"/>
      <c r="J58" s="5"/>
      <c r="L58" s="22"/>
      <c r="N58" s="15"/>
    </row>
    <row r="59" spans="1:14" ht="44.25" customHeight="1" x14ac:dyDescent="0.25">
      <c r="A59" s="122" t="s">
        <v>26</v>
      </c>
      <c r="B59" s="122" t="s">
        <v>326</v>
      </c>
      <c r="C59" s="40" t="s">
        <v>202</v>
      </c>
      <c r="D59" s="122" t="s">
        <v>302</v>
      </c>
      <c r="E59" s="122" t="s">
        <v>3</v>
      </c>
      <c r="F59" s="37" t="s">
        <v>341</v>
      </c>
      <c r="G59" s="37" t="s">
        <v>314</v>
      </c>
      <c r="H59" s="88">
        <f t="shared" si="2"/>
        <v>98.391214413801762</v>
      </c>
      <c r="I59" s="110" t="s">
        <v>303</v>
      </c>
      <c r="J59" s="22"/>
      <c r="L59" s="22"/>
      <c r="N59" s="15"/>
    </row>
    <row r="60" spans="1:14" ht="20.25" hidden="1" customHeight="1" x14ac:dyDescent="0.25">
      <c r="A60" s="123"/>
      <c r="B60" s="123"/>
      <c r="C60" s="40" t="s">
        <v>2</v>
      </c>
      <c r="D60" s="123"/>
      <c r="E60" s="123"/>
      <c r="F60" s="37"/>
      <c r="G60" s="37"/>
      <c r="H60" s="88" t="e">
        <f t="shared" si="2"/>
        <v>#DIV/0!</v>
      </c>
      <c r="I60" s="107"/>
      <c r="J60" s="22"/>
      <c r="L60" s="22"/>
      <c r="N60" s="15"/>
    </row>
    <row r="61" spans="1:14" ht="20.25" hidden="1" customHeight="1" x14ac:dyDescent="0.25">
      <c r="A61" s="123"/>
      <c r="B61" s="123"/>
      <c r="C61" s="40" t="s">
        <v>7</v>
      </c>
      <c r="D61" s="123"/>
      <c r="E61" s="123"/>
      <c r="F61" s="37"/>
      <c r="G61" s="37"/>
      <c r="H61" s="88" t="e">
        <f t="shared" si="2"/>
        <v>#DIV/0!</v>
      </c>
      <c r="I61" s="107"/>
      <c r="J61" s="22"/>
      <c r="L61" s="22"/>
      <c r="N61" s="15"/>
    </row>
    <row r="62" spans="1:14" ht="20.25" hidden="1" customHeight="1" x14ac:dyDescent="0.25">
      <c r="A62" s="123"/>
      <c r="B62" s="123"/>
      <c r="C62" s="40" t="s">
        <v>92</v>
      </c>
      <c r="D62" s="123"/>
      <c r="E62" s="123"/>
      <c r="F62" s="37"/>
      <c r="G62" s="37"/>
      <c r="H62" s="88" t="e">
        <f t="shared" si="2"/>
        <v>#DIV/0!</v>
      </c>
      <c r="I62" s="107"/>
      <c r="J62" s="22"/>
      <c r="L62" s="22"/>
      <c r="N62" s="15"/>
    </row>
    <row r="63" spans="1:14" ht="20.25" hidden="1" customHeight="1" x14ac:dyDescent="0.25">
      <c r="A63" s="123"/>
      <c r="B63" s="123"/>
      <c r="C63" s="40" t="s">
        <v>89</v>
      </c>
      <c r="D63" s="123"/>
      <c r="E63" s="123"/>
      <c r="F63" s="37"/>
      <c r="G63" s="37"/>
      <c r="H63" s="88" t="e">
        <f t="shared" si="2"/>
        <v>#DIV/0!</v>
      </c>
      <c r="I63" s="107"/>
      <c r="J63" s="22"/>
      <c r="L63" s="22"/>
      <c r="N63" s="15"/>
    </row>
    <row r="64" spans="1:14" ht="62.25" hidden="1" customHeight="1" x14ac:dyDescent="0.25">
      <c r="A64" s="123"/>
      <c r="B64" s="123"/>
      <c r="C64" s="40" t="s">
        <v>125</v>
      </c>
      <c r="D64" s="123"/>
      <c r="E64" s="123"/>
      <c r="F64" s="48"/>
      <c r="G64" s="48"/>
      <c r="H64" s="88" t="e">
        <f t="shared" si="2"/>
        <v>#DIV/0!</v>
      </c>
      <c r="I64" s="111"/>
      <c r="N64" s="15"/>
    </row>
    <row r="65" spans="1:14" s="58" customFormat="1" ht="42.75" customHeight="1" x14ac:dyDescent="0.25">
      <c r="A65" s="124"/>
      <c r="B65" s="124"/>
      <c r="C65" s="40" t="s">
        <v>207</v>
      </c>
      <c r="D65" s="124"/>
      <c r="E65" s="124"/>
      <c r="F65" s="31">
        <v>288.77</v>
      </c>
      <c r="G65" s="31">
        <v>256.22300000000001</v>
      </c>
      <c r="H65" s="88">
        <f t="shared" si="2"/>
        <v>88.729092357239338</v>
      </c>
      <c r="I65" s="110" t="s">
        <v>274</v>
      </c>
      <c r="N65" s="59"/>
    </row>
    <row r="66" spans="1:14" ht="20.25" hidden="1" customHeight="1" x14ac:dyDescent="0.25">
      <c r="A66" s="128"/>
      <c r="B66" s="37"/>
      <c r="C66" s="40" t="s">
        <v>86</v>
      </c>
      <c r="D66" s="128"/>
      <c r="E66" s="128"/>
      <c r="F66" s="48"/>
      <c r="G66" s="48"/>
      <c r="H66" s="88" t="e">
        <f t="shared" si="2"/>
        <v>#DIV/0!</v>
      </c>
      <c r="I66" s="29"/>
      <c r="N66" s="15"/>
    </row>
    <row r="67" spans="1:14" ht="20.25" hidden="1" customHeight="1" x14ac:dyDescent="0.25">
      <c r="A67" s="128"/>
      <c r="B67" s="37"/>
      <c r="C67" s="40" t="s">
        <v>2</v>
      </c>
      <c r="D67" s="128"/>
      <c r="E67" s="128"/>
      <c r="F67" s="48"/>
      <c r="G67" s="48"/>
      <c r="H67" s="88" t="e">
        <f t="shared" si="2"/>
        <v>#DIV/0!</v>
      </c>
      <c r="I67" s="29"/>
      <c r="N67" s="15"/>
    </row>
    <row r="68" spans="1:14" ht="20.25" hidden="1" customHeight="1" x14ac:dyDescent="0.25">
      <c r="A68" s="128"/>
      <c r="B68" s="37"/>
      <c r="C68" s="40" t="s">
        <v>7</v>
      </c>
      <c r="D68" s="128"/>
      <c r="E68" s="128"/>
      <c r="F68" s="48"/>
      <c r="G68" s="48"/>
      <c r="H68" s="88" t="e">
        <f t="shared" si="2"/>
        <v>#DIV/0!</v>
      </c>
      <c r="I68" s="29"/>
      <c r="N68" s="15"/>
    </row>
    <row r="69" spans="1:14" ht="31.5" hidden="1" customHeight="1" x14ac:dyDescent="0.25">
      <c r="A69" s="37" t="s">
        <v>80</v>
      </c>
      <c r="B69" s="37"/>
      <c r="C69" s="40" t="s">
        <v>224</v>
      </c>
      <c r="D69" s="37" t="s">
        <v>171</v>
      </c>
      <c r="E69" s="37" t="s">
        <v>3</v>
      </c>
      <c r="F69" s="37"/>
      <c r="G69" s="37"/>
      <c r="H69" s="88" t="e">
        <f t="shared" si="2"/>
        <v>#DIV/0!</v>
      </c>
      <c r="I69" s="29"/>
      <c r="N69" s="15"/>
    </row>
    <row r="70" spans="1:14" ht="54.75" hidden="1" customHeight="1" x14ac:dyDescent="0.25">
      <c r="A70" s="37" t="s">
        <v>56</v>
      </c>
      <c r="B70" s="37"/>
      <c r="C70" s="40" t="s">
        <v>84</v>
      </c>
      <c r="D70" s="38">
        <v>2020</v>
      </c>
      <c r="E70" s="39" t="s">
        <v>85</v>
      </c>
      <c r="F70" s="48"/>
      <c r="G70" s="48"/>
      <c r="H70" s="88" t="e">
        <f t="shared" si="2"/>
        <v>#DIV/0!</v>
      </c>
      <c r="I70" s="29"/>
      <c r="N70" s="15"/>
    </row>
    <row r="71" spans="1:14" ht="32.25" hidden="1" customHeight="1" x14ac:dyDescent="0.25">
      <c r="A71" s="128" t="s">
        <v>57</v>
      </c>
      <c r="B71" s="37"/>
      <c r="C71" s="40" t="s">
        <v>60</v>
      </c>
      <c r="D71" s="134">
        <v>2020</v>
      </c>
      <c r="E71" s="144" t="s">
        <v>3</v>
      </c>
      <c r="F71" s="48"/>
      <c r="G71" s="48"/>
      <c r="H71" s="88" t="e">
        <f t="shared" si="2"/>
        <v>#DIV/0!</v>
      </c>
      <c r="I71" s="29"/>
      <c r="N71" s="15"/>
    </row>
    <row r="72" spans="1:14" ht="23.25" hidden="1" customHeight="1" x14ac:dyDescent="0.25">
      <c r="A72" s="128"/>
      <c r="B72" s="37"/>
      <c r="C72" s="40" t="s">
        <v>13</v>
      </c>
      <c r="D72" s="134"/>
      <c r="E72" s="144"/>
      <c r="F72" s="48"/>
      <c r="G72" s="48"/>
      <c r="H72" s="88" t="e">
        <f t="shared" si="2"/>
        <v>#DIV/0!</v>
      </c>
      <c r="I72" s="29"/>
      <c r="N72" s="15"/>
    </row>
    <row r="73" spans="1:14" ht="34.5" hidden="1" customHeight="1" x14ac:dyDescent="0.25">
      <c r="A73" s="37" t="s">
        <v>81</v>
      </c>
      <c r="B73" s="37"/>
      <c r="C73" s="40" t="s">
        <v>59</v>
      </c>
      <c r="D73" s="38">
        <v>2024</v>
      </c>
      <c r="E73" s="39" t="s">
        <v>3</v>
      </c>
      <c r="F73" s="37"/>
      <c r="G73" s="37"/>
      <c r="H73" s="88" t="e">
        <f t="shared" si="2"/>
        <v>#DIV/0!</v>
      </c>
      <c r="I73" s="29"/>
      <c r="N73" s="15"/>
    </row>
    <row r="74" spans="1:14" ht="63.75" customHeight="1" x14ac:dyDescent="0.25">
      <c r="A74" s="37" t="s">
        <v>34</v>
      </c>
      <c r="B74" s="37" t="s">
        <v>329</v>
      </c>
      <c r="C74" s="40" t="s">
        <v>142</v>
      </c>
      <c r="D74" s="38">
        <v>2023</v>
      </c>
      <c r="E74" s="39" t="s">
        <v>3</v>
      </c>
      <c r="F74" s="37" t="s">
        <v>260</v>
      </c>
      <c r="G74" s="37" t="s">
        <v>273</v>
      </c>
      <c r="H74" s="88">
        <f t="shared" si="2"/>
        <v>99.978635014836797</v>
      </c>
      <c r="I74" s="11" t="s">
        <v>283</v>
      </c>
      <c r="N74" s="15"/>
    </row>
    <row r="75" spans="1:14" ht="45" hidden="1" customHeight="1" x14ac:dyDescent="0.25">
      <c r="A75" s="37" t="s">
        <v>87</v>
      </c>
      <c r="B75" s="37"/>
      <c r="C75" s="40" t="s">
        <v>172</v>
      </c>
      <c r="D75" s="38">
        <v>2024</v>
      </c>
      <c r="E75" s="39" t="s">
        <v>3</v>
      </c>
      <c r="F75" s="47"/>
      <c r="G75" s="47"/>
      <c r="H75" s="88" t="e">
        <f t="shared" si="2"/>
        <v>#DIV/0!</v>
      </c>
      <c r="I75" s="29"/>
      <c r="N75" s="15"/>
    </row>
    <row r="76" spans="1:14" ht="35.25" hidden="1" customHeight="1" x14ac:dyDescent="0.25">
      <c r="A76" s="128" t="s">
        <v>88</v>
      </c>
      <c r="B76" s="37"/>
      <c r="C76" s="40" t="s">
        <v>113</v>
      </c>
      <c r="D76" s="134" t="s">
        <v>169</v>
      </c>
      <c r="E76" s="144" t="s">
        <v>3</v>
      </c>
      <c r="F76" s="37"/>
      <c r="G76" s="37"/>
      <c r="H76" s="88" t="e">
        <f t="shared" si="2"/>
        <v>#DIV/0!</v>
      </c>
      <c r="I76" s="29"/>
      <c r="N76" s="15"/>
    </row>
    <row r="77" spans="1:14" ht="21.75" hidden="1" customHeight="1" x14ac:dyDescent="0.25">
      <c r="A77" s="128"/>
      <c r="B77" s="37"/>
      <c r="C77" s="40" t="s">
        <v>15</v>
      </c>
      <c r="D77" s="134"/>
      <c r="E77" s="144"/>
      <c r="F77" s="47"/>
      <c r="G77" s="47"/>
      <c r="H77" s="88" t="e">
        <f t="shared" si="2"/>
        <v>#DIV/0!</v>
      </c>
      <c r="I77" s="29"/>
      <c r="N77" s="15"/>
    </row>
    <row r="78" spans="1:14" ht="24.75" hidden="1" customHeight="1" x14ac:dyDescent="0.25">
      <c r="A78" s="128"/>
      <c r="B78" s="37"/>
      <c r="C78" s="40" t="s">
        <v>2</v>
      </c>
      <c r="D78" s="134"/>
      <c r="E78" s="144"/>
      <c r="F78" s="47"/>
      <c r="G78" s="47"/>
      <c r="H78" s="88" t="e">
        <f t="shared" si="2"/>
        <v>#DIV/0!</v>
      </c>
      <c r="I78" s="29"/>
      <c r="N78" s="15"/>
    </row>
    <row r="79" spans="1:14" ht="21.75" hidden="1" customHeight="1" x14ac:dyDescent="0.25">
      <c r="A79" s="128"/>
      <c r="B79" s="37"/>
      <c r="C79" s="40" t="s">
        <v>7</v>
      </c>
      <c r="D79" s="134"/>
      <c r="E79" s="144"/>
      <c r="F79" s="47"/>
      <c r="G79" s="47"/>
      <c r="H79" s="88" t="e">
        <f t="shared" si="2"/>
        <v>#DIV/0!</v>
      </c>
      <c r="I79" s="29"/>
      <c r="N79" s="15"/>
    </row>
    <row r="80" spans="1:14" ht="49.5" hidden="1" customHeight="1" x14ac:dyDescent="0.25">
      <c r="A80" s="37" t="s">
        <v>93</v>
      </c>
      <c r="B80" s="37"/>
      <c r="C80" s="40" t="s">
        <v>131</v>
      </c>
      <c r="D80" s="37" t="s">
        <v>171</v>
      </c>
      <c r="E80" s="37" t="s">
        <v>3</v>
      </c>
      <c r="F80" s="37"/>
      <c r="G80" s="37"/>
      <c r="H80" s="88" t="e">
        <f t="shared" si="2"/>
        <v>#DIV/0!</v>
      </c>
      <c r="I80" s="29"/>
      <c r="N80" s="15"/>
    </row>
    <row r="81" spans="1:14" ht="41.25" hidden="1" customHeight="1" x14ac:dyDescent="0.25">
      <c r="A81" s="37" t="s">
        <v>95</v>
      </c>
      <c r="B81" s="37"/>
      <c r="C81" s="40" t="s">
        <v>132</v>
      </c>
      <c r="D81" s="37" t="s">
        <v>171</v>
      </c>
      <c r="E81" s="37" t="s">
        <v>3</v>
      </c>
      <c r="F81" s="37"/>
      <c r="G81" s="37"/>
      <c r="H81" s="88" t="e">
        <f t="shared" si="2"/>
        <v>#DIV/0!</v>
      </c>
      <c r="I81" s="29"/>
      <c r="N81" s="15"/>
    </row>
    <row r="82" spans="1:14" ht="35.25" hidden="1" customHeight="1" x14ac:dyDescent="0.25">
      <c r="A82" s="37" t="s">
        <v>96</v>
      </c>
      <c r="B82" s="37"/>
      <c r="C82" s="40" t="s">
        <v>133</v>
      </c>
      <c r="D82" s="37" t="s">
        <v>171</v>
      </c>
      <c r="E82" s="37" t="s">
        <v>3</v>
      </c>
      <c r="F82" s="37"/>
      <c r="G82" s="37"/>
      <c r="H82" s="88" t="e">
        <f t="shared" si="2"/>
        <v>#DIV/0!</v>
      </c>
      <c r="I82" s="29"/>
      <c r="N82" s="15"/>
    </row>
    <row r="83" spans="1:14" ht="48.75" customHeight="1" x14ac:dyDescent="0.25">
      <c r="A83" s="37" t="s">
        <v>35</v>
      </c>
      <c r="B83" s="122" t="s">
        <v>331</v>
      </c>
      <c r="C83" s="40" t="s">
        <v>225</v>
      </c>
      <c r="D83" s="37" t="s">
        <v>170</v>
      </c>
      <c r="E83" s="37" t="s">
        <v>20</v>
      </c>
      <c r="F83" s="31">
        <v>42.146999999999998</v>
      </c>
      <c r="G83" s="31">
        <v>42.146999999999998</v>
      </c>
      <c r="H83" s="88">
        <f t="shared" si="2"/>
        <v>100</v>
      </c>
      <c r="I83" s="141" t="s">
        <v>284</v>
      </c>
      <c r="N83" s="15"/>
    </row>
    <row r="84" spans="1:14" ht="44.25" customHeight="1" x14ac:dyDescent="0.25">
      <c r="A84" s="37" t="s">
        <v>36</v>
      </c>
      <c r="B84" s="123"/>
      <c r="C84" s="40" t="s">
        <v>183</v>
      </c>
      <c r="D84" s="37" t="s">
        <v>170</v>
      </c>
      <c r="E84" s="37" t="s">
        <v>20</v>
      </c>
      <c r="F84" s="31">
        <v>6.3</v>
      </c>
      <c r="G84" s="31">
        <v>6.3</v>
      </c>
      <c r="H84" s="88">
        <f t="shared" si="2"/>
        <v>100</v>
      </c>
      <c r="I84" s="142"/>
      <c r="N84" s="15"/>
    </row>
    <row r="85" spans="1:14" ht="45" customHeight="1" x14ac:dyDescent="0.25">
      <c r="A85" s="37" t="s">
        <v>37</v>
      </c>
      <c r="B85" s="123"/>
      <c r="C85" s="40" t="s">
        <v>181</v>
      </c>
      <c r="D85" s="37" t="s">
        <v>170</v>
      </c>
      <c r="E85" s="37" t="s">
        <v>20</v>
      </c>
      <c r="F85" s="31">
        <v>31.38</v>
      </c>
      <c r="G85" s="31">
        <v>31.38</v>
      </c>
      <c r="H85" s="88">
        <f t="shared" si="2"/>
        <v>100</v>
      </c>
      <c r="I85" s="142"/>
      <c r="N85" s="15"/>
    </row>
    <row r="86" spans="1:14" ht="43.5" customHeight="1" x14ac:dyDescent="0.25">
      <c r="A86" s="37" t="s">
        <v>38</v>
      </c>
      <c r="B86" s="123"/>
      <c r="C86" s="40" t="s">
        <v>184</v>
      </c>
      <c r="D86" s="37" t="s">
        <v>170</v>
      </c>
      <c r="E86" s="37" t="s">
        <v>20</v>
      </c>
      <c r="F86" s="31">
        <v>6.3</v>
      </c>
      <c r="G86" s="31">
        <v>6.3</v>
      </c>
      <c r="H86" s="88">
        <f t="shared" si="2"/>
        <v>100</v>
      </c>
      <c r="I86" s="142"/>
      <c r="N86" s="15"/>
    </row>
    <row r="87" spans="1:14" ht="45" customHeight="1" x14ac:dyDescent="0.25">
      <c r="A87" s="37" t="s">
        <v>49</v>
      </c>
      <c r="B87" s="123"/>
      <c r="C87" s="40" t="s">
        <v>108</v>
      </c>
      <c r="D87" s="37" t="s">
        <v>170</v>
      </c>
      <c r="E87" s="37" t="s">
        <v>20</v>
      </c>
      <c r="F87" s="31">
        <v>35.08</v>
      </c>
      <c r="G87" s="31">
        <v>35.08</v>
      </c>
      <c r="H87" s="88">
        <f t="shared" si="2"/>
        <v>100</v>
      </c>
      <c r="I87" s="142"/>
      <c r="N87" s="15"/>
    </row>
    <row r="88" spans="1:14" ht="45" customHeight="1" x14ac:dyDescent="0.25">
      <c r="A88" s="37" t="s">
        <v>50</v>
      </c>
      <c r="B88" s="124"/>
      <c r="C88" s="40" t="s">
        <v>185</v>
      </c>
      <c r="D88" s="37" t="s">
        <v>170</v>
      </c>
      <c r="E88" s="37" t="s">
        <v>20</v>
      </c>
      <c r="F88" s="31">
        <v>6.3</v>
      </c>
      <c r="G88" s="31">
        <v>6.3</v>
      </c>
      <c r="H88" s="88">
        <f t="shared" si="2"/>
        <v>100</v>
      </c>
      <c r="I88" s="143"/>
      <c r="N88" s="15"/>
    </row>
    <row r="89" spans="1:14" ht="29.25" hidden="1" customHeight="1" x14ac:dyDescent="0.25">
      <c r="A89" s="128" t="s">
        <v>106</v>
      </c>
      <c r="B89" s="37"/>
      <c r="C89" s="40" t="s">
        <v>126</v>
      </c>
      <c r="D89" s="134">
        <v>2024</v>
      </c>
      <c r="E89" s="144" t="s">
        <v>3</v>
      </c>
      <c r="F89" s="37"/>
      <c r="G89" s="37"/>
      <c r="H89" s="88" t="e">
        <f t="shared" si="2"/>
        <v>#DIV/0!</v>
      </c>
      <c r="I89" s="29"/>
      <c r="N89" s="15"/>
    </row>
    <row r="90" spans="1:14" ht="21.75" hidden="1" customHeight="1" x14ac:dyDescent="0.25">
      <c r="A90" s="128"/>
      <c r="B90" s="37"/>
      <c r="C90" s="40" t="s">
        <v>71</v>
      </c>
      <c r="D90" s="134"/>
      <c r="E90" s="144"/>
      <c r="F90" s="47"/>
      <c r="G90" s="47"/>
      <c r="H90" s="88" t="e">
        <f t="shared" si="2"/>
        <v>#DIV/0!</v>
      </c>
      <c r="I90" s="29"/>
      <c r="N90" s="15"/>
    </row>
    <row r="91" spans="1:14" ht="19.5" hidden="1" customHeight="1" x14ac:dyDescent="0.25">
      <c r="A91" s="128"/>
      <c r="B91" s="37"/>
      <c r="C91" s="40" t="s">
        <v>2</v>
      </c>
      <c r="D91" s="134"/>
      <c r="E91" s="144"/>
      <c r="F91" s="47"/>
      <c r="G91" s="47"/>
      <c r="H91" s="88" t="e">
        <f t="shared" si="2"/>
        <v>#DIV/0!</v>
      </c>
      <c r="I91" s="29"/>
      <c r="N91" s="15"/>
    </row>
    <row r="92" spans="1:14" ht="22.5" hidden="1" customHeight="1" x14ac:dyDescent="0.25">
      <c r="A92" s="128"/>
      <c r="B92" s="37"/>
      <c r="C92" s="40" t="s">
        <v>7</v>
      </c>
      <c r="D92" s="134"/>
      <c r="E92" s="144"/>
      <c r="F92" s="47"/>
      <c r="G92" s="47"/>
      <c r="H92" s="88" t="e">
        <f t="shared" si="2"/>
        <v>#DIV/0!</v>
      </c>
      <c r="I92" s="29"/>
      <c r="N92" s="15"/>
    </row>
    <row r="93" spans="1:14" ht="38.25" hidden="1" customHeight="1" x14ac:dyDescent="0.25">
      <c r="A93" s="128" t="s">
        <v>107</v>
      </c>
      <c r="B93" s="37"/>
      <c r="C93" s="40" t="s">
        <v>127</v>
      </c>
      <c r="D93" s="134">
        <v>2024</v>
      </c>
      <c r="E93" s="144" t="s">
        <v>3</v>
      </c>
      <c r="F93" s="37"/>
      <c r="G93" s="37"/>
      <c r="H93" s="88" t="e">
        <f t="shared" si="2"/>
        <v>#DIV/0!</v>
      </c>
      <c r="I93" s="29"/>
      <c r="N93" s="15"/>
    </row>
    <row r="94" spans="1:14" ht="19.5" hidden="1" customHeight="1" x14ac:dyDescent="0.25">
      <c r="A94" s="128"/>
      <c r="B94" s="37"/>
      <c r="C94" s="40" t="s">
        <v>90</v>
      </c>
      <c r="D94" s="134"/>
      <c r="E94" s="144"/>
      <c r="F94" s="48"/>
      <c r="G94" s="48"/>
      <c r="H94" s="88" t="e">
        <f t="shared" si="2"/>
        <v>#DIV/0!</v>
      </c>
      <c r="I94" s="29"/>
      <c r="N94" s="15"/>
    </row>
    <row r="95" spans="1:14" ht="19.5" hidden="1" customHeight="1" x14ac:dyDescent="0.25">
      <c r="A95" s="128"/>
      <c r="B95" s="37"/>
      <c r="C95" s="40" t="s">
        <v>2</v>
      </c>
      <c r="D95" s="134"/>
      <c r="E95" s="144"/>
      <c r="F95" s="48"/>
      <c r="G95" s="48"/>
      <c r="H95" s="88" t="e">
        <f t="shared" si="2"/>
        <v>#DIV/0!</v>
      </c>
      <c r="I95" s="29"/>
      <c r="N95" s="15"/>
    </row>
    <row r="96" spans="1:14" ht="19.5" hidden="1" customHeight="1" x14ac:dyDescent="0.25">
      <c r="A96" s="128"/>
      <c r="B96" s="37"/>
      <c r="C96" s="40" t="s">
        <v>7</v>
      </c>
      <c r="D96" s="134"/>
      <c r="E96" s="144"/>
      <c r="F96" s="48"/>
      <c r="G96" s="48"/>
      <c r="H96" s="88" t="e">
        <f t="shared" si="2"/>
        <v>#DIV/0!</v>
      </c>
      <c r="I96" s="29"/>
      <c r="N96" s="15"/>
    </row>
    <row r="97" spans="1:14" ht="42" customHeight="1" x14ac:dyDescent="0.25">
      <c r="A97" s="122" t="s">
        <v>51</v>
      </c>
      <c r="B97" s="122" t="s">
        <v>326</v>
      </c>
      <c r="C97" s="40" t="s">
        <v>203</v>
      </c>
      <c r="D97" s="125">
        <v>2023</v>
      </c>
      <c r="E97" s="154" t="s">
        <v>3</v>
      </c>
      <c r="F97" s="31">
        <v>1249.9179999999999</v>
      </c>
      <c r="G97" s="31">
        <f>G100</f>
        <v>123.81091000000001</v>
      </c>
      <c r="H97" s="88">
        <f>(G97/F97)*100</f>
        <v>9.9055226022827103</v>
      </c>
      <c r="I97" s="11" t="s">
        <v>294</v>
      </c>
      <c r="N97" s="15"/>
    </row>
    <row r="98" spans="1:14" ht="16.5" hidden="1" customHeight="1" x14ac:dyDescent="0.25">
      <c r="A98" s="123"/>
      <c r="B98" s="123"/>
      <c r="C98" s="40" t="s">
        <v>2</v>
      </c>
      <c r="D98" s="126"/>
      <c r="E98" s="155"/>
      <c r="F98" s="48"/>
      <c r="G98" s="48"/>
      <c r="H98" s="88" t="e">
        <f t="shared" si="2"/>
        <v>#DIV/0!</v>
      </c>
      <c r="I98" s="107"/>
      <c r="N98" s="15"/>
    </row>
    <row r="99" spans="1:14" ht="1.5" hidden="1" customHeight="1" x14ac:dyDescent="0.25">
      <c r="A99" s="123"/>
      <c r="B99" s="123"/>
      <c r="C99" s="40" t="s">
        <v>190</v>
      </c>
      <c r="D99" s="126"/>
      <c r="E99" s="155"/>
      <c r="F99" s="48"/>
      <c r="G99" s="48"/>
      <c r="H99" s="88" t="e">
        <f t="shared" si="2"/>
        <v>#DIV/0!</v>
      </c>
      <c r="I99" s="107"/>
      <c r="N99" s="15"/>
    </row>
    <row r="100" spans="1:14" ht="45" customHeight="1" x14ac:dyDescent="0.25">
      <c r="A100" s="124"/>
      <c r="B100" s="124"/>
      <c r="C100" s="40" t="s">
        <v>207</v>
      </c>
      <c r="D100" s="127"/>
      <c r="E100" s="156"/>
      <c r="F100" s="31">
        <v>140.20400000000001</v>
      </c>
      <c r="G100" s="31">
        <f>123.81091</f>
        <v>123.81091000000001</v>
      </c>
      <c r="H100" s="88">
        <f t="shared" si="2"/>
        <v>88.307687369832536</v>
      </c>
      <c r="I100" s="11" t="s">
        <v>274</v>
      </c>
      <c r="N100" s="15"/>
    </row>
    <row r="101" spans="1:14" s="49" customFormat="1" ht="45.75" customHeight="1" x14ac:dyDescent="0.25">
      <c r="A101" s="122" t="s">
        <v>52</v>
      </c>
      <c r="B101" s="122" t="s">
        <v>326</v>
      </c>
      <c r="C101" s="40" t="s">
        <v>206</v>
      </c>
      <c r="D101" s="125">
        <v>2023</v>
      </c>
      <c r="E101" s="154" t="s">
        <v>3</v>
      </c>
      <c r="F101" s="31">
        <v>2210.154</v>
      </c>
      <c r="G101" s="31">
        <v>1990.635</v>
      </c>
      <c r="H101" s="88">
        <f t="shared" si="2"/>
        <v>90.067705689286811</v>
      </c>
      <c r="I101" s="31" t="s">
        <v>304</v>
      </c>
      <c r="J101" s="5"/>
      <c r="N101" s="57"/>
    </row>
    <row r="102" spans="1:14" s="49" customFormat="1" ht="66.75" hidden="1" customHeight="1" x14ac:dyDescent="0.25">
      <c r="A102" s="123"/>
      <c r="B102" s="123"/>
      <c r="C102" s="40" t="s">
        <v>122</v>
      </c>
      <c r="D102" s="126"/>
      <c r="E102" s="155"/>
      <c r="F102" s="39"/>
      <c r="G102" s="39"/>
      <c r="H102" s="88" t="e">
        <f t="shared" si="2"/>
        <v>#DIV/0!</v>
      </c>
      <c r="I102" s="12"/>
      <c r="J102" s="5"/>
      <c r="N102" s="57"/>
    </row>
    <row r="103" spans="1:14" s="49" customFormat="1" ht="45" customHeight="1" x14ac:dyDescent="0.25">
      <c r="A103" s="124"/>
      <c r="B103" s="124"/>
      <c r="C103" s="40" t="s">
        <v>207</v>
      </c>
      <c r="D103" s="127"/>
      <c r="E103" s="156"/>
      <c r="F103" s="31">
        <v>31.042000000000002</v>
      </c>
      <c r="G103" s="31">
        <v>27.524999999999999</v>
      </c>
      <c r="H103" s="88">
        <f t="shared" si="2"/>
        <v>88.670188776496346</v>
      </c>
      <c r="I103" s="11" t="s">
        <v>295</v>
      </c>
      <c r="J103" s="5"/>
      <c r="N103" s="57"/>
    </row>
    <row r="104" spans="1:14" ht="30" hidden="1" customHeight="1" x14ac:dyDescent="0.25">
      <c r="A104" s="128" t="s">
        <v>148</v>
      </c>
      <c r="B104" s="37"/>
      <c r="C104" s="40" t="s">
        <v>139</v>
      </c>
      <c r="D104" s="134">
        <v>2024</v>
      </c>
      <c r="E104" s="144" t="s">
        <v>3</v>
      </c>
      <c r="F104" s="37"/>
      <c r="G104" s="37"/>
      <c r="H104" s="88" t="e">
        <f t="shared" si="2"/>
        <v>#DIV/0!</v>
      </c>
      <c r="I104" s="12"/>
      <c r="N104" s="15"/>
    </row>
    <row r="105" spans="1:14" ht="18" hidden="1" customHeight="1" x14ac:dyDescent="0.25">
      <c r="A105" s="128"/>
      <c r="B105" s="37"/>
      <c r="C105" s="40" t="s">
        <v>140</v>
      </c>
      <c r="D105" s="134"/>
      <c r="E105" s="144"/>
      <c r="F105" s="31"/>
      <c r="G105" s="31"/>
      <c r="H105" s="88" t="e">
        <f t="shared" si="2"/>
        <v>#DIV/0!</v>
      </c>
      <c r="I105" s="12"/>
      <c r="N105" s="15"/>
    </row>
    <row r="106" spans="1:14" ht="60.75" customHeight="1" x14ac:dyDescent="0.25">
      <c r="A106" s="122" t="s">
        <v>53</v>
      </c>
      <c r="B106" s="122" t="s">
        <v>326</v>
      </c>
      <c r="C106" s="40" t="s">
        <v>205</v>
      </c>
      <c r="D106" s="125">
        <v>2023</v>
      </c>
      <c r="E106" s="154" t="s">
        <v>3</v>
      </c>
      <c r="F106" s="31">
        <v>1781.9349999999999</v>
      </c>
      <c r="G106" s="31">
        <v>1609.1279999999999</v>
      </c>
      <c r="H106" s="88">
        <f t="shared" ref="H106:H109" si="3">(G106/F106)*100</f>
        <v>90.302283753335558</v>
      </c>
      <c r="I106" s="31" t="s">
        <v>305</v>
      </c>
      <c r="N106" s="15"/>
    </row>
    <row r="107" spans="1:14" ht="18" hidden="1" customHeight="1" x14ac:dyDescent="0.25">
      <c r="A107" s="123"/>
      <c r="B107" s="123"/>
      <c r="C107" s="40" t="s">
        <v>140</v>
      </c>
      <c r="D107" s="126"/>
      <c r="E107" s="155"/>
      <c r="F107" s="48"/>
      <c r="G107" s="48"/>
      <c r="H107" s="88" t="e">
        <f t="shared" si="3"/>
        <v>#DIV/0!</v>
      </c>
      <c r="I107" s="12"/>
      <c r="N107" s="15"/>
    </row>
    <row r="108" spans="1:14" ht="20.25" hidden="1" customHeight="1" x14ac:dyDescent="0.25">
      <c r="A108" s="123"/>
      <c r="B108" s="123"/>
      <c r="C108" s="50" t="s">
        <v>188</v>
      </c>
      <c r="D108" s="126"/>
      <c r="E108" s="155"/>
      <c r="F108" s="48"/>
      <c r="G108" s="48"/>
      <c r="H108" s="88" t="e">
        <f t="shared" si="3"/>
        <v>#DIV/0!</v>
      </c>
      <c r="I108" s="11" t="s">
        <v>295</v>
      </c>
      <c r="N108" s="15"/>
    </row>
    <row r="109" spans="1:14" s="58" customFormat="1" ht="42.75" customHeight="1" x14ac:dyDescent="0.25">
      <c r="A109" s="124"/>
      <c r="B109" s="124"/>
      <c r="C109" s="50" t="s">
        <v>207</v>
      </c>
      <c r="D109" s="127"/>
      <c r="E109" s="156"/>
      <c r="F109" s="31">
        <v>30.686</v>
      </c>
      <c r="G109" s="31">
        <v>27.167999999999999</v>
      </c>
      <c r="H109" s="88">
        <f t="shared" si="3"/>
        <v>88.535488496382712</v>
      </c>
      <c r="I109" s="11" t="s">
        <v>274</v>
      </c>
      <c r="J109" s="4"/>
      <c r="N109" s="59"/>
    </row>
    <row r="110" spans="1:14" ht="45" customHeight="1" x14ac:dyDescent="0.25">
      <c r="A110" s="37" t="s">
        <v>54</v>
      </c>
      <c r="B110" s="37" t="s">
        <v>327</v>
      </c>
      <c r="C110" s="40" t="s">
        <v>149</v>
      </c>
      <c r="D110" s="38">
        <v>2023</v>
      </c>
      <c r="E110" s="39" t="s">
        <v>180</v>
      </c>
      <c r="F110" s="31">
        <v>46.776000000000003</v>
      </c>
      <c r="G110" s="31">
        <v>45.61</v>
      </c>
      <c r="H110" s="88">
        <f t="shared" ref="H110:H156" si="4">(G110/F110)*100</f>
        <v>97.507268684795605</v>
      </c>
      <c r="I110" s="11" t="s">
        <v>306</v>
      </c>
      <c r="N110" s="15"/>
    </row>
    <row r="111" spans="1:14" ht="30.75" hidden="1" customHeight="1" x14ac:dyDescent="0.25">
      <c r="A111" s="128" t="s">
        <v>152</v>
      </c>
      <c r="B111" s="37"/>
      <c r="C111" s="40" t="s">
        <v>128</v>
      </c>
      <c r="D111" s="134">
        <v>2024</v>
      </c>
      <c r="E111" s="144" t="s">
        <v>3</v>
      </c>
      <c r="F111" s="31"/>
      <c r="G111" s="31"/>
      <c r="H111" s="88" t="e">
        <f t="shared" si="4"/>
        <v>#DIV/0!</v>
      </c>
      <c r="I111" s="29"/>
      <c r="N111" s="15"/>
    </row>
    <row r="112" spans="1:14" ht="19.5" hidden="1" customHeight="1" x14ac:dyDescent="0.25">
      <c r="A112" s="128"/>
      <c r="B112" s="37"/>
      <c r="C112" s="40" t="s">
        <v>13</v>
      </c>
      <c r="D112" s="134"/>
      <c r="E112" s="144"/>
      <c r="F112" s="31"/>
      <c r="G112" s="31"/>
      <c r="H112" s="88" t="e">
        <f t="shared" si="4"/>
        <v>#DIV/0!</v>
      </c>
      <c r="I112" s="29"/>
      <c r="N112" s="15"/>
    </row>
    <row r="113" spans="1:14" ht="34.5" hidden="1" customHeight="1" x14ac:dyDescent="0.25">
      <c r="A113" s="128" t="s">
        <v>173</v>
      </c>
      <c r="B113" s="37"/>
      <c r="C113" s="40" t="s">
        <v>129</v>
      </c>
      <c r="D113" s="134">
        <v>2024</v>
      </c>
      <c r="E113" s="144" t="s">
        <v>3</v>
      </c>
      <c r="F113" s="31"/>
      <c r="G113" s="31"/>
      <c r="H113" s="88" t="e">
        <f t="shared" si="4"/>
        <v>#DIV/0!</v>
      </c>
      <c r="I113" s="29"/>
      <c r="J113" s="5"/>
      <c r="N113" s="15"/>
    </row>
    <row r="114" spans="1:14" ht="20.25" hidden="1" customHeight="1" x14ac:dyDescent="0.25">
      <c r="A114" s="128"/>
      <c r="B114" s="37"/>
      <c r="C114" s="40" t="s">
        <v>13</v>
      </c>
      <c r="D114" s="134"/>
      <c r="E114" s="144"/>
      <c r="F114" s="31"/>
      <c r="G114" s="31"/>
      <c r="H114" s="88" t="e">
        <f t="shared" si="4"/>
        <v>#DIV/0!</v>
      </c>
      <c r="I114" s="29"/>
      <c r="N114" s="15"/>
    </row>
    <row r="115" spans="1:14" s="51" customFormat="1" ht="30.75" hidden="1" customHeight="1" x14ac:dyDescent="0.25">
      <c r="A115" s="52"/>
      <c r="B115" s="52"/>
      <c r="C115" s="53" t="s">
        <v>153</v>
      </c>
      <c r="D115" s="54">
        <v>2022</v>
      </c>
      <c r="E115" s="55" t="s">
        <v>3</v>
      </c>
      <c r="F115" s="31"/>
      <c r="G115" s="31"/>
      <c r="H115" s="88" t="e">
        <f t="shared" si="4"/>
        <v>#DIV/0!</v>
      </c>
      <c r="I115" s="29"/>
      <c r="J115" s="4"/>
      <c r="N115" s="56"/>
    </row>
    <row r="116" spans="1:14" s="51" customFormat="1" ht="30.75" hidden="1" customHeight="1" x14ac:dyDescent="0.25">
      <c r="A116" s="52"/>
      <c r="B116" s="52"/>
      <c r="C116" s="53" t="s">
        <v>175</v>
      </c>
      <c r="D116" s="54">
        <v>2021</v>
      </c>
      <c r="E116" s="55" t="s">
        <v>3</v>
      </c>
      <c r="F116" s="31"/>
      <c r="G116" s="31"/>
      <c r="H116" s="88" t="e">
        <f t="shared" si="4"/>
        <v>#DIV/0!</v>
      </c>
      <c r="I116" s="29"/>
      <c r="J116" s="4"/>
      <c r="N116" s="56"/>
    </row>
    <row r="117" spans="1:14" ht="30.75" hidden="1" customHeight="1" x14ac:dyDescent="0.25">
      <c r="A117" s="37" t="s">
        <v>174</v>
      </c>
      <c r="B117" s="37"/>
      <c r="C117" s="40" t="s">
        <v>176</v>
      </c>
      <c r="D117" s="38">
        <v>2024</v>
      </c>
      <c r="E117" s="39" t="s">
        <v>3</v>
      </c>
      <c r="F117" s="31"/>
      <c r="G117" s="31"/>
      <c r="H117" s="88" t="e">
        <f t="shared" si="4"/>
        <v>#DIV/0!</v>
      </c>
      <c r="I117" s="29"/>
      <c r="N117" s="15"/>
    </row>
    <row r="118" spans="1:14" ht="56.25" customHeight="1" x14ac:dyDescent="0.25">
      <c r="A118" s="37" t="s">
        <v>55</v>
      </c>
      <c r="B118" s="122" t="s">
        <v>330</v>
      </c>
      <c r="C118" s="40" t="s">
        <v>246</v>
      </c>
      <c r="D118" s="38">
        <v>2023</v>
      </c>
      <c r="E118" s="39" t="s">
        <v>20</v>
      </c>
      <c r="F118" s="31">
        <v>19.38</v>
      </c>
      <c r="G118" s="31">
        <v>19.38</v>
      </c>
      <c r="H118" s="88">
        <f t="shared" si="4"/>
        <v>100</v>
      </c>
      <c r="I118" s="141" t="s">
        <v>284</v>
      </c>
      <c r="N118" s="15"/>
    </row>
    <row r="119" spans="1:14" ht="57.75" customHeight="1" x14ac:dyDescent="0.25">
      <c r="A119" s="37" t="s">
        <v>56</v>
      </c>
      <c r="B119" s="123"/>
      <c r="C119" s="40" t="s">
        <v>247</v>
      </c>
      <c r="D119" s="38">
        <v>2023</v>
      </c>
      <c r="E119" s="39" t="s">
        <v>20</v>
      </c>
      <c r="F119" s="31">
        <v>6.3</v>
      </c>
      <c r="G119" s="31">
        <v>6.3</v>
      </c>
      <c r="H119" s="88">
        <f t="shared" si="4"/>
        <v>100</v>
      </c>
      <c r="I119" s="142"/>
      <c r="K119" s="5"/>
      <c r="N119" s="15"/>
    </row>
    <row r="120" spans="1:14" ht="59.25" customHeight="1" x14ac:dyDescent="0.25">
      <c r="A120" s="37" t="s">
        <v>57</v>
      </c>
      <c r="B120" s="123"/>
      <c r="C120" s="40" t="s">
        <v>182</v>
      </c>
      <c r="D120" s="38">
        <v>2023</v>
      </c>
      <c r="E120" s="39" t="s">
        <v>20</v>
      </c>
      <c r="F120" s="31">
        <v>49.28</v>
      </c>
      <c r="G120" s="31">
        <v>49.28</v>
      </c>
      <c r="H120" s="88">
        <f t="shared" si="4"/>
        <v>100</v>
      </c>
      <c r="I120" s="142"/>
      <c r="N120" s="15"/>
    </row>
    <row r="121" spans="1:14" ht="45.75" customHeight="1" x14ac:dyDescent="0.25">
      <c r="A121" s="37" t="s">
        <v>58</v>
      </c>
      <c r="B121" s="124"/>
      <c r="C121" s="40" t="s">
        <v>186</v>
      </c>
      <c r="D121" s="38">
        <v>2023</v>
      </c>
      <c r="E121" s="39" t="s">
        <v>20</v>
      </c>
      <c r="F121" s="31">
        <v>16.2</v>
      </c>
      <c r="G121" s="31">
        <v>16.2</v>
      </c>
      <c r="H121" s="88">
        <f t="shared" si="4"/>
        <v>100</v>
      </c>
      <c r="I121" s="143"/>
      <c r="N121" s="15"/>
    </row>
    <row r="122" spans="1:14" ht="45.75" customHeight="1" x14ac:dyDescent="0.25">
      <c r="A122" s="37" t="s">
        <v>66</v>
      </c>
      <c r="B122" s="122" t="s">
        <v>328</v>
      </c>
      <c r="C122" s="40" t="s">
        <v>46</v>
      </c>
      <c r="D122" s="37" t="s">
        <v>170</v>
      </c>
      <c r="E122" s="37" t="s">
        <v>180</v>
      </c>
      <c r="F122" s="31">
        <v>0</v>
      </c>
      <c r="G122" s="31">
        <v>0</v>
      </c>
      <c r="H122" s="88">
        <v>0</v>
      </c>
      <c r="I122" s="141" t="s">
        <v>286</v>
      </c>
      <c r="N122" s="15"/>
    </row>
    <row r="123" spans="1:14" ht="45.75" customHeight="1" x14ac:dyDescent="0.25">
      <c r="A123" s="37" t="s">
        <v>67</v>
      </c>
      <c r="B123" s="123"/>
      <c r="C123" s="40" t="s">
        <v>45</v>
      </c>
      <c r="D123" s="37" t="s">
        <v>170</v>
      </c>
      <c r="E123" s="37" t="s">
        <v>180</v>
      </c>
      <c r="F123" s="31">
        <v>0</v>
      </c>
      <c r="G123" s="31">
        <v>0</v>
      </c>
      <c r="H123" s="88">
        <v>0</v>
      </c>
      <c r="I123" s="142"/>
      <c r="N123" s="15"/>
    </row>
    <row r="124" spans="1:14" ht="45.75" customHeight="1" x14ac:dyDescent="0.25">
      <c r="A124" s="37" t="s">
        <v>68</v>
      </c>
      <c r="B124" s="124"/>
      <c r="C124" s="40" t="s">
        <v>192</v>
      </c>
      <c r="D124" s="37" t="s">
        <v>170</v>
      </c>
      <c r="E124" s="37" t="s">
        <v>180</v>
      </c>
      <c r="F124" s="31">
        <v>0</v>
      </c>
      <c r="G124" s="31">
        <v>0</v>
      </c>
      <c r="H124" s="88">
        <v>0</v>
      </c>
      <c r="I124" s="143"/>
      <c r="N124" s="15"/>
    </row>
    <row r="125" spans="1:14" ht="45.75" hidden="1" customHeight="1" x14ac:dyDescent="0.25">
      <c r="A125" s="37" t="s">
        <v>195</v>
      </c>
      <c r="B125" s="37"/>
      <c r="C125" s="40" t="s">
        <v>198</v>
      </c>
      <c r="D125" s="37" t="s">
        <v>170</v>
      </c>
      <c r="E125" s="37" t="s">
        <v>3</v>
      </c>
      <c r="F125" s="31"/>
      <c r="G125" s="31"/>
      <c r="H125" s="88" t="e">
        <f t="shared" si="4"/>
        <v>#DIV/0!</v>
      </c>
      <c r="I125" s="29"/>
      <c r="N125" s="15"/>
    </row>
    <row r="126" spans="1:14" ht="45.75" hidden="1" customHeight="1" x14ac:dyDescent="0.25">
      <c r="A126" s="37" t="s">
        <v>195</v>
      </c>
      <c r="B126" s="37"/>
      <c r="C126" s="40"/>
      <c r="D126" s="37" t="s">
        <v>170</v>
      </c>
      <c r="E126" s="37" t="s">
        <v>3</v>
      </c>
      <c r="F126" s="31">
        <v>0</v>
      </c>
      <c r="G126" s="31">
        <v>0</v>
      </c>
      <c r="H126" s="88" t="e">
        <f t="shared" si="4"/>
        <v>#DIV/0!</v>
      </c>
      <c r="I126" s="29"/>
      <c r="N126" s="15"/>
    </row>
    <row r="127" spans="1:14" ht="45.75" hidden="1" customHeight="1" x14ac:dyDescent="0.25">
      <c r="A127" s="37" t="s">
        <v>196</v>
      </c>
      <c r="B127" s="37"/>
      <c r="C127" s="40"/>
      <c r="D127" s="37" t="s">
        <v>170</v>
      </c>
      <c r="E127" s="37" t="s">
        <v>3</v>
      </c>
      <c r="F127" s="31">
        <v>0</v>
      </c>
      <c r="G127" s="31">
        <v>0</v>
      </c>
      <c r="H127" s="88" t="e">
        <f t="shared" si="4"/>
        <v>#DIV/0!</v>
      </c>
      <c r="I127" s="29"/>
      <c r="N127" s="15"/>
    </row>
    <row r="128" spans="1:14" ht="45.75" hidden="1" customHeight="1" x14ac:dyDescent="0.25">
      <c r="A128" s="37" t="s">
        <v>199</v>
      </c>
      <c r="B128" s="37"/>
      <c r="C128" s="40" t="s">
        <v>200</v>
      </c>
      <c r="D128" s="37" t="s">
        <v>170</v>
      </c>
      <c r="E128" s="37" t="s">
        <v>3</v>
      </c>
      <c r="F128" s="31"/>
      <c r="G128" s="31"/>
      <c r="H128" s="88" t="e">
        <f t="shared" si="4"/>
        <v>#DIV/0!</v>
      </c>
      <c r="I128" s="29"/>
      <c r="N128" s="15"/>
    </row>
    <row r="129" spans="1:14" ht="60.75" customHeight="1" x14ac:dyDescent="0.25">
      <c r="A129" s="37" t="s">
        <v>69</v>
      </c>
      <c r="B129" s="122" t="s">
        <v>326</v>
      </c>
      <c r="C129" s="40" t="s">
        <v>227</v>
      </c>
      <c r="D129" s="37" t="s">
        <v>170</v>
      </c>
      <c r="E129" s="37" t="s">
        <v>30</v>
      </c>
      <c r="F129" s="31">
        <v>18.391999999999999</v>
      </c>
      <c r="G129" s="31">
        <v>18.341000000000001</v>
      </c>
      <c r="H129" s="88">
        <f t="shared" si="4"/>
        <v>99.722705524140949</v>
      </c>
      <c r="I129" s="141" t="s">
        <v>307</v>
      </c>
      <c r="N129" s="15"/>
    </row>
    <row r="130" spans="1:14" ht="45" customHeight="1" x14ac:dyDescent="0.25">
      <c r="A130" s="37" t="s">
        <v>70</v>
      </c>
      <c r="B130" s="123"/>
      <c r="C130" s="40" t="s">
        <v>228</v>
      </c>
      <c r="D130" s="37" t="s">
        <v>170</v>
      </c>
      <c r="E130" s="37" t="s">
        <v>30</v>
      </c>
      <c r="F130" s="31">
        <v>22.702999999999999</v>
      </c>
      <c r="G130" s="31">
        <v>22.640999999999998</v>
      </c>
      <c r="H130" s="88">
        <f t="shared" si="4"/>
        <v>99.72690833810509</v>
      </c>
      <c r="I130" s="142"/>
      <c r="N130" s="15"/>
    </row>
    <row r="131" spans="1:14" ht="49.5" customHeight="1" x14ac:dyDescent="0.25">
      <c r="A131" s="37" t="s">
        <v>72</v>
      </c>
      <c r="B131" s="123"/>
      <c r="C131" s="40" t="s">
        <v>229</v>
      </c>
      <c r="D131" s="37" t="s">
        <v>170</v>
      </c>
      <c r="E131" s="37" t="s">
        <v>30</v>
      </c>
      <c r="F131" s="31">
        <v>4.47</v>
      </c>
      <c r="G131" s="31">
        <v>4.4569999999999999</v>
      </c>
      <c r="H131" s="88">
        <f t="shared" si="4"/>
        <v>99.709172259507824</v>
      </c>
      <c r="I131" s="142"/>
      <c r="N131" s="15"/>
    </row>
    <row r="132" spans="1:14" ht="61.5" customHeight="1" x14ac:dyDescent="0.25">
      <c r="A132" s="37" t="s">
        <v>78</v>
      </c>
      <c r="B132" s="123"/>
      <c r="C132" s="40" t="s">
        <v>230</v>
      </c>
      <c r="D132" s="37" t="s">
        <v>170</v>
      </c>
      <c r="E132" s="37" t="s">
        <v>30</v>
      </c>
      <c r="F132" s="31">
        <v>13.603</v>
      </c>
      <c r="G132" s="31">
        <v>13.565</v>
      </c>
      <c r="H132" s="88">
        <f t="shared" si="4"/>
        <v>99.720649856649274</v>
      </c>
      <c r="I132" s="143"/>
      <c r="N132" s="15"/>
    </row>
    <row r="133" spans="1:14" ht="46.5" customHeight="1" x14ac:dyDescent="0.25">
      <c r="A133" s="37" t="s">
        <v>79</v>
      </c>
      <c r="B133" s="123"/>
      <c r="C133" s="40" t="s">
        <v>226</v>
      </c>
      <c r="D133" s="37" t="s">
        <v>170</v>
      </c>
      <c r="E133" s="37" t="s">
        <v>30</v>
      </c>
      <c r="F133" s="31">
        <v>75.262</v>
      </c>
      <c r="G133" s="31">
        <v>60</v>
      </c>
      <c r="H133" s="88">
        <f t="shared" si="4"/>
        <v>79.721506204990561</v>
      </c>
      <c r="I133" s="141" t="s">
        <v>308</v>
      </c>
      <c r="N133" s="15"/>
    </row>
    <row r="134" spans="1:14" ht="45.75" customHeight="1" x14ac:dyDescent="0.25">
      <c r="A134" s="37" t="s">
        <v>80</v>
      </c>
      <c r="B134" s="123"/>
      <c r="C134" s="40" t="s">
        <v>231</v>
      </c>
      <c r="D134" s="37" t="s">
        <v>170</v>
      </c>
      <c r="E134" s="37" t="s">
        <v>30</v>
      </c>
      <c r="F134" s="31">
        <v>472.34399999999999</v>
      </c>
      <c r="G134" s="31">
        <v>425</v>
      </c>
      <c r="H134" s="88">
        <f t="shared" si="4"/>
        <v>89.976796571989908</v>
      </c>
      <c r="I134" s="142"/>
      <c r="N134" s="15"/>
    </row>
    <row r="135" spans="1:14" ht="51" customHeight="1" x14ac:dyDescent="0.25">
      <c r="A135" s="37" t="s">
        <v>81</v>
      </c>
      <c r="B135" s="124"/>
      <c r="C135" s="40" t="s">
        <v>232</v>
      </c>
      <c r="D135" s="37" t="s">
        <v>170</v>
      </c>
      <c r="E135" s="37" t="s">
        <v>30</v>
      </c>
      <c r="F135" s="31">
        <v>324.524</v>
      </c>
      <c r="G135" s="31">
        <v>271</v>
      </c>
      <c r="H135" s="88">
        <f t="shared" si="4"/>
        <v>83.506920905695722</v>
      </c>
      <c r="I135" s="143"/>
      <c r="N135" s="15"/>
    </row>
    <row r="136" spans="1:14" ht="51.75" customHeight="1" x14ac:dyDescent="0.25">
      <c r="A136" s="30" t="s">
        <v>82</v>
      </c>
      <c r="B136" s="122" t="s">
        <v>332</v>
      </c>
      <c r="C136" s="45" t="s">
        <v>211</v>
      </c>
      <c r="D136" s="11">
        <v>2023</v>
      </c>
      <c r="E136" s="11" t="s">
        <v>180</v>
      </c>
      <c r="F136" s="25">
        <v>77.918000000000006</v>
      </c>
      <c r="G136" s="25">
        <v>77.840999999999994</v>
      </c>
      <c r="H136" s="88">
        <f t="shared" si="4"/>
        <v>99.901178161657114</v>
      </c>
      <c r="I136" s="141" t="s">
        <v>309</v>
      </c>
      <c r="N136" s="15"/>
    </row>
    <row r="137" spans="1:14" ht="45.75" customHeight="1" x14ac:dyDescent="0.25">
      <c r="A137" s="30" t="s">
        <v>87</v>
      </c>
      <c r="B137" s="123"/>
      <c r="C137" s="45" t="s">
        <v>212</v>
      </c>
      <c r="D137" s="11">
        <v>2023</v>
      </c>
      <c r="E137" s="11" t="s">
        <v>180</v>
      </c>
      <c r="F137" s="25">
        <v>520.65800000000002</v>
      </c>
      <c r="G137" s="25">
        <v>519.85199999999998</v>
      </c>
      <c r="H137" s="88">
        <f t="shared" si="4"/>
        <v>99.845195886743312</v>
      </c>
      <c r="I137" s="142"/>
      <c r="N137" s="15"/>
    </row>
    <row r="138" spans="1:14" ht="44.25" customHeight="1" x14ac:dyDescent="0.25">
      <c r="A138" s="30" t="s">
        <v>88</v>
      </c>
      <c r="B138" s="123"/>
      <c r="C138" s="45" t="s">
        <v>213</v>
      </c>
      <c r="D138" s="11">
        <v>2023</v>
      </c>
      <c r="E138" s="11" t="s">
        <v>180</v>
      </c>
      <c r="F138" s="25">
        <v>1478.348</v>
      </c>
      <c r="G138" s="25">
        <v>1478.22</v>
      </c>
      <c r="H138" s="88">
        <f t="shared" si="4"/>
        <v>99.991341686801761</v>
      </c>
      <c r="I138" s="142"/>
      <c r="N138" s="15"/>
    </row>
    <row r="139" spans="1:14" ht="44.25" customHeight="1" x14ac:dyDescent="0.25">
      <c r="A139" s="30" t="s">
        <v>93</v>
      </c>
      <c r="B139" s="123"/>
      <c r="C139" s="45" t="s">
        <v>214</v>
      </c>
      <c r="D139" s="11">
        <v>2023</v>
      </c>
      <c r="E139" s="11" t="s">
        <v>180</v>
      </c>
      <c r="F139" s="25">
        <v>169.52</v>
      </c>
      <c r="G139" s="25">
        <v>169.29400000000001</v>
      </c>
      <c r="H139" s="88">
        <f t="shared" si="4"/>
        <v>99.866682397357238</v>
      </c>
      <c r="I139" s="142"/>
      <c r="N139" s="15"/>
    </row>
    <row r="140" spans="1:14" ht="44.25" customHeight="1" x14ac:dyDescent="0.25">
      <c r="A140" s="30" t="s">
        <v>95</v>
      </c>
      <c r="B140" s="123"/>
      <c r="C140" s="45" t="s">
        <v>215</v>
      </c>
      <c r="D140" s="11">
        <v>2023</v>
      </c>
      <c r="E140" s="11" t="s">
        <v>180</v>
      </c>
      <c r="F140" s="25">
        <v>165.95500000000001</v>
      </c>
      <c r="G140" s="25">
        <v>165.815</v>
      </c>
      <c r="H140" s="88">
        <f t="shared" si="4"/>
        <v>99.915639781868578</v>
      </c>
      <c r="I140" s="142"/>
      <c r="N140" s="15"/>
    </row>
    <row r="141" spans="1:14" ht="44.25" customHeight="1" x14ac:dyDescent="0.25">
      <c r="A141" s="30" t="s">
        <v>96</v>
      </c>
      <c r="B141" s="123"/>
      <c r="C141" s="45" t="s">
        <v>216</v>
      </c>
      <c r="D141" s="11">
        <v>2023</v>
      </c>
      <c r="E141" s="11" t="s">
        <v>180</v>
      </c>
      <c r="F141" s="25">
        <v>43.438000000000002</v>
      </c>
      <c r="G141" s="25">
        <v>43.375999999999998</v>
      </c>
      <c r="H141" s="88">
        <f t="shared" si="4"/>
        <v>99.857267830010571</v>
      </c>
      <c r="I141" s="142"/>
      <c r="N141" s="15"/>
    </row>
    <row r="142" spans="1:14" ht="44.25" customHeight="1" x14ac:dyDescent="0.25">
      <c r="A142" s="30" t="s">
        <v>97</v>
      </c>
      <c r="B142" s="123"/>
      <c r="C142" s="45" t="s">
        <v>217</v>
      </c>
      <c r="D142" s="11">
        <v>2023</v>
      </c>
      <c r="E142" s="11" t="s">
        <v>180</v>
      </c>
      <c r="F142" s="25">
        <v>25.6</v>
      </c>
      <c r="G142" s="25">
        <v>25.477</v>
      </c>
      <c r="H142" s="88">
        <f t="shared" si="4"/>
        <v>99.51953125</v>
      </c>
      <c r="I142" s="142"/>
      <c r="N142" s="15"/>
    </row>
    <row r="143" spans="1:14" ht="44.25" customHeight="1" x14ac:dyDescent="0.25">
      <c r="A143" s="30" t="s">
        <v>99</v>
      </c>
      <c r="B143" s="123"/>
      <c r="C143" s="45" t="s">
        <v>218</v>
      </c>
      <c r="D143" s="11">
        <v>2023</v>
      </c>
      <c r="E143" s="11" t="s">
        <v>180</v>
      </c>
      <c r="F143" s="25">
        <v>64.715999999999994</v>
      </c>
      <c r="G143" s="25">
        <v>64.584000000000003</v>
      </c>
      <c r="H143" s="88">
        <f t="shared" si="4"/>
        <v>99.796031893194893</v>
      </c>
      <c r="I143" s="142"/>
      <c r="N143" s="15"/>
    </row>
    <row r="144" spans="1:14" ht="44.25" customHeight="1" x14ac:dyDescent="0.25">
      <c r="A144" s="30" t="s">
        <v>100</v>
      </c>
      <c r="B144" s="123"/>
      <c r="C144" s="45" t="s">
        <v>219</v>
      </c>
      <c r="D144" s="11">
        <v>2023</v>
      </c>
      <c r="E144" s="11" t="s">
        <v>180</v>
      </c>
      <c r="F144" s="25">
        <v>33.9</v>
      </c>
      <c r="G144" s="25">
        <v>33.758000000000003</v>
      </c>
      <c r="H144" s="88">
        <f t="shared" si="4"/>
        <v>99.581120943952811</v>
      </c>
      <c r="I144" s="142"/>
      <c r="N144" s="15"/>
    </row>
    <row r="145" spans="1:14" ht="44.25" customHeight="1" x14ac:dyDescent="0.25">
      <c r="A145" s="30" t="s">
        <v>104</v>
      </c>
      <c r="B145" s="123"/>
      <c r="C145" s="45" t="s">
        <v>220</v>
      </c>
      <c r="D145" s="11">
        <v>2023</v>
      </c>
      <c r="E145" s="11" t="s">
        <v>180</v>
      </c>
      <c r="F145" s="25">
        <v>22.245999999999999</v>
      </c>
      <c r="G145" s="25">
        <v>22.059000000000001</v>
      </c>
      <c r="H145" s="88">
        <f t="shared" si="4"/>
        <v>99.159399442596424</v>
      </c>
      <c r="I145" s="142"/>
      <c r="N145" s="15"/>
    </row>
    <row r="146" spans="1:14" ht="44.25" customHeight="1" x14ac:dyDescent="0.25">
      <c r="A146" s="30" t="s">
        <v>101</v>
      </c>
      <c r="B146" s="123"/>
      <c r="C146" s="45" t="s">
        <v>221</v>
      </c>
      <c r="D146" s="11">
        <v>2023</v>
      </c>
      <c r="E146" s="11" t="s">
        <v>180</v>
      </c>
      <c r="F146" s="25">
        <v>33.9</v>
      </c>
      <c r="G146" s="25">
        <v>33.758000000000003</v>
      </c>
      <c r="H146" s="88">
        <f t="shared" si="4"/>
        <v>99.581120943952811</v>
      </c>
      <c r="I146" s="142"/>
      <c r="N146" s="15"/>
    </row>
    <row r="147" spans="1:14" ht="44.25" customHeight="1" x14ac:dyDescent="0.25">
      <c r="A147" s="30" t="s">
        <v>102</v>
      </c>
      <c r="B147" s="123"/>
      <c r="C147" s="45" t="s">
        <v>222</v>
      </c>
      <c r="D147" s="11">
        <v>2023</v>
      </c>
      <c r="E147" s="11" t="s">
        <v>180</v>
      </c>
      <c r="F147" s="25">
        <v>5.9569999999999999</v>
      </c>
      <c r="G147" s="25">
        <v>5.8280000000000003</v>
      </c>
      <c r="H147" s="88">
        <f t="shared" si="4"/>
        <v>97.834480443176091</v>
      </c>
      <c r="I147" s="143"/>
      <c r="N147" s="15"/>
    </row>
    <row r="148" spans="1:14" ht="76.5" customHeight="1" x14ac:dyDescent="0.25">
      <c r="A148" s="30" t="s">
        <v>106</v>
      </c>
      <c r="B148" s="37" t="s">
        <v>333</v>
      </c>
      <c r="C148" s="45" t="s">
        <v>237</v>
      </c>
      <c r="D148" s="11">
        <v>2023</v>
      </c>
      <c r="E148" s="11" t="s">
        <v>30</v>
      </c>
      <c r="F148" s="25">
        <v>181.096</v>
      </c>
      <c r="G148" s="25">
        <v>147.828</v>
      </c>
      <c r="H148" s="88">
        <f t="shared" si="4"/>
        <v>81.629632901886296</v>
      </c>
      <c r="I148" s="62" t="s">
        <v>287</v>
      </c>
      <c r="N148" s="15"/>
    </row>
    <row r="149" spans="1:14" ht="25.5" hidden="1" customHeight="1" x14ac:dyDescent="0.25">
      <c r="A149" s="30" t="s">
        <v>233</v>
      </c>
      <c r="B149" s="30"/>
      <c r="C149" s="45" t="s">
        <v>234</v>
      </c>
      <c r="D149" s="11">
        <v>2023</v>
      </c>
      <c r="E149" s="11" t="s">
        <v>30</v>
      </c>
      <c r="F149" s="25"/>
      <c r="G149" s="25"/>
      <c r="H149" s="88" t="e">
        <f t="shared" si="4"/>
        <v>#DIV/0!</v>
      </c>
      <c r="I149" s="29"/>
      <c r="N149" s="15"/>
    </row>
    <row r="150" spans="1:14" ht="44.25" customHeight="1" x14ac:dyDescent="0.25">
      <c r="A150" s="30" t="s">
        <v>107</v>
      </c>
      <c r="B150" s="122" t="s">
        <v>332</v>
      </c>
      <c r="C150" s="45" t="s">
        <v>109</v>
      </c>
      <c r="D150" s="11">
        <v>2023</v>
      </c>
      <c r="E150" s="11" t="s">
        <v>180</v>
      </c>
      <c r="F150" s="31">
        <v>48.38</v>
      </c>
      <c r="G150" s="31">
        <v>48.38</v>
      </c>
      <c r="H150" s="88">
        <f t="shared" si="4"/>
        <v>100</v>
      </c>
      <c r="I150" s="141" t="s">
        <v>285</v>
      </c>
      <c r="N150" s="15"/>
    </row>
    <row r="151" spans="1:14" ht="44.25" customHeight="1" x14ac:dyDescent="0.25">
      <c r="A151" s="30" t="s">
        <v>114</v>
      </c>
      <c r="B151" s="123"/>
      <c r="C151" s="45" t="s">
        <v>110</v>
      </c>
      <c r="D151" s="11">
        <v>2023</v>
      </c>
      <c r="E151" s="11" t="s">
        <v>180</v>
      </c>
      <c r="F151" s="31">
        <v>32.840000000000003</v>
      </c>
      <c r="G151" s="31">
        <v>25.294</v>
      </c>
      <c r="H151" s="88">
        <f t="shared" si="4"/>
        <v>77.021924482338605</v>
      </c>
      <c r="I151" s="142"/>
      <c r="N151" s="15"/>
    </row>
    <row r="152" spans="1:14" ht="60.75" customHeight="1" x14ac:dyDescent="0.25">
      <c r="A152" s="30" t="s">
        <v>115</v>
      </c>
      <c r="B152" s="123"/>
      <c r="C152" s="45" t="s">
        <v>242</v>
      </c>
      <c r="D152" s="11">
        <v>2023</v>
      </c>
      <c r="E152" s="11" t="s">
        <v>180</v>
      </c>
      <c r="F152" s="25">
        <v>7.7549999999999999</v>
      </c>
      <c r="G152" s="25">
        <v>7.7549999999999999</v>
      </c>
      <c r="H152" s="88">
        <f t="shared" si="4"/>
        <v>100</v>
      </c>
      <c r="I152" s="142"/>
      <c r="N152" s="15"/>
    </row>
    <row r="153" spans="1:14" ht="64.5" customHeight="1" x14ac:dyDescent="0.25">
      <c r="A153" s="30" t="s">
        <v>117</v>
      </c>
      <c r="B153" s="124"/>
      <c r="C153" s="45" t="s">
        <v>243</v>
      </c>
      <c r="D153" s="11">
        <v>2023</v>
      </c>
      <c r="E153" s="11" t="s">
        <v>180</v>
      </c>
      <c r="F153" s="25">
        <v>3.57</v>
      </c>
      <c r="G153" s="25">
        <v>3.57</v>
      </c>
      <c r="H153" s="88">
        <f t="shared" si="4"/>
        <v>100</v>
      </c>
      <c r="I153" s="143"/>
      <c r="N153" s="15"/>
    </row>
    <row r="154" spans="1:14" ht="59.25" customHeight="1" x14ac:dyDescent="0.25">
      <c r="A154" s="30" t="s">
        <v>119</v>
      </c>
      <c r="B154" s="37" t="s">
        <v>329</v>
      </c>
      <c r="C154" s="45" t="s">
        <v>261</v>
      </c>
      <c r="D154" s="11">
        <v>2023</v>
      </c>
      <c r="E154" s="11" t="s">
        <v>3</v>
      </c>
      <c r="F154" s="25">
        <v>156.69</v>
      </c>
      <c r="G154" s="25">
        <v>0</v>
      </c>
      <c r="H154" s="88">
        <f t="shared" si="4"/>
        <v>0</v>
      </c>
      <c r="I154" s="11" t="s">
        <v>294</v>
      </c>
      <c r="N154" s="15"/>
    </row>
    <row r="155" spans="1:14" ht="43.5" customHeight="1" x14ac:dyDescent="0.25">
      <c r="A155" s="30" t="s">
        <v>120</v>
      </c>
      <c r="B155" s="122" t="s">
        <v>330</v>
      </c>
      <c r="C155" s="45" t="s">
        <v>252</v>
      </c>
      <c r="D155" s="11">
        <v>2023</v>
      </c>
      <c r="E155" s="11" t="s">
        <v>20</v>
      </c>
      <c r="F155" s="25">
        <v>10.27</v>
      </c>
      <c r="G155" s="25">
        <v>0</v>
      </c>
      <c r="H155" s="88">
        <f t="shared" si="4"/>
        <v>0</v>
      </c>
      <c r="I155" s="141" t="s">
        <v>313</v>
      </c>
      <c r="N155" s="15"/>
    </row>
    <row r="156" spans="1:14" ht="43.5" customHeight="1" x14ac:dyDescent="0.25">
      <c r="A156" s="30" t="s">
        <v>121</v>
      </c>
      <c r="B156" s="124"/>
      <c r="C156" s="45" t="s">
        <v>251</v>
      </c>
      <c r="D156" s="11">
        <v>2023</v>
      </c>
      <c r="E156" s="11" t="s">
        <v>20</v>
      </c>
      <c r="F156" s="25">
        <v>6.03</v>
      </c>
      <c r="G156" s="25">
        <v>0</v>
      </c>
      <c r="H156" s="88">
        <f t="shared" si="4"/>
        <v>0</v>
      </c>
      <c r="I156" s="143"/>
      <c r="N156" s="15"/>
    </row>
    <row r="157" spans="1:14" ht="21" customHeight="1" x14ac:dyDescent="0.25">
      <c r="A157" s="135" t="s">
        <v>270</v>
      </c>
      <c r="B157" s="136"/>
      <c r="C157" s="136"/>
      <c r="D157" s="136"/>
      <c r="E157" s="137"/>
      <c r="F157" s="6">
        <f>F41+F42+F43+F44+F45+F49+F51+F52+F53+F55+F56+F74+F83+F84+F85+F86+F87+F88+F97+F101+F106+F110+F118+F119+F120+F121+F122+F123+F124+F129+F130+F131+F132+F133+F134+F135+F136+F137+F138+F139+F140+F141+F142+F143+F144+F145+F146+F147+F148+F150+F151+F152+F153+F154+F156+F59+F155</f>
        <v>49461.694999999985</v>
      </c>
      <c r="G157" s="6">
        <f>G41+G42+G43+G44+G45+G49+G51+G52+G53+G55+G56+G74+G83+G84+G85+G86+G87+G88+G97+G101+G106+G110+G118+G119+G120+G121+G122+G123+G124+G129+G130+G131+G132+G133+G134+G135+G136+G137+G138+G139+G140+G141+G142+G143+G144+G145+G146+G147+G148+G150+G151+G152+G153+G154+G156+G59+G155</f>
        <v>46923.695910000002</v>
      </c>
      <c r="H157" s="92">
        <f>(G157/F157)*100</f>
        <v>94.868758359372876</v>
      </c>
      <c r="I157" s="29"/>
      <c r="J157" s="22"/>
      <c r="N157" s="15"/>
    </row>
    <row r="158" spans="1:14" ht="32.25" hidden="1" customHeight="1" x14ac:dyDescent="0.25">
      <c r="A158" s="138"/>
      <c r="B158" s="139"/>
      <c r="C158" s="139"/>
      <c r="D158" s="139"/>
      <c r="E158" s="140"/>
      <c r="F158" s="74" t="e">
        <f>#REF!+#REF!+#REF!</f>
        <v>#REF!</v>
      </c>
      <c r="G158" s="74"/>
      <c r="H158" s="5"/>
      <c r="I158" s="5"/>
      <c r="J158" s="22"/>
      <c r="K158" s="19"/>
      <c r="L158" s="22"/>
      <c r="N158" s="15"/>
    </row>
    <row r="159" spans="1:14" ht="15.75" customHeight="1" x14ac:dyDescent="0.25">
      <c r="A159" s="130" t="s">
        <v>28</v>
      </c>
      <c r="B159" s="130"/>
      <c r="C159" s="130"/>
      <c r="D159" s="130"/>
      <c r="E159" s="130"/>
      <c r="F159" s="130"/>
      <c r="G159" s="130"/>
      <c r="H159" s="130"/>
      <c r="I159" s="130"/>
      <c r="N159" s="15"/>
    </row>
    <row r="160" spans="1:14" ht="125.25" customHeight="1" x14ac:dyDescent="0.25">
      <c r="A160" s="70" t="s">
        <v>10</v>
      </c>
      <c r="B160" s="70" t="s">
        <v>334</v>
      </c>
      <c r="C160" s="84" t="s">
        <v>29</v>
      </c>
      <c r="D160" s="70" t="s">
        <v>170</v>
      </c>
      <c r="E160" s="70" t="s">
        <v>30</v>
      </c>
      <c r="F160" s="70" t="s">
        <v>259</v>
      </c>
      <c r="G160" s="42">
        <v>1991.1369999999999</v>
      </c>
      <c r="H160" s="76">
        <f>(G160/F160)*100</f>
        <v>96.122257554202022</v>
      </c>
      <c r="I160" s="39" t="s">
        <v>292</v>
      </c>
      <c r="N160" s="15"/>
    </row>
    <row r="161" spans="1:14" ht="74.25" customHeight="1" x14ac:dyDescent="0.25">
      <c r="A161" s="37" t="s">
        <v>4</v>
      </c>
      <c r="B161" s="37" t="s">
        <v>335</v>
      </c>
      <c r="C161" s="40" t="s">
        <v>31</v>
      </c>
      <c r="D161" s="37" t="s">
        <v>170</v>
      </c>
      <c r="E161" s="39" t="s">
        <v>30</v>
      </c>
      <c r="F161" s="25">
        <v>4212.2719999999999</v>
      </c>
      <c r="G161" s="42">
        <v>1964.4169999999999</v>
      </c>
      <c r="H161" s="76">
        <f t="shared" ref="H161:H164" si="5">(G161/F161)*100</f>
        <v>46.635568643240511</v>
      </c>
      <c r="I161" s="39" t="s">
        <v>290</v>
      </c>
      <c r="J161" s="22"/>
      <c r="K161" s="22"/>
      <c r="L161" s="22"/>
      <c r="N161" s="15"/>
    </row>
    <row r="162" spans="1:14" ht="19.5" hidden="1" customHeight="1" x14ac:dyDescent="0.25">
      <c r="A162" s="37" t="s">
        <v>5</v>
      </c>
      <c r="B162" s="37"/>
      <c r="C162" s="40" t="s">
        <v>64</v>
      </c>
      <c r="D162" s="38">
        <v>2020</v>
      </c>
      <c r="E162" s="39" t="s">
        <v>65</v>
      </c>
      <c r="F162" s="31"/>
      <c r="G162" s="42"/>
      <c r="H162" s="76" t="e">
        <f t="shared" si="5"/>
        <v>#DIV/0!</v>
      </c>
      <c r="I162" s="30"/>
      <c r="N162" s="15"/>
    </row>
    <row r="163" spans="1:14" ht="60" customHeight="1" x14ac:dyDescent="0.25">
      <c r="A163" s="37" t="s">
        <v>5</v>
      </c>
      <c r="B163" s="37" t="s">
        <v>335</v>
      </c>
      <c r="C163" s="40" t="s">
        <v>111</v>
      </c>
      <c r="D163" s="37" t="s">
        <v>170</v>
      </c>
      <c r="E163" s="37" t="s">
        <v>105</v>
      </c>
      <c r="F163" s="31">
        <v>41.28</v>
      </c>
      <c r="G163" s="25">
        <v>41.28</v>
      </c>
      <c r="H163" s="76">
        <f t="shared" si="5"/>
        <v>100</v>
      </c>
      <c r="I163" s="141" t="s">
        <v>291</v>
      </c>
      <c r="N163" s="15"/>
    </row>
    <row r="164" spans="1:14" ht="61.5" customHeight="1" x14ac:dyDescent="0.25">
      <c r="A164" s="37" t="s">
        <v>6</v>
      </c>
      <c r="B164" s="37" t="s">
        <v>335</v>
      </c>
      <c r="C164" s="40" t="s">
        <v>112</v>
      </c>
      <c r="D164" s="37" t="s">
        <v>170</v>
      </c>
      <c r="E164" s="37" t="s">
        <v>105</v>
      </c>
      <c r="F164" s="31">
        <v>31.94</v>
      </c>
      <c r="G164" s="25">
        <v>31.94</v>
      </c>
      <c r="H164" s="76">
        <f t="shared" si="5"/>
        <v>100</v>
      </c>
      <c r="I164" s="143"/>
      <c r="N164" s="15"/>
    </row>
    <row r="165" spans="1:14" ht="63" hidden="1" customHeight="1" x14ac:dyDescent="0.25">
      <c r="A165" s="37"/>
      <c r="B165" s="37"/>
      <c r="C165" s="40" t="s">
        <v>98</v>
      </c>
      <c r="D165" s="37" t="s">
        <v>94</v>
      </c>
      <c r="E165" s="37" t="s">
        <v>138</v>
      </c>
      <c r="F165" s="39" t="e">
        <f>#REF!+#REF!+#REF!+G165+#REF!</f>
        <v>#REF!</v>
      </c>
      <c r="G165" s="31"/>
      <c r="H165" s="76"/>
      <c r="I165" s="42"/>
      <c r="N165" s="15"/>
    </row>
    <row r="166" spans="1:14" ht="69" hidden="1" customHeight="1" x14ac:dyDescent="0.25">
      <c r="A166" s="37"/>
      <c r="B166" s="37"/>
      <c r="C166" s="40" t="s">
        <v>103</v>
      </c>
      <c r="D166" s="37" t="s">
        <v>27</v>
      </c>
      <c r="E166" s="37" t="s">
        <v>137</v>
      </c>
      <c r="F166" s="39" t="e">
        <f>#REF!+#REF!+#REF!+G166+#REF!</f>
        <v>#REF!</v>
      </c>
      <c r="G166" s="31"/>
      <c r="H166" s="76"/>
      <c r="I166" s="42"/>
      <c r="N166" s="15"/>
    </row>
    <row r="167" spans="1:14" ht="19.5" customHeight="1" x14ac:dyDescent="0.25">
      <c r="A167" s="131" t="s">
        <v>270</v>
      </c>
      <c r="B167" s="132"/>
      <c r="C167" s="132"/>
      <c r="D167" s="132"/>
      <c r="E167" s="133"/>
      <c r="F167" s="6">
        <f>F160+F161+F163+F164</f>
        <v>6356.9549999999999</v>
      </c>
      <c r="G167" s="6">
        <f>G160+G161+G163+G164</f>
        <v>4028.7740000000003</v>
      </c>
      <c r="H167" s="92">
        <f>(G167/F167)*100</f>
        <v>63.375845825556418</v>
      </c>
      <c r="I167" s="42"/>
      <c r="N167" s="15"/>
    </row>
    <row r="168" spans="1:14" ht="21" customHeight="1" x14ac:dyDescent="0.25">
      <c r="A168" s="173" t="s">
        <v>21</v>
      </c>
      <c r="B168" s="174"/>
      <c r="C168" s="174"/>
      <c r="D168" s="174"/>
      <c r="E168" s="174"/>
      <c r="F168" s="174"/>
      <c r="G168" s="174"/>
      <c r="H168" s="174"/>
      <c r="I168" s="174"/>
      <c r="J168" s="24"/>
      <c r="K168" s="24"/>
      <c r="L168" s="24"/>
    </row>
    <row r="169" spans="1:14" ht="16.5" hidden="1" customHeight="1" x14ac:dyDescent="0.25">
      <c r="A169" s="30"/>
      <c r="B169" s="30"/>
      <c r="C169" s="26" t="s">
        <v>238</v>
      </c>
      <c r="D169" s="11"/>
      <c r="E169" s="11"/>
      <c r="F169" s="25" t="e">
        <f>#REF!+#REF!+#REF!+G169+#REF!</f>
        <v>#REF!</v>
      </c>
      <c r="G169" s="94">
        <v>0</v>
      </c>
    </row>
    <row r="170" spans="1:14" ht="71.25" customHeight="1" x14ac:dyDescent="0.25">
      <c r="A170" s="30" t="s">
        <v>10</v>
      </c>
      <c r="B170" s="37" t="s">
        <v>336</v>
      </c>
      <c r="C170" s="12" t="s">
        <v>208</v>
      </c>
      <c r="D170" s="11">
        <v>2023</v>
      </c>
      <c r="E170" s="11" t="s">
        <v>3</v>
      </c>
      <c r="F170" s="25">
        <v>382.62799999999999</v>
      </c>
      <c r="G170" s="11">
        <v>309.02800000000002</v>
      </c>
      <c r="H170" s="76">
        <f>(G170/F170)*100</f>
        <v>80.764606876653048</v>
      </c>
      <c r="I170" s="11" t="s">
        <v>274</v>
      </c>
    </row>
    <row r="171" spans="1:14" ht="31.5" customHeight="1" x14ac:dyDescent="0.25">
      <c r="A171" s="152" t="s">
        <v>4</v>
      </c>
      <c r="B171" s="122" t="s">
        <v>336</v>
      </c>
      <c r="C171" s="45" t="s">
        <v>204</v>
      </c>
      <c r="D171" s="163">
        <v>2023</v>
      </c>
      <c r="E171" s="153" t="s">
        <v>3</v>
      </c>
      <c r="F171" s="42">
        <v>3168.4229999999998</v>
      </c>
      <c r="G171" s="31">
        <v>3154.1439999999998</v>
      </c>
      <c r="H171" s="76">
        <f t="shared" ref="H171:H227" si="6">(G171/F171)*100</f>
        <v>99.549334164030498</v>
      </c>
      <c r="I171" s="157" t="s">
        <v>304</v>
      </c>
    </row>
    <row r="172" spans="1:14" ht="23.25" hidden="1" customHeight="1" x14ac:dyDescent="0.25">
      <c r="A172" s="152"/>
      <c r="B172" s="123"/>
      <c r="C172" s="45" t="s">
        <v>86</v>
      </c>
      <c r="D172" s="163"/>
      <c r="E172" s="153"/>
      <c r="F172" s="42"/>
      <c r="G172" s="11"/>
      <c r="H172" s="76" t="e">
        <f t="shared" si="6"/>
        <v>#DIV/0!</v>
      </c>
      <c r="I172" s="158"/>
    </row>
    <row r="173" spans="1:14" ht="19.5" hidden="1" customHeight="1" x14ac:dyDescent="0.25">
      <c r="A173" s="152"/>
      <c r="B173" s="123"/>
      <c r="C173" s="26" t="s">
        <v>2</v>
      </c>
      <c r="D173" s="163"/>
      <c r="E173" s="153"/>
      <c r="F173" s="42"/>
      <c r="G173" s="11"/>
      <c r="H173" s="76" t="e">
        <f t="shared" si="6"/>
        <v>#DIV/0!</v>
      </c>
      <c r="I173" s="158"/>
      <c r="K173" s="5"/>
      <c r="L173" s="4">
        <v>1840.1859999999999</v>
      </c>
    </row>
    <row r="174" spans="1:14" s="58" customFormat="1" ht="20.25" customHeight="1" x14ac:dyDescent="0.25">
      <c r="A174" s="152"/>
      <c r="B174" s="124"/>
      <c r="C174" s="12" t="s">
        <v>207</v>
      </c>
      <c r="D174" s="163"/>
      <c r="E174" s="153"/>
      <c r="F174" s="42">
        <v>102.56399999999999</v>
      </c>
      <c r="G174" s="11">
        <v>91.028000000000006</v>
      </c>
      <c r="H174" s="76">
        <f t="shared" si="6"/>
        <v>88.752388752388768</v>
      </c>
      <c r="I174" s="159"/>
      <c r="J174" s="4"/>
      <c r="K174" s="4"/>
    </row>
    <row r="175" spans="1:14" ht="35.25" hidden="1" customHeight="1" x14ac:dyDescent="0.25">
      <c r="A175" s="152" t="s">
        <v>11</v>
      </c>
      <c r="B175" s="30"/>
      <c r="C175" s="12" t="s">
        <v>166</v>
      </c>
      <c r="D175" s="153">
        <v>2024</v>
      </c>
      <c r="E175" s="153" t="s">
        <v>3</v>
      </c>
      <c r="F175" s="31"/>
      <c r="G175" s="11"/>
      <c r="H175" s="76" t="e">
        <f t="shared" si="6"/>
        <v>#DIV/0!</v>
      </c>
      <c r="I175" s="36"/>
    </row>
    <row r="176" spans="1:14" ht="18" hidden="1" customHeight="1" x14ac:dyDescent="0.25">
      <c r="A176" s="152"/>
      <c r="B176" s="30"/>
      <c r="C176" s="26" t="s">
        <v>167</v>
      </c>
      <c r="D176" s="153"/>
      <c r="E176" s="153"/>
      <c r="F176" s="27"/>
      <c r="G176" s="11"/>
      <c r="H176" s="76" t="e">
        <f t="shared" si="6"/>
        <v>#DIV/0!</v>
      </c>
      <c r="I176" s="42"/>
    </row>
    <row r="177" spans="1:11" ht="24.75" hidden="1" customHeight="1" x14ac:dyDescent="0.25">
      <c r="A177" s="152"/>
      <c r="B177" s="30"/>
      <c r="C177" s="26" t="s">
        <v>2</v>
      </c>
      <c r="D177" s="153"/>
      <c r="E177" s="153"/>
      <c r="F177" s="42"/>
      <c r="G177" s="11"/>
      <c r="H177" s="76" t="e">
        <f t="shared" si="6"/>
        <v>#DIV/0!</v>
      </c>
      <c r="I177" s="29"/>
    </row>
    <row r="178" spans="1:11" ht="15" hidden="1" customHeight="1" x14ac:dyDescent="0.25">
      <c r="A178" s="152"/>
      <c r="B178" s="30"/>
      <c r="C178" s="26" t="s">
        <v>7</v>
      </c>
      <c r="D178" s="42"/>
      <c r="E178" s="42"/>
      <c r="F178" s="42"/>
      <c r="G178" s="11"/>
      <c r="H178" s="76" t="e">
        <f t="shared" si="6"/>
        <v>#DIV/0!</v>
      </c>
      <c r="I178" s="29"/>
    </row>
    <row r="179" spans="1:11" ht="31.5" hidden="1" customHeight="1" x14ac:dyDescent="0.25">
      <c r="A179" s="30" t="s">
        <v>11</v>
      </c>
      <c r="B179" s="30"/>
      <c r="C179" s="12" t="s">
        <v>201</v>
      </c>
      <c r="D179" s="42">
        <v>2023</v>
      </c>
      <c r="E179" s="42" t="s">
        <v>3</v>
      </c>
      <c r="F179" s="25"/>
      <c r="G179" s="11"/>
      <c r="H179" s="76" t="e">
        <f t="shared" si="6"/>
        <v>#DIV/0!</v>
      </c>
      <c r="I179" s="29"/>
    </row>
    <row r="180" spans="1:11" ht="18" hidden="1" customHeight="1" x14ac:dyDescent="0.25">
      <c r="A180" s="152"/>
      <c r="B180" s="30"/>
      <c r="C180" s="26" t="s">
        <v>13</v>
      </c>
      <c r="D180" s="163"/>
      <c r="E180" s="153"/>
      <c r="F180" s="42"/>
      <c r="G180" s="11"/>
      <c r="H180" s="76" t="e">
        <f t="shared" si="6"/>
        <v>#DIV/0!</v>
      </c>
      <c r="I180" s="29"/>
    </row>
    <row r="181" spans="1:11" ht="19.5" hidden="1" customHeight="1" x14ac:dyDescent="0.25">
      <c r="A181" s="152"/>
      <c r="B181" s="30"/>
      <c r="C181" s="26" t="s">
        <v>2</v>
      </c>
      <c r="D181" s="163"/>
      <c r="E181" s="153"/>
      <c r="F181" s="42"/>
      <c r="G181" s="11"/>
      <c r="H181" s="76" t="e">
        <f t="shared" si="6"/>
        <v>#DIV/0!</v>
      </c>
      <c r="I181" s="29"/>
      <c r="J181" s="5"/>
    </row>
    <row r="182" spans="1:11" ht="19.5" hidden="1" customHeight="1" x14ac:dyDescent="0.25">
      <c r="A182" s="152"/>
      <c r="B182" s="30"/>
      <c r="C182" s="26" t="s">
        <v>7</v>
      </c>
      <c r="D182" s="163"/>
      <c r="E182" s="153"/>
      <c r="F182" s="42"/>
      <c r="G182" s="11"/>
      <c r="H182" s="76" t="e">
        <f t="shared" si="6"/>
        <v>#DIV/0!</v>
      </c>
      <c r="I182" s="29"/>
    </row>
    <row r="183" spans="1:11" ht="39.75" hidden="1" customHeight="1" x14ac:dyDescent="0.25">
      <c r="A183" s="30" t="s">
        <v>14</v>
      </c>
      <c r="B183" s="30"/>
      <c r="C183" s="45" t="s">
        <v>162</v>
      </c>
      <c r="D183" s="42">
        <v>2024</v>
      </c>
      <c r="E183" s="42" t="s">
        <v>123</v>
      </c>
      <c r="F183" s="31"/>
      <c r="G183" s="11"/>
      <c r="H183" s="76" t="e">
        <f t="shared" si="6"/>
        <v>#DIV/0!</v>
      </c>
      <c r="I183" s="29"/>
      <c r="J183" s="5"/>
    </row>
    <row r="184" spans="1:11" ht="94.5" customHeight="1" x14ac:dyDescent="0.25">
      <c r="A184" s="30" t="s">
        <v>5</v>
      </c>
      <c r="B184" s="37" t="s">
        <v>337</v>
      </c>
      <c r="C184" s="26" t="s">
        <v>22</v>
      </c>
      <c r="D184" s="11">
        <v>2023</v>
      </c>
      <c r="E184" s="11" t="s">
        <v>24</v>
      </c>
      <c r="F184" s="25">
        <v>1953.1130000000001</v>
      </c>
      <c r="G184" s="31">
        <v>1852.3510000000001</v>
      </c>
      <c r="H184" s="76">
        <f t="shared" si="6"/>
        <v>94.840953902820786</v>
      </c>
      <c r="I184" s="100" t="s">
        <v>293</v>
      </c>
      <c r="K184" s="5"/>
    </row>
    <row r="185" spans="1:11" ht="55.5" hidden="1" customHeight="1" x14ac:dyDescent="0.25">
      <c r="A185" s="30" t="s">
        <v>0</v>
      </c>
      <c r="B185" s="30"/>
      <c r="C185" s="26" t="s">
        <v>23</v>
      </c>
      <c r="D185" s="11">
        <v>2022</v>
      </c>
      <c r="E185" s="11" t="str">
        <f>E184</f>
        <v>УЖКГ ЮМР/ЮМКП "ЮЖТРАНС"</v>
      </c>
      <c r="F185" s="25"/>
      <c r="G185" s="11"/>
      <c r="H185" s="76" t="e">
        <f t="shared" si="6"/>
        <v>#DIV/0!</v>
      </c>
      <c r="I185" s="104"/>
      <c r="J185" s="28"/>
    </row>
    <row r="186" spans="1:11" ht="44.25" customHeight="1" x14ac:dyDescent="0.25">
      <c r="A186" s="30" t="s">
        <v>6</v>
      </c>
      <c r="B186" s="122" t="s">
        <v>336</v>
      </c>
      <c r="C186" s="12" t="s">
        <v>73</v>
      </c>
      <c r="D186" s="11">
        <v>2023</v>
      </c>
      <c r="E186" s="11" t="s">
        <v>24</v>
      </c>
      <c r="F186" s="25">
        <v>196.45699999999999</v>
      </c>
      <c r="G186" s="11">
        <v>196.27600000000001</v>
      </c>
      <c r="H186" s="76">
        <f t="shared" si="6"/>
        <v>99.907867879485096</v>
      </c>
      <c r="I186" s="163" t="s">
        <v>278</v>
      </c>
      <c r="J186" s="28"/>
    </row>
    <row r="187" spans="1:11" ht="48" customHeight="1" x14ac:dyDescent="0.25">
      <c r="A187" s="30" t="s">
        <v>11</v>
      </c>
      <c r="B187" s="123"/>
      <c r="C187" s="12" t="s">
        <v>74</v>
      </c>
      <c r="D187" s="11">
        <v>2023</v>
      </c>
      <c r="E187" s="11" t="s">
        <v>24</v>
      </c>
      <c r="F187" s="25">
        <v>3.6549999999999998</v>
      </c>
      <c r="G187" s="11">
        <v>3.6389999999999998</v>
      </c>
      <c r="H187" s="76">
        <f t="shared" si="6"/>
        <v>99.562243502051984</v>
      </c>
      <c r="I187" s="163"/>
      <c r="J187" s="28"/>
    </row>
    <row r="188" spans="1:11" ht="47.25" customHeight="1" x14ac:dyDescent="0.25">
      <c r="A188" s="30" t="s">
        <v>12</v>
      </c>
      <c r="B188" s="123"/>
      <c r="C188" s="12" t="s">
        <v>189</v>
      </c>
      <c r="D188" s="11">
        <v>2023</v>
      </c>
      <c r="E188" s="11" t="s">
        <v>24</v>
      </c>
      <c r="F188" s="25">
        <v>45.429000000000002</v>
      </c>
      <c r="G188" s="11">
        <v>45.195999999999998</v>
      </c>
      <c r="H188" s="76">
        <f t="shared" si="6"/>
        <v>99.487111756807309</v>
      </c>
      <c r="I188" s="163"/>
      <c r="J188" s="28"/>
    </row>
    <row r="189" spans="1:11" ht="46.5" customHeight="1" x14ac:dyDescent="0.25">
      <c r="A189" s="30" t="s">
        <v>14</v>
      </c>
      <c r="B189" s="123"/>
      <c r="C189" s="12" t="s">
        <v>75</v>
      </c>
      <c r="D189" s="11">
        <v>2023</v>
      </c>
      <c r="E189" s="11" t="s">
        <v>24</v>
      </c>
      <c r="F189" s="25">
        <v>29.957000000000001</v>
      </c>
      <c r="G189" s="11">
        <v>29.803000000000001</v>
      </c>
      <c r="H189" s="76">
        <f t="shared" si="6"/>
        <v>99.485929832760291</v>
      </c>
      <c r="I189" s="163"/>
      <c r="J189" s="28"/>
    </row>
    <row r="190" spans="1:11" ht="51" customHeight="1" x14ac:dyDescent="0.25">
      <c r="A190" s="30" t="s">
        <v>16</v>
      </c>
      <c r="B190" s="123"/>
      <c r="C190" s="12" t="s">
        <v>83</v>
      </c>
      <c r="D190" s="11">
        <v>2023</v>
      </c>
      <c r="E190" s="11" t="s">
        <v>24</v>
      </c>
      <c r="F190" s="25">
        <v>58.781999999999996</v>
      </c>
      <c r="G190" s="11">
        <v>58.585000000000001</v>
      </c>
      <c r="H190" s="76">
        <f t="shared" si="6"/>
        <v>99.664863393555862</v>
      </c>
      <c r="I190" s="163"/>
      <c r="J190" s="28"/>
    </row>
    <row r="191" spans="1:11" ht="42" customHeight="1" x14ac:dyDescent="0.25">
      <c r="A191" s="30" t="s">
        <v>0</v>
      </c>
      <c r="B191" s="123"/>
      <c r="C191" s="12" t="s">
        <v>77</v>
      </c>
      <c r="D191" s="11">
        <v>2023</v>
      </c>
      <c r="E191" s="11" t="s">
        <v>24</v>
      </c>
      <c r="F191" s="25">
        <v>25.916</v>
      </c>
      <c r="G191" s="11">
        <v>25.797999999999998</v>
      </c>
      <c r="H191" s="76">
        <f t="shared" si="6"/>
        <v>99.544682821423052</v>
      </c>
      <c r="I191" s="163"/>
      <c r="J191" s="28"/>
    </row>
    <row r="192" spans="1:11" ht="46.5" customHeight="1" x14ac:dyDescent="0.25">
      <c r="A192" s="30" t="s">
        <v>1</v>
      </c>
      <c r="B192" s="123"/>
      <c r="C192" s="12" t="s">
        <v>76</v>
      </c>
      <c r="D192" s="11">
        <v>2023</v>
      </c>
      <c r="E192" s="11" t="s">
        <v>24</v>
      </c>
      <c r="F192" s="25">
        <v>17.420999999999999</v>
      </c>
      <c r="G192" s="11">
        <v>17.343</v>
      </c>
      <c r="H192" s="76">
        <f t="shared" si="6"/>
        <v>99.552264508351996</v>
      </c>
      <c r="I192" s="163"/>
      <c r="J192" s="28"/>
    </row>
    <row r="193" spans="1:10" ht="46.5" customHeight="1" x14ac:dyDescent="0.25">
      <c r="A193" s="30" t="s">
        <v>25</v>
      </c>
      <c r="B193" s="123"/>
      <c r="C193" s="45" t="s">
        <v>91</v>
      </c>
      <c r="D193" s="11">
        <v>2023</v>
      </c>
      <c r="E193" s="11" t="s">
        <v>24</v>
      </c>
      <c r="F193" s="25">
        <v>5.7080000000000002</v>
      </c>
      <c r="G193" s="11">
        <v>5.7069999999999999</v>
      </c>
      <c r="H193" s="76">
        <f t="shared" si="6"/>
        <v>99.982480728801676</v>
      </c>
      <c r="I193" s="163"/>
      <c r="J193" s="28"/>
    </row>
    <row r="194" spans="1:10" ht="46.5" customHeight="1" x14ac:dyDescent="0.25">
      <c r="A194" s="30" t="s">
        <v>26</v>
      </c>
      <c r="B194" s="123"/>
      <c r="C194" s="45" t="s">
        <v>164</v>
      </c>
      <c r="D194" s="11">
        <v>2023</v>
      </c>
      <c r="E194" s="11" t="s">
        <v>24</v>
      </c>
      <c r="F194" s="25">
        <v>1.4670000000000001</v>
      </c>
      <c r="G194" s="11">
        <v>1.466</v>
      </c>
      <c r="H194" s="76">
        <f t="shared" si="6"/>
        <v>99.931833674164963</v>
      </c>
      <c r="I194" s="163"/>
      <c r="J194" s="28"/>
    </row>
    <row r="195" spans="1:10" ht="46.5" customHeight="1" x14ac:dyDescent="0.25">
      <c r="A195" s="30" t="s">
        <v>34</v>
      </c>
      <c r="B195" s="123"/>
      <c r="C195" s="45" t="s">
        <v>210</v>
      </c>
      <c r="D195" s="11">
        <v>2023</v>
      </c>
      <c r="E195" s="11" t="s">
        <v>24</v>
      </c>
      <c r="F195" s="25">
        <v>6.0430000000000001</v>
      </c>
      <c r="G195" s="11">
        <v>6.0419999999999998</v>
      </c>
      <c r="H195" s="76">
        <f t="shared" si="6"/>
        <v>99.983451927850396</v>
      </c>
      <c r="I195" s="163"/>
      <c r="J195" s="28"/>
    </row>
    <row r="196" spans="1:10" ht="45" customHeight="1" x14ac:dyDescent="0.25">
      <c r="A196" s="30" t="s">
        <v>35</v>
      </c>
      <c r="B196" s="124"/>
      <c r="C196" s="45" t="s">
        <v>223</v>
      </c>
      <c r="D196" s="11">
        <v>2023</v>
      </c>
      <c r="E196" s="11" t="s">
        <v>24</v>
      </c>
      <c r="F196" s="25">
        <v>143.11699999999999</v>
      </c>
      <c r="G196" s="31">
        <v>142.94999999999999</v>
      </c>
      <c r="H196" s="76">
        <f t="shared" si="6"/>
        <v>99.883312255008136</v>
      </c>
      <c r="I196" s="163"/>
      <c r="J196" s="28"/>
    </row>
    <row r="197" spans="1:10" ht="32.25" hidden="1" customHeight="1" x14ac:dyDescent="0.25">
      <c r="A197" s="152" t="s">
        <v>72</v>
      </c>
      <c r="B197" s="30"/>
      <c r="C197" s="12" t="s">
        <v>130</v>
      </c>
      <c r="D197" s="153">
        <v>2024</v>
      </c>
      <c r="E197" s="153" t="e">
        <f>#REF!</f>
        <v>#REF!</v>
      </c>
      <c r="F197" s="25"/>
      <c r="G197" s="11"/>
      <c r="H197" s="76" t="e">
        <f t="shared" si="6"/>
        <v>#DIV/0!</v>
      </c>
      <c r="I197" s="29"/>
    </row>
    <row r="198" spans="1:10" ht="0.75" hidden="1" customHeight="1" x14ac:dyDescent="0.25">
      <c r="A198" s="152"/>
      <c r="B198" s="30"/>
      <c r="C198" s="26" t="s">
        <v>15</v>
      </c>
      <c r="D198" s="153"/>
      <c r="E198" s="153"/>
      <c r="F198" s="25"/>
      <c r="G198" s="11"/>
      <c r="H198" s="76" t="e">
        <f t="shared" si="6"/>
        <v>#DIV/0!</v>
      </c>
      <c r="I198" s="29"/>
    </row>
    <row r="199" spans="1:10" ht="81" customHeight="1" x14ac:dyDescent="0.25">
      <c r="A199" s="164" t="s">
        <v>36</v>
      </c>
      <c r="B199" s="122" t="s">
        <v>337</v>
      </c>
      <c r="C199" s="12" t="s">
        <v>151</v>
      </c>
      <c r="D199" s="141">
        <v>2023</v>
      </c>
      <c r="E199" s="160" t="s">
        <v>3</v>
      </c>
      <c r="F199" s="25">
        <v>0</v>
      </c>
      <c r="G199" s="31">
        <v>0</v>
      </c>
      <c r="H199" s="76">
        <v>0</v>
      </c>
      <c r="I199" s="141" t="s">
        <v>296</v>
      </c>
    </row>
    <row r="200" spans="1:10" ht="47.25" hidden="1" customHeight="1" x14ac:dyDescent="0.25">
      <c r="A200" s="165"/>
      <c r="B200" s="123"/>
      <c r="C200" s="12" t="s">
        <v>134</v>
      </c>
      <c r="D200" s="142"/>
      <c r="E200" s="161"/>
      <c r="F200" s="25"/>
      <c r="G200" s="11"/>
      <c r="H200" s="76" t="e">
        <f t="shared" si="6"/>
        <v>#DIV/0!</v>
      </c>
      <c r="I200" s="142"/>
    </row>
    <row r="201" spans="1:10" ht="44.25" hidden="1" customHeight="1" x14ac:dyDescent="0.25">
      <c r="A201" s="165"/>
      <c r="B201" s="123"/>
      <c r="C201" s="12" t="s">
        <v>135</v>
      </c>
      <c r="D201" s="142"/>
      <c r="E201" s="161"/>
      <c r="F201" s="25"/>
      <c r="G201" s="11"/>
      <c r="H201" s="76" t="e">
        <f t="shared" si="6"/>
        <v>#DIV/0!</v>
      </c>
      <c r="I201" s="142"/>
    </row>
    <row r="202" spans="1:10" ht="46.5" hidden="1" customHeight="1" x14ac:dyDescent="0.25">
      <c r="A202" s="165"/>
      <c r="B202" s="123"/>
      <c r="C202" s="12" t="s">
        <v>116</v>
      </c>
      <c r="D202" s="142"/>
      <c r="E202" s="161"/>
      <c r="F202" s="25"/>
      <c r="G202" s="11"/>
      <c r="H202" s="76" t="e">
        <f t="shared" si="6"/>
        <v>#DIV/0!</v>
      </c>
      <c r="I202" s="142"/>
    </row>
    <row r="203" spans="1:10" ht="44.25" hidden="1" customHeight="1" x14ac:dyDescent="0.25">
      <c r="A203" s="165"/>
      <c r="B203" s="123"/>
      <c r="C203" s="12" t="s">
        <v>136</v>
      </c>
      <c r="D203" s="142"/>
      <c r="E203" s="161"/>
      <c r="F203" s="25"/>
      <c r="G203" s="11"/>
      <c r="H203" s="76" t="e">
        <f t="shared" si="6"/>
        <v>#DIV/0!</v>
      </c>
      <c r="I203" s="142"/>
    </row>
    <row r="204" spans="1:10" ht="23.25" hidden="1" customHeight="1" x14ac:dyDescent="0.25">
      <c r="A204" s="165"/>
      <c r="B204" s="123"/>
      <c r="C204" s="12" t="s">
        <v>179</v>
      </c>
      <c r="D204" s="142"/>
      <c r="E204" s="161"/>
      <c r="F204" s="25"/>
      <c r="G204" s="11"/>
      <c r="H204" s="76" t="e">
        <f t="shared" si="6"/>
        <v>#DIV/0!</v>
      </c>
      <c r="I204" s="142"/>
    </row>
    <row r="205" spans="1:10" ht="45.75" hidden="1" customHeight="1" x14ac:dyDescent="0.25">
      <c r="A205" s="165"/>
      <c r="B205" s="123"/>
      <c r="C205" s="12" t="s">
        <v>177</v>
      </c>
      <c r="D205" s="142"/>
      <c r="E205" s="161"/>
      <c r="F205" s="25"/>
      <c r="G205" s="11"/>
      <c r="H205" s="76" t="e">
        <f t="shared" si="6"/>
        <v>#DIV/0!</v>
      </c>
      <c r="I205" s="142"/>
    </row>
    <row r="206" spans="1:10" ht="9.75" hidden="1" customHeight="1" x14ac:dyDescent="0.25">
      <c r="A206" s="165"/>
      <c r="B206" s="123"/>
      <c r="C206" s="12" t="s">
        <v>178</v>
      </c>
      <c r="D206" s="142"/>
      <c r="E206" s="161"/>
      <c r="F206" s="25"/>
      <c r="G206" s="11"/>
      <c r="H206" s="76" t="e">
        <f t="shared" si="6"/>
        <v>#DIV/0!</v>
      </c>
      <c r="I206" s="142"/>
    </row>
    <row r="207" spans="1:10" ht="19.5" customHeight="1" x14ac:dyDescent="0.25">
      <c r="A207" s="166"/>
      <c r="B207" s="124"/>
      <c r="C207" s="12" t="s">
        <v>207</v>
      </c>
      <c r="D207" s="143"/>
      <c r="E207" s="162"/>
      <c r="F207" s="25">
        <v>0</v>
      </c>
      <c r="G207" s="31">
        <v>0</v>
      </c>
      <c r="H207" s="76">
        <v>0</v>
      </c>
      <c r="I207" s="143"/>
    </row>
    <row r="208" spans="1:10" ht="31.5" hidden="1" customHeight="1" x14ac:dyDescent="0.25">
      <c r="A208" s="102" t="s">
        <v>101</v>
      </c>
      <c r="B208" s="102"/>
      <c r="C208" s="12" t="s">
        <v>154</v>
      </c>
      <c r="D208" s="42">
        <v>2023</v>
      </c>
      <c r="E208" s="11" t="s">
        <v>180</v>
      </c>
      <c r="F208" s="25"/>
      <c r="G208" s="11"/>
      <c r="H208" s="76" t="e">
        <f t="shared" si="6"/>
        <v>#DIV/0!</v>
      </c>
      <c r="I208" s="29"/>
    </row>
    <row r="209" spans="1:9" ht="15.75" hidden="1" customHeight="1" x14ac:dyDescent="0.25">
      <c r="A209" s="102" t="s">
        <v>102</v>
      </c>
      <c r="B209" s="102"/>
      <c r="C209" s="12" t="s">
        <v>155</v>
      </c>
      <c r="D209" s="42">
        <v>2023</v>
      </c>
      <c r="E209" s="11" t="s">
        <v>180</v>
      </c>
      <c r="F209" s="25"/>
      <c r="G209" s="11"/>
      <c r="H209" s="76" t="e">
        <f t="shared" si="6"/>
        <v>#DIV/0!</v>
      </c>
      <c r="I209" s="29"/>
    </row>
    <row r="210" spans="1:9" ht="32.25" hidden="1" customHeight="1" x14ac:dyDescent="0.25">
      <c r="A210" s="167" t="s">
        <v>79</v>
      </c>
      <c r="B210" s="102"/>
      <c r="C210" s="12" t="s">
        <v>165</v>
      </c>
      <c r="D210" s="153">
        <v>2024</v>
      </c>
      <c r="E210" s="163" t="s">
        <v>3</v>
      </c>
      <c r="F210" s="25"/>
      <c r="G210" s="11"/>
      <c r="H210" s="76" t="e">
        <f t="shared" si="6"/>
        <v>#DIV/0!</v>
      </c>
      <c r="I210" s="29"/>
    </row>
    <row r="211" spans="1:9" ht="20.25" hidden="1" customHeight="1" x14ac:dyDescent="0.25">
      <c r="A211" s="167"/>
      <c r="B211" s="102"/>
      <c r="C211" s="12" t="s">
        <v>118</v>
      </c>
      <c r="D211" s="153"/>
      <c r="E211" s="163"/>
      <c r="F211" s="25"/>
      <c r="G211" s="11"/>
      <c r="H211" s="76" t="e">
        <f t="shared" si="6"/>
        <v>#DIV/0!</v>
      </c>
      <c r="I211" s="29"/>
    </row>
    <row r="212" spans="1:9" ht="45.75" hidden="1" customHeight="1" x14ac:dyDescent="0.25">
      <c r="A212" s="167" t="s">
        <v>97</v>
      </c>
      <c r="B212" s="102"/>
      <c r="C212" s="12" t="s">
        <v>157</v>
      </c>
      <c r="D212" s="153">
        <v>2022</v>
      </c>
      <c r="E212" s="163" t="s">
        <v>3</v>
      </c>
      <c r="F212" s="25"/>
      <c r="G212" s="11"/>
      <c r="H212" s="76" t="e">
        <f t="shared" si="6"/>
        <v>#DIV/0!</v>
      </c>
      <c r="I212" s="29"/>
    </row>
    <row r="213" spans="1:9" ht="21.75" hidden="1" customHeight="1" x14ac:dyDescent="0.25">
      <c r="A213" s="167"/>
      <c r="B213" s="102"/>
      <c r="C213" s="12" t="s">
        <v>156</v>
      </c>
      <c r="D213" s="153"/>
      <c r="E213" s="163"/>
      <c r="F213" s="25"/>
      <c r="G213" s="11"/>
      <c r="H213" s="76" t="e">
        <f t="shared" si="6"/>
        <v>#DIV/0!</v>
      </c>
      <c r="I213" s="29"/>
    </row>
    <row r="214" spans="1:9" ht="45.75" hidden="1" customHeight="1" x14ac:dyDescent="0.25">
      <c r="A214" s="167" t="s">
        <v>99</v>
      </c>
      <c r="B214" s="102"/>
      <c r="C214" s="12" t="s">
        <v>158</v>
      </c>
      <c r="D214" s="153">
        <v>2022</v>
      </c>
      <c r="E214" s="163" t="s">
        <v>3</v>
      </c>
      <c r="F214" s="25"/>
      <c r="G214" s="11"/>
      <c r="H214" s="76" t="e">
        <f t="shared" si="6"/>
        <v>#DIV/0!</v>
      </c>
      <c r="I214" s="29"/>
    </row>
    <row r="215" spans="1:9" ht="18" hidden="1" customHeight="1" x14ac:dyDescent="0.25">
      <c r="A215" s="167"/>
      <c r="B215" s="102"/>
      <c r="C215" s="12" t="s">
        <v>156</v>
      </c>
      <c r="D215" s="153"/>
      <c r="E215" s="163"/>
      <c r="F215" s="25"/>
      <c r="G215" s="11"/>
      <c r="H215" s="76" t="e">
        <f t="shared" si="6"/>
        <v>#DIV/0!</v>
      </c>
      <c r="I215" s="29"/>
    </row>
    <row r="216" spans="1:9" ht="32.25" hidden="1" customHeight="1" x14ac:dyDescent="0.25">
      <c r="A216" s="167" t="s">
        <v>80</v>
      </c>
      <c r="B216" s="102"/>
      <c r="C216" s="12" t="s">
        <v>159</v>
      </c>
      <c r="D216" s="153">
        <v>2024</v>
      </c>
      <c r="E216" s="163" t="s">
        <v>3</v>
      </c>
      <c r="F216" s="25"/>
      <c r="G216" s="11"/>
      <c r="H216" s="76" t="e">
        <f t="shared" si="6"/>
        <v>#DIV/0!</v>
      </c>
      <c r="I216" s="29"/>
    </row>
    <row r="217" spans="1:9" ht="18" hidden="1" customHeight="1" x14ac:dyDescent="0.25">
      <c r="A217" s="167"/>
      <c r="B217" s="102"/>
      <c r="C217" s="12" t="s">
        <v>156</v>
      </c>
      <c r="D217" s="153"/>
      <c r="E217" s="163"/>
      <c r="F217" s="25"/>
      <c r="G217" s="11"/>
      <c r="H217" s="76" t="e">
        <f t="shared" si="6"/>
        <v>#DIV/0!</v>
      </c>
      <c r="I217" s="29"/>
    </row>
    <row r="218" spans="1:9" ht="30.75" hidden="1" customHeight="1" x14ac:dyDescent="0.25">
      <c r="A218" s="167" t="s">
        <v>81</v>
      </c>
      <c r="B218" s="102"/>
      <c r="C218" s="12" t="s">
        <v>160</v>
      </c>
      <c r="D218" s="153">
        <v>2024</v>
      </c>
      <c r="E218" s="163" t="s">
        <v>3</v>
      </c>
      <c r="F218" s="25"/>
      <c r="G218" s="11"/>
      <c r="H218" s="76" t="e">
        <f t="shared" si="6"/>
        <v>#DIV/0!</v>
      </c>
      <c r="I218" s="29"/>
    </row>
    <row r="219" spans="1:9" ht="18.75" hidden="1" customHeight="1" x14ac:dyDescent="0.25">
      <c r="A219" s="167"/>
      <c r="B219" s="102"/>
      <c r="C219" s="12" t="s">
        <v>156</v>
      </c>
      <c r="D219" s="153"/>
      <c r="E219" s="163"/>
      <c r="F219" s="25"/>
      <c r="G219" s="11"/>
      <c r="H219" s="76" t="e">
        <f t="shared" si="6"/>
        <v>#DIV/0!</v>
      </c>
      <c r="I219" s="29"/>
    </row>
    <row r="220" spans="1:9" ht="13.5" hidden="1" customHeight="1" x14ac:dyDescent="0.25">
      <c r="A220" s="167" t="s">
        <v>101</v>
      </c>
      <c r="B220" s="102"/>
      <c r="C220" s="12" t="s">
        <v>161</v>
      </c>
      <c r="D220" s="153">
        <v>2022</v>
      </c>
      <c r="E220" s="163" t="s">
        <v>3</v>
      </c>
      <c r="F220" s="25"/>
      <c r="G220" s="11"/>
      <c r="H220" s="76" t="e">
        <f t="shared" si="6"/>
        <v>#DIV/0!</v>
      </c>
      <c r="I220" s="29"/>
    </row>
    <row r="221" spans="1:9" ht="18.75" hidden="1" customHeight="1" x14ac:dyDescent="0.25">
      <c r="A221" s="167"/>
      <c r="B221" s="102"/>
      <c r="C221" s="12" t="s">
        <v>156</v>
      </c>
      <c r="D221" s="153"/>
      <c r="E221" s="163"/>
      <c r="F221" s="25"/>
      <c r="G221" s="11"/>
      <c r="H221" s="76" t="e">
        <f t="shared" si="6"/>
        <v>#DIV/0!</v>
      </c>
      <c r="I221" s="29"/>
    </row>
    <row r="222" spans="1:9" ht="12" hidden="1" customHeight="1" x14ac:dyDescent="0.25">
      <c r="A222" s="102"/>
      <c r="B222" s="102"/>
      <c r="C222" s="43" t="s">
        <v>208</v>
      </c>
      <c r="D222" s="42" t="s">
        <v>191</v>
      </c>
      <c r="E222" s="11" t="s">
        <v>3</v>
      </c>
      <c r="F222" s="25"/>
      <c r="G222" s="11"/>
      <c r="H222" s="76" t="e">
        <f t="shared" si="6"/>
        <v>#DIV/0!</v>
      </c>
      <c r="I222" s="29"/>
    </row>
    <row r="223" spans="1:9" ht="24" hidden="1" customHeight="1" x14ac:dyDescent="0.25">
      <c r="A223" s="102"/>
      <c r="B223" s="102"/>
      <c r="C223" s="43" t="s">
        <v>168</v>
      </c>
      <c r="D223" s="42">
        <v>2023</v>
      </c>
      <c r="E223" s="11" t="s">
        <v>3</v>
      </c>
      <c r="F223" s="25"/>
      <c r="G223" s="11"/>
      <c r="H223" s="76" t="e">
        <f t="shared" si="6"/>
        <v>#DIV/0!</v>
      </c>
      <c r="I223" s="29"/>
    </row>
    <row r="224" spans="1:9" ht="31.5" hidden="1" customHeight="1" x14ac:dyDescent="0.25">
      <c r="A224" s="102" t="s">
        <v>97</v>
      </c>
      <c r="B224" s="102"/>
      <c r="C224" s="12" t="s">
        <v>194</v>
      </c>
      <c r="D224" s="42">
        <v>2023</v>
      </c>
      <c r="E224" s="11" t="s">
        <v>3</v>
      </c>
      <c r="F224" s="25"/>
      <c r="G224" s="11"/>
      <c r="H224" s="76" t="e">
        <f t="shared" si="6"/>
        <v>#DIV/0!</v>
      </c>
      <c r="I224" s="36"/>
    </row>
    <row r="225" spans="1:12" ht="210" customHeight="1" x14ac:dyDescent="0.25">
      <c r="A225" s="164" t="s">
        <v>37</v>
      </c>
      <c r="B225" s="122" t="s">
        <v>337</v>
      </c>
      <c r="C225" s="12" t="s">
        <v>248</v>
      </c>
      <c r="D225" s="160">
        <v>2023</v>
      </c>
      <c r="E225" s="141" t="s">
        <v>3</v>
      </c>
      <c r="F225" s="25">
        <v>10751.85</v>
      </c>
      <c r="G225" s="11">
        <v>747.61500000000001</v>
      </c>
      <c r="H225" s="76">
        <f t="shared" si="6"/>
        <v>6.9533615145300569</v>
      </c>
      <c r="I225" s="2" t="s">
        <v>316</v>
      </c>
      <c r="K225" s="5"/>
    </row>
    <row r="226" spans="1:12" ht="49.5" customHeight="1" x14ac:dyDescent="0.25">
      <c r="A226" s="166"/>
      <c r="B226" s="124"/>
      <c r="C226" s="12" t="s">
        <v>13</v>
      </c>
      <c r="D226" s="162"/>
      <c r="E226" s="143"/>
      <c r="F226" s="25">
        <v>751.85</v>
      </c>
      <c r="G226" s="11">
        <v>747.61500000000001</v>
      </c>
      <c r="H226" s="76">
        <f t="shared" si="6"/>
        <v>99.43672275054864</v>
      </c>
      <c r="I226" s="2" t="s">
        <v>274</v>
      </c>
    </row>
    <row r="227" spans="1:12" ht="78" customHeight="1" x14ac:dyDescent="0.25">
      <c r="A227" s="60" t="s">
        <v>38</v>
      </c>
      <c r="B227" s="70" t="s">
        <v>337</v>
      </c>
      <c r="C227" s="12" t="s">
        <v>253</v>
      </c>
      <c r="D227" s="63">
        <v>2023</v>
      </c>
      <c r="E227" s="62" t="s">
        <v>24</v>
      </c>
      <c r="F227" s="25">
        <v>1146.463</v>
      </c>
      <c r="G227" s="11">
        <v>1145.9349999999999</v>
      </c>
      <c r="H227" s="76">
        <f t="shared" si="6"/>
        <v>99.953945308309116</v>
      </c>
      <c r="I227" s="2" t="s">
        <v>279</v>
      </c>
    </row>
    <row r="228" spans="1:12" ht="21.75" customHeight="1" x14ac:dyDescent="0.25">
      <c r="A228" s="176" t="s">
        <v>270</v>
      </c>
      <c r="B228" s="177"/>
      <c r="C228" s="177"/>
      <c r="D228" s="177"/>
      <c r="E228" s="178"/>
      <c r="F228" s="93">
        <f>F170+F171+F184+F186+F187+F188+F189+F190+F191+F192+F193+F194+F195+F196+F199+F225+F227</f>
        <v>17936.429</v>
      </c>
      <c r="G228" s="93">
        <f>G170+G171+G184+G186+G187+G188+G189+G190+G191+G192+G193+G194+G195+G196+G199+G225+G227</f>
        <v>7741.8779999999988</v>
      </c>
      <c r="H228" s="95">
        <f>(G228/F228)*100</f>
        <v>43.162872609703967</v>
      </c>
      <c r="I228" s="96"/>
      <c r="J228" s="5"/>
      <c r="K228" s="5"/>
      <c r="L228" s="5"/>
    </row>
    <row r="229" spans="1:12" ht="17.25" customHeight="1" x14ac:dyDescent="0.25">
      <c r="A229" s="130" t="s">
        <v>62</v>
      </c>
      <c r="B229" s="130"/>
      <c r="C229" s="130"/>
      <c r="D229" s="130"/>
      <c r="E229" s="130"/>
      <c r="F229" s="130"/>
      <c r="G229" s="130"/>
      <c r="H229" s="130"/>
      <c r="I229" s="130"/>
    </row>
    <row r="230" spans="1:12" ht="55.5" hidden="1" customHeight="1" x14ac:dyDescent="0.25">
      <c r="A230" s="60" t="s">
        <v>10</v>
      </c>
      <c r="B230" s="60"/>
      <c r="C230" s="3" t="s">
        <v>63</v>
      </c>
      <c r="D230" s="97">
        <v>2020</v>
      </c>
      <c r="E230" s="75" t="s">
        <v>47</v>
      </c>
      <c r="F230" s="83" t="e">
        <f>#REF!+#REF!+#REF!</f>
        <v>#REF!</v>
      </c>
      <c r="G230" s="83"/>
    </row>
    <row r="231" spans="1:12" ht="18.75" hidden="1" customHeight="1" x14ac:dyDescent="0.25">
      <c r="A231" s="152"/>
      <c r="B231" s="30"/>
      <c r="C231" s="12" t="s">
        <v>13</v>
      </c>
      <c r="D231" s="134"/>
      <c r="E231" s="169"/>
      <c r="F231" s="25" t="e">
        <f>#REF!+#REF!+#REF!</f>
        <v>#REF!</v>
      </c>
      <c r="G231" s="25"/>
      <c r="H231" s="5">
        <v>26.8</v>
      </c>
      <c r="I231" s="5"/>
    </row>
    <row r="232" spans="1:12" ht="17.25" hidden="1" customHeight="1" x14ac:dyDescent="0.25">
      <c r="A232" s="152"/>
      <c r="B232" s="30"/>
      <c r="C232" s="12" t="s">
        <v>2</v>
      </c>
      <c r="D232" s="134"/>
      <c r="E232" s="169"/>
      <c r="F232" s="25" t="e">
        <f>#REF!+#REF!+#REF!</f>
        <v>#REF!</v>
      </c>
      <c r="G232" s="25"/>
      <c r="H232" s="5">
        <v>6.63</v>
      </c>
      <c r="I232" s="5"/>
    </row>
    <row r="233" spans="1:12" ht="18" hidden="1" customHeight="1" x14ac:dyDescent="0.25">
      <c r="A233" s="152"/>
      <c r="B233" s="30"/>
      <c r="C233" s="12" t="s">
        <v>7</v>
      </c>
      <c r="D233" s="134"/>
      <c r="E233" s="169"/>
      <c r="F233" s="25" t="e">
        <f>#REF!+#REF!+#REF!</f>
        <v>#REF!</v>
      </c>
      <c r="G233" s="82"/>
      <c r="H233" s="5">
        <v>1.8</v>
      </c>
      <c r="I233" s="5"/>
    </row>
    <row r="234" spans="1:12" ht="44.25" customHeight="1" x14ac:dyDescent="0.25">
      <c r="A234" s="152" t="s">
        <v>10</v>
      </c>
      <c r="B234" s="122" t="s">
        <v>338</v>
      </c>
      <c r="C234" s="12" t="s">
        <v>124</v>
      </c>
      <c r="D234" s="134">
        <v>2023</v>
      </c>
      <c r="E234" s="169" t="s">
        <v>3</v>
      </c>
      <c r="F234" s="25">
        <v>468.06</v>
      </c>
      <c r="G234" s="25">
        <v>468.05900000000003</v>
      </c>
      <c r="H234" s="76">
        <f>(G234/F234)*100</f>
        <v>99.999786352177082</v>
      </c>
      <c r="I234" s="154" t="s">
        <v>274</v>
      </c>
      <c r="J234" s="5"/>
    </row>
    <row r="235" spans="1:12" ht="19.5" hidden="1" customHeight="1" x14ac:dyDescent="0.25">
      <c r="A235" s="152"/>
      <c r="B235" s="123"/>
      <c r="C235" s="12" t="s">
        <v>13</v>
      </c>
      <c r="D235" s="134"/>
      <c r="E235" s="169"/>
      <c r="F235" s="118"/>
      <c r="G235" s="25">
        <v>462.27199999999999</v>
      </c>
      <c r="H235" s="76" t="e">
        <f t="shared" ref="H235:H237" si="7">(G235/F235)*100</f>
        <v>#DIV/0!</v>
      </c>
      <c r="I235" s="155"/>
    </row>
    <row r="236" spans="1:12" ht="17.25" hidden="1" customHeight="1" x14ac:dyDescent="0.25">
      <c r="A236" s="152"/>
      <c r="B236" s="123"/>
      <c r="C236" s="12" t="s">
        <v>2</v>
      </c>
      <c r="D236" s="134"/>
      <c r="E236" s="169"/>
      <c r="F236" s="118"/>
      <c r="G236" s="25">
        <v>462.27199999999999</v>
      </c>
      <c r="H236" s="76" t="e">
        <f t="shared" si="7"/>
        <v>#DIV/0!</v>
      </c>
      <c r="I236" s="155"/>
    </row>
    <row r="237" spans="1:12" ht="27" customHeight="1" x14ac:dyDescent="0.25">
      <c r="A237" s="152"/>
      <c r="B237" s="124"/>
      <c r="C237" s="44" t="s">
        <v>197</v>
      </c>
      <c r="D237" s="134"/>
      <c r="E237" s="169"/>
      <c r="F237" s="118">
        <v>468.06</v>
      </c>
      <c r="G237" s="25">
        <v>468.05900000000003</v>
      </c>
      <c r="H237" s="76">
        <f t="shared" si="7"/>
        <v>99.999786352177082</v>
      </c>
      <c r="I237" s="156"/>
    </row>
    <row r="238" spans="1:12" ht="100.5" customHeight="1" x14ac:dyDescent="0.25">
      <c r="A238" s="164" t="s">
        <v>4</v>
      </c>
      <c r="B238" s="122" t="s">
        <v>339</v>
      </c>
      <c r="C238" s="12" t="s">
        <v>249</v>
      </c>
      <c r="D238" s="125">
        <v>2023</v>
      </c>
      <c r="E238" s="157" t="s">
        <v>3</v>
      </c>
      <c r="F238" s="25">
        <v>2235.0520000000001</v>
      </c>
      <c r="G238" s="25">
        <v>218.94</v>
      </c>
      <c r="H238" s="76">
        <f t="shared" ref="H238:H244" si="8">(G238/F238)*100</f>
        <v>9.7957452444059463</v>
      </c>
      <c r="I238" s="39" t="s">
        <v>312</v>
      </c>
    </row>
    <row r="239" spans="1:12" ht="49.5" customHeight="1" x14ac:dyDescent="0.25">
      <c r="A239" s="166"/>
      <c r="B239" s="124"/>
      <c r="C239" s="12" t="s">
        <v>15</v>
      </c>
      <c r="D239" s="127"/>
      <c r="E239" s="159"/>
      <c r="F239" s="25">
        <v>220</v>
      </c>
      <c r="G239" s="25">
        <v>218.94</v>
      </c>
      <c r="H239" s="76">
        <f t="shared" si="8"/>
        <v>99.518181818181816</v>
      </c>
      <c r="I239" s="39" t="s">
        <v>274</v>
      </c>
    </row>
    <row r="240" spans="1:12" ht="123.75" customHeight="1" x14ac:dyDescent="0.25">
      <c r="A240" s="30" t="s">
        <v>5</v>
      </c>
      <c r="B240" s="37" t="s">
        <v>340</v>
      </c>
      <c r="C240" s="12" t="s">
        <v>244</v>
      </c>
      <c r="D240" s="38">
        <v>2023</v>
      </c>
      <c r="E240" s="31" t="s">
        <v>47</v>
      </c>
      <c r="F240" s="25">
        <v>7824.9650000000001</v>
      </c>
      <c r="G240" s="25">
        <v>7774.085</v>
      </c>
      <c r="H240" s="76">
        <f t="shared" si="8"/>
        <v>99.3497734494659</v>
      </c>
      <c r="I240" s="122" t="s">
        <v>310</v>
      </c>
    </row>
    <row r="241" spans="1:10" ht="122.25" customHeight="1" x14ac:dyDescent="0.25">
      <c r="A241" s="60" t="s">
        <v>6</v>
      </c>
      <c r="B241" s="70" t="s">
        <v>340</v>
      </c>
      <c r="C241" s="12" t="s">
        <v>245</v>
      </c>
      <c r="D241" s="61">
        <v>2023</v>
      </c>
      <c r="E241" s="31" t="s">
        <v>47</v>
      </c>
      <c r="F241" s="25">
        <v>2299.922</v>
      </c>
      <c r="G241" s="25">
        <v>2291.2289999999998</v>
      </c>
      <c r="H241" s="76">
        <f t="shared" si="8"/>
        <v>99.622030660170196</v>
      </c>
      <c r="I241" s="123"/>
    </row>
    <row r="242" spans="1:10" ht="117" customHeight="1" x14ac:dyDescent="0.25">
      <c r="A242" s="60" t="s">
        <v>11</v>
      </c>
      <c r="B242" s="70" t="s">
        <v>340</v>
      </c>
      <c r="C242" s="12" t="s">
        <v>250</v>
      </c>
      <c r="D242" s="61">
        <v>2023</v>
      </c>
      <c r="E242" s="31" t="s">
        <v>47</v>
      </c>
      <c r="F242" s="25">
        <v>1140</v>
      </c>
      <c r="G242" s="25">
        <v>1136.421</v>
      </c>
      <c r="H242" s="76">
        <f t="shared" si="8"/>
        <v>99.686052631578946</v>
      </c>
      <c r="I242" s="123"/>
    </row>
    <row r="243" spans="1:10" ht="32.25" hidden="1" customHeight="1" x14ac:dyDescent="0.25">
      <c r="A243" s="60" t="s">
        <v>36</v>
      </c>
      <c r="B243" s="60"/>
      <c r="C243" s="12" t="s">
        <v>256</v>
      </c>
      <c r="D243" s="38">
        <v>2024</v>
      </c>
      <c r="E243" s="31" t="s">
        <v>47</v>
      </c>
      <c r="F243" s="25"/>
      <c r="G243" s="27"/>
      <c r="H243" s="76" t="e">
        <f t="shared" si="8"/>
        <v>#DIV/0!</v>
      </c>
      <c r="I243" s="103"/>
    </row>
    <row r="244" spans="1:10" s="64" customFormat="1" ht="132" customHeight="1" x14ac:dyDescent="0.25">
      <c r="A244" s="109" t="s">
        <v>12</v>
      </c>
      <c r="B244" s="116" t="s">
        <v>340</v>
      </c>
      <c r="C244" s="65" t="s">
        <v>257</v>
      </c>
      <c r="D244" s="67">
        <v>2023</v>
      </c>
      <c r="E244" s="68" t="s">
        <v>47</v>
      </c>
      <c r="F244" s="25">
        <v>1296.1210000000001</v>
      </c>
      <c r="G244" s="66">
        <v>1293.491</v>
      </c>
      <c r="H244" s="76">
        <f t="shared" si="8"/>
        <v>99.797086846058349</v>
      </c>
      <c r="I244" s="37" t="s">
        <v>311</v>
      </c>
    </row>
    <row r="245" spans="1:10" ht="26.25" customHeight="1" x14ac:dyDescent="0.25">
      <c r="A245" s="170" t="s">
        <v>270</v>
      </c>
      <c r="B245" s="171"/>
      <c r="C245" s="171"/>
      <c r="D245" s="171"/>
      <c r="E245" s="172"/>
      <c r="F245" s="8">
        <f>F234+F238+F240+F241+F242+F244</f>
        <v>15264.120000000003</v>
      </c>
      <c r="G245" s="8">
        <f>G234+G238+G240+G241+G242+G244</f>
        <v>13182.225</v>
      </c>
      <c r="H245" s="92">
        <f>(G245/F245)*100</f>
        <v>86.360858012122534</v>
      </c>
      <c r="I245" s="27"/>
      <c r="J245" s="5"/>
    </row>
    <row r="246" spans="1:10" ht="25.5" customHeight="1" x14ac:dyDescent="0.25">
      <c r="A246" s="32"/>
      <c r="B246" s="32"/>
      <c r="C246" s="33"/>
      <c r="D246" s="23"/>
      <c r="E246" s="23"/>
      <c r="F246" s="34"/>
      <c r="G246" s="35"/>
    </row>
    <row r="247" spans="1:10" ht="21.75" hidden="1" customHeight="1" x14ac:dyDescent="0.25">
      <c r="A247" s="170" t="s">
        <v>270</v>
      </c>
      <c r="B247" s="171"/>
      <c r="C247" s="171"/>
      <c r="D247" s="171"/>
      <c r="E247" s="172"/>
      <c r="F247" s="8">
        <f>F24+F36+F39+F157+F167+F228+F245</f>
        <v>109940.33499999999</v>
      </c>
      <c r="G247" s="6">
        <f>G24+G36+G39+G157+G167+G228+G245</f>
        <v>85167.035910000006</v>
      </c>
      <c r="H247" s="92">
        <f>(G247/F247)*100</f>
        <v>77.466596686284433</v>
      </c>
      <c r="I247" s="29"/>
      <c r="J247" s="5"/>
    </row>
    <row r="248" spans="1:10" ht="23.25" customHeight="1" x14ac:dyDescent="0.25">
      <c r="A248" s="112"/>
      <c r="B248" s="112"/>
      <c r="C248" s="112"/>
      <c r="D248" s="112"/>
      <c r="E248" s="112"/>
      <c r="F248" s="112"/>
      <c r="G248" s="112"/>
      <c r="H248" s="113"/>
      <c r="I248" s="113"/>
    </row>
    <row r="249" spans="1:10" ht="56.25" customHeight="1" x14ac:dyDescent="0.25">
      <c r="A249" s="175" t="s">
        <v>356</v>
      </c>
      <c r="B249" s="175"/>
      <c r="C249" s="175"/>
      <c r="D249" s="175"/>
      <c r="E249" s="175"/>
      <c r="F249" s="175"/>
      <c r="G249" s="175"/>
      <c r="H249" s="175"/>
      <c r="I249" s="175"/>
    </row>
    <row r="250" spans="1:10" ht="31.5" customHeight="1" x14ac:dyDescent="0.25"/>
    <row r="251" spans="1:10" ht="18" customHeight="1" x14ac:dyDescent="0.25">
      <c r="A251" s="168"/>
      <c r="B251" s="168"/>
      <c r="C251" s="168"/>
      <c r="D251" s="168"/>
      <c r="E251" s="168"/>
      <c r="F251" s="168"/>
      <c r="G251" s="41"/>
    </row>
  </sheetData>
  <mergeCells count="155">
    <mergeCell ref="A15:I15"/>
    <mergeCell ref="A17:I17"/>
    <mergeCell ref="A8:I8"/>
    <mergeCell ref="A9:I9"/>
    <mergeCell ref="A10:I10"/>
    <mergeCell ref="A11:I11"/>
    <mergeCell ref="A12:I12"/>
    <mergeCell ref="A16:I16"/>
    <mergeCell ref="A4:I4"/>
    <mergeCell ref="A5:I5"/>
    <mergeCell ref="A6:I6"/>
    <mergeCell ref="A7:I7"/>
    <mergeCell ref="A13:I13"/>
    <mergeCell ref="A14:I14"/>
    <mergeCell ref="A238:A239"/>
    <mergeCell ref="D238:D239"/>
    <mergeCell ref="E238:E239"/>
    <mergeCell ref="A220:A221"/>
    <mergeCell ref="A216:A217"/>
    <mergeCell ref="E218:E219"/>
    <mergeCell ref="E225:E226"/>
    <mergeCell ref="D225:D226"/>
    <mergeCell ref="A225:A226"/>
    <mergeCell ref="D216:D217"/>
    <mergeCell ref="A228:E228"/>
    <mergeCell ref="E216:E217"/>
    <mergeCell ref="E220:E221"/>
    <mergeCell ref="B225:B226"/>
    <mergeCell ref="B238:B239"/>
    <mergeCell ref="B234:B237"/>
    <mergeCell ref="A229:I229"/>
    <mergeCell ref="D218:D219"/>
    <mergeCell ref="D220:D221"/>
    <mergeCell ref="A251:F251"/>
    <mergeCell ref="A231:A233"/>
    <mergeCell ref="D231:D233"/>
    <mergeCell ref="D234:D237"/>
    <mergeCell ref="E234:E237"/>
    <mergeCell ref="A212:A213"/>
    <mergeCell ref="D113:D114"/>
    <mergeCell ref="E212:E213"/>
    <mergeCell ref="E214:E215"/>
    <mergeCell ref="A214:A215"/>
    <mergeCell ref="D212:D213"/>
    <mergeCell ref="A218:A219"/>
    <mergeCell ref="E210:E211"/>
    <mergeCell ref="A113:A114"/>
    <mergeCell ref="A245:E245"/>
    <mergeCell ref="A234:A237"/>
    <mergeCell ref="E231:E233"/>
    <mergeCell ref="A159:I159"/>
    <mergeCell ref="A168:I168"/>
    <mergeCell ref="I234:I237"/>
    <mergeCell ref="A249:I249"/>
    <mergeCell ref="I240:I242"/>
    <mergeCell ref="A247:E247"/>
    <mergeCell ref="I186:I196"/>
    <mergeCell ref="D210:D211"/>
    <mergeCell ref="D175:D177"/>
    <mergeCell ref="I199:I207"/>
    <mergeCell ref="A199:A207"/>
    <mergeCell ref="D199:D207"/>
    <mergeCell ref="A210:A211"/>
    <mergeCell ref="A180:A182"/>
    <mergeCell ref="D180:D182"/>
    <mergeCell ref="E175:E177"/>
    <mergeCell ref="I171:I174"/>
    <mergeCell ref="D214:D215"/>
    <mergeCell ref="B186:B196"/>
    <mergeCell ref="B199:B207"/>
    <mergeCell ref="E180:E182"/>
    <mergeCell ref="A59:A65"/>
    <mergeCell ref="A93:A96"/>
    <mergeCell ref="A101:A103"/>
    <mergeCell ref="A76:A79"/>
    <mergeCell ref="A66:A68"/>
    <mergeCell ref="E76:E79"/>
    <mergeCell ref="A89:A92"/>
    <mergeCell ref="D93:D96"/>
    <mergeCell ref="E199:E207"/>
    <mergeCell ref="D171:D174"/>
    <mergeCell ref="A171:A174"/>
    <mergeCell ref="D76:D79"/>
    <mergeCell ref="B171:B174"/>
    <mergeCell ref="E171:E174"/>
    <mergeCell ref="A175:A178"/>
    <mergeCell ref="E101:E103"/>
    <mergeCell ref="E106:E109"/>
    <mergeCell ref="E104:E105"/>
    <mergeCell ref="B118:B121"/>
    <mergeCell ref="A197:A198"/>
    <mergeCell ref="D197:D198"/>
    <mergeCell ref="E197:E198"/>
    <mergeCell ref="A71:A72"/>
    <mergeCell ref="D101:D103"/>
    <mergeCell ref="A97:A100"/>
    <mergeCell ref="D97:D100"/>
    <mergeCell ref="E97:E100"/>
    <mergeCell ref="A106:A109"/>
    <mergeCell ref="D106:D109"/>
    <mergeCell ref="A167:E167"/>
    <mergeCell ref="A111:A112"/>
    <mergeCell ref="E113:E114"/>
    <mergeCell ref="D111:D112"/>
    <mergeCell ref="E111:E112"/>
    <mergeCell ref="A104:A105"/>
    <mergeCell ref="B122:B124"/>
    <mergeCell ref="I163:I164"/>
    <mergeCell ref="D104:D105"/>
    <mergeCell ref="A37:I37"/>
    <mergeCell ref="A36:E36"/>
    <mergeCell ref="A40:I40"/>
    <mergeCell ref="A39:E39"/>
    <mergeCell ref="I51:I53"/>
    <mergeCell ref="E71:E72"/>
    <mergeCell ref="J39:M39"/>
    <mergeCell ref="B129:B135"/>
    <mergeCell ref="B136:B147"/>
    <mergeCell ref="B150:B153"/>
    <mergeCell ref="B155:B156"/>
    <mergeCell ref="A157:E158"/>
    <mergeCell ref="I122:I124"/>
    <mergeCell ref="D89:D92"/>
    <mergeCell ref="E89:E92"/>
    <mergeCell ref="E93:E96"/>
    <mergeCell ref="I155:I156"/>
    <mergeCell ref="I150:I153"/>
    <mergeCell ref="I118:I121"/>
    <mergeCell ref="I129:I132"/>
    <mergeCell ref="I133:I135"/>
    <mergeCell ref="I136:I147"/>
    <mergeCell ref="I1:I2"/>
    <mergeCell ref="B28:B31"/>
    <mergeCell ref="B51:B53"/>
    <mergeCell ref="B59:B65"/>
    <mergeCell ref="B83:B88"/>
    <mergeCell ref="B97:B100"/>
    <mergeCell ref="B101:B103"/>
    <mergeCell ref="B106:B109"/>
    <mergeCell ref="D28:D31"/>
    <mergeCell ref="A3:I3"/>
    <mergeCell ref="A19:I19"/>
    <mergeCell ref="A25:I25"/>
    <mergeCell ref="A24:E24"/>
    <mergeCell ref="D59:D65"/>
    <mergeCell ref="E59:E65"/>
    <mergeCell ref="D71:D72"/>
    <mergeCell ref="E66:E68"/>
    <mergeCell ref="D66:D68"/>
    <mergeCell ref="A26:A27"/>
    <mergeCell ref="D26:D27"/>
    <mergeCell ref="E28:E31"/>
    <mergeCell ref="E26:E27"/>
    <mergeCell ref="A28:A31"/>
    <mergeCell ref="I83:I88"/>
  </mergeCells>
  <phoneticPr fontId="1" type="noConversion"/>
  <pageMargins left="0.59055118110236227" right="0.19685039370078741" top="1.1811023622047245" bottom="0.19685039370078741" header="0.15748031496062992" footer="0.15748031496062992"/>
  <pageSetup paperSize="9" scale="60" orientation="landscape" r:id="rId1"/>
  <headerFooter alignWithMargins="0"/>
  <rowBreaks count="1" manualBreakCount="1">
    <brk id="2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Додаток </vt:lpstr>
      <vt:lpstr>'Додаток '!Заголовки_для_печати</vt:lpstr>
      <vt:lpstr>'Додаток '!Область_печати</vt:lpstr>
    </vt:vector>
  </TitlesOfParts>
  <Company>ДОМ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Work</cp:lastModifiedBy>
  <cp:lastPrinted>2024-04-02T13:42:52Z</cp:lastPrinted>
  <dcterms:created xsi:type="dcterms:W3CDTF">2012-09-03T05:49:41Z</dcterms:created>
  <dcterms:modified xsi:type="dcterms:W3CDTF">2024-04-02T13:43:32Z</dcterms:modified>
</cp:coreProperties>
</file>