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46" activeTab="0"/>
  </bookViews>
  <sheets>
    <sheet name="ЗМІНИ  2024 РІК липень" sheetId="1" r:id="rId1"/>
    <sheet name="Лист2" sheetId="2" r:id="rId2"/>
  </sheets>
  <definedNames>
    <definedName name="_xlnm.Print_Area" localSheetId="0">'ЗМІНИ  2024 РІК липень'!$A$1:$E$35</definedName>
    <definedName name="_xlnm.Print_Area" localSheetId="1">'Лист2'!$A$1:$E$46</definedName>
  </definedNames>
  <calcPr fullCalcOnLoad="1"/>
</workbook>
</file>

<file path=xl/sharedStrings.xml><?xml version="1.0" encoding="utf-8"?>
<sst xmlns="http://schemas.openxmlformats.org/spreadsheetml/2006/main" count="154" uniqueCount="111">
  <si>
    <t>ВСЬОГО ЗАГАЛЬНИЙ ФОНД</t>
  </si>
  <si>
    <t>ВСЬОГО СПЕЦІАЛЬНИЙ ФОНД</t>
  </si>
  <si>
    <t>ВИДАТКИ, з них: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</si>
  <si>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</si>
  <si>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</si>
  <si>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</si>
  <si>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</si>
  <si>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</si>
  <si>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Виконавчий комітет Южненської міської ради Одеського району Одеської області</t>
  </si>
  <si>
    <t>ЗАГАЛЬНИЙ ФОНД</t>
  </si>
  <si>
    <t>Управління капітального будівництва Южненської міської ради Одеського району Одеської області</t>
  </si>
  <si>
    <t>Управління культури, спорту та молодіжної політики Южненської міської ради Одеського району Одеської області</t>
  </si>
  <si>
    <t>1511021</t>
  </si>
  <si>
    <t>Видатки</t>
  </si>
  <si>
    <t>Інші заходи, пов'язані з економічною діяльністю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</si>
  <si>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</si>
  <si>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</si>
  <si>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1015031</t>
  </si>
  <si>
    <t>Утримання та навчально-тренувальна робота комунальних дитячо-юнацьких спортивних шкіл</t>
  </si>
  <si>
    <t>Управління житлово-комунального господарства Южненської міської ради Одеського району Одеської області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</si>
  <si>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</si>
  <si>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 Южненської міської ради Одеського районого Одеської області</t>
  </si>
  <si>
    <t>0611021</t>
  </si>
  <si>
    <t>ДОХОДИ, з них:</t>
  </si>
  <si>
    <t xml:space="preserve"> Про внесення змін і доповнень до рішення Южненської міської ради Одеського району Одеської області  від 14.12.2023 року  №1604-VІІІ "Про  бюджет Южненської міської територіальної громади на 2024 рік"   </t>
  </si>
  <si>
    <t>проєктні роботи</t>
  </si>
  <si>
    <t>Забезпечення діяльності з виробництва, транспортування, постачання теплової енергії</t>
  </si>
  <si>
    <t>Забезпечення діяльності палаців i будинків культури, клубів, центрів дозвілля та iнших клубних закладів</t>
  </si>
  <si>
    <t>Видатки, у т.ч.</t>
  </si>
  <si>
    <t xml:space="preserve">СПЕЦІАЛЬНИЙ ФОНД </t>
  </si>
  <si>
    <t>бюджет розвитку</t>
  </si>
  <si>
    <t>Капітальний ремонт ділянки теплових мереж від ЦТП №29 до вводу у житлові будинки по просп. Григорівського десанту, 26, 28, 30/16, вул. Хіміків, 18,будівель по просп. Григорівського десанту, 26а та 24а м.Южного Одеської області</t>
  </si>
  <si>
    <t>1516030</t>
  </si>
  <si>
    <t>Організація благоустрою населених пунктів</t>
  </si>
  <si>
    <t>1516012</t>
  </si>
  <si>
    <t>Покращення матеріально-технічної бази військової частини А0666, шляхом надання субвенції з бюджету Южненської міської територіальної громади державному бюджету України (дрони, квадрокоптери)</t>
  </si>
  <si>
    <t>Покращення матеріально-технічної бази військової частини А4962, шляхом надання субвенції з бюджету Южненської міської територіальної громади державному бюджету України (придбання медобладнання, канцелярія, автозапчастин до станспортних засобів)</t>
  </si>
  <si>
    <t>Покращення матеріально-технічної бази військової частини А0515, шляхом надання субвенції з бюджету Южненської міської територіальної громади державному бюджету України (засоби радіоелектронної боротьби)</t>
  </si>
  <si>
    <t>1217693</t>
  </si>
  <si>
    <t>Покращення матеріально-технічної бази військової частини А7382, шляхом надання субвенції з бюджету Южненської міської територіальної громади державному бюджету України</t>
  </si>
  <si>
    <t>1015049</t>
  </si>
  <si>
    <t>0611210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</si>
  <si>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</si>
  <si>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</si>
  <si>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Заробітна плата працівників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</si>
  <si>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рад) на покриття витрат за жовтень-грудень 2023 року за розміщення тимчасово переміщених осіб</t>
  </si>
  <si>
    <t>Запобігання та припинення можливих терористичних проявів в умовах повномасштабної збройної агресії рф проти України, шляхом придбання паливо-мастильних матеріалів</t>
  </si>
  <si>
    <t>Виконання окремих заходів з реалізації соціального проекту "Активні парки - локації здорової України"</t>
  </si>
  <si>
    <t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області.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</si>
  <si>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</t>
  </si>
  <si>
    <t xml:space="preserve">Вільні залишки коштів загального фонду на 01.01.2024  року </t>
  </si>
  <si>
    <t>Управління соціальної політики Южненської міської ради Одеського району Одеської області</t>
  </si>
  <si>
    <t>0813105</t>
  </si>
  <si>
    <t>Надання реабілітаційних послуг особам з інвалідністю та дітям з інвалідністю</t>
  </si>
  <si>
    <t xml:space="preserve">Комплект учнівський 1-місний антисколіозний з площадкою регуюємий по висоті з полицею (№4-6) та стільцем HPLслуги з проведення медичних оглядів згідно рішення ЮМР від 14.12.2023 № 1561-VIII, придбання програмного забезпечення Microsoft Office Home and Business 2021 </t>
  </si>
  <si>
    <t>Проєктні роботи: "Капітальний ремонт їдальні та харчоблоку Ліцею №3 "Авторська школа М.П.Гузика" Южненської міської ради Одеського району Одеської області за адресою: Одеська область, Одеський район, м. Южне, вул. Хіміків, 10-А"</t>
  </si>
  <si>
    <t>Капітальний ремонт ділянки теплових мереж від ТК-15 до вводів у будівлі Ліцею №1 та ЗДО №3 м.Южного Одеського району Одеської області, у т.ч.:</t>
  </si>
  <si>
    <t>Капітальний ремонт частини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</si>
  <si>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</t>
  </si>
  <si>
    <t>Нове будівництво колумбарію на території Южненського кладовища, за адресою: 65481, Одеська область, Одеський район,  Южненська територіальна громада, м. Южне, Южненське кладовище</t>
  </si>
  <si>
    <t>Проєктні роботи "Нове будівництво укриття, що планується використовувати для учасників освітнього процесу в комунальному закладі "Новобілярська гімназія" Южненської міської ради Одеського району Одеської області,  за адресою: 67550, Одеська область, Одеський район, смт. Нові Білярі, вул. Шкільна, 9"</t>
  </si>
  <si>
    <t>Будівництво  інших об'єктів комунальної власності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</si>
  <si>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</si>
  <si>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</si>
  <si>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відпочинку у дитячому закладі відпочинку: "Веселка" у складі опорного закладу "Ліцею №2" для дітей, які потребують особливої соціальної уваги та підтримки, "Крепиш"  у складі  "Ліцею №3 Авторська школа М.П.Гузика", "Козачата" у складі  "Ліцею №4 ім.В.Чорновола".</t>
  </si>
  <si>
    <t>1512010</t>
  </si>
  <si>
    <t>Багатопрофільна стаціонарна медична допомога населенню</t>
  </si>
  <si>
    <t>1216030</t>
  </si>
  <si>
    <t xml:space="preserve">Поточне утримання громадських вбиралень </t>
  </si>
  <si>
    <t>1217461</t>
  </si>
  <si>
    <t>Утримання та розвиток автомобільних доріг</t>
  </si>
  <si>
    <t>Придбання спеціального обладнання, транспортних засобів та БПЛА для ДПОП "ОШБ "Лють"</t>
  </si>
  <si>
    <t>1517322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</si>
  <si>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1. Додаткові роботи</t>
  </si>
  <si>
    <t>Будівництво  медичних установ та закладів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</si>
  <si>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</t>
  </si>
  <si>
    <t xml:space="preserve">Покращення матеріально-технічної бази військової частини А4576, шляхом надання субвенції з бюджету Южненської міської територіальної громади державному бюджету України </t>
  </si>
  <si>
    <t>Поточний ремонт доріг ЮМКП "Южтранс"</t>
  </si>
  <si>
    <t>Забезпечення участі спортсменів громади у змаганнях та навчально-тренувальних зборах</t>
  </si>
  <si>
    <t>Капітальний ремонт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</si>
  <si>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ВСЬОГО</t>
  </si>
  <si>
    <t>За рахунок залишку</t>
  </si>
  <si>
    <t>Субвенції, дотації з державного бюджету</t>
  </si>
  <si>
    <t>За рахунок доходів</t>
  </si>
  <si>
    <t>Зміни до бюджету 2024 рік (травень)</t>
  </si>
  <si>
    <t>1517324</t>
  </si>
  <si>
    <t>Будівництво установ та закладів культури</t>
  </si>
  <si>
    <t>Реконструкція системи газопостачання в Сичавському будинку культури Одеського району Одеської області, за адресою: с.Сичавка, вул. Цветаєва 2А</t>
  </si>
  <si>
    <t>Податок та збір на доходи фізичних осіб</t>
  </si>
  <si>
    <t>Поточний ремонт доріг КП "Южненське узбережжя" - 4 681 987 грн та КП "Екосервіс" - 1 751 648 грн</t>
  </si>
  <si>
    <t xml:space="preserve">Проєктні-вишукувальні роботи: "Нове будівництво меморіального скверу для вшанування загиблих військовослужбовців Збройних Сил України інших українських військових та правоохоронних формувань, а також добровольців які загинули в боях за Україну, за адресою: пл.Перемоги, місто Южне, Одеський район, Одеська область. </t>
  </si>
  <si>
    <t>0100</t>
  </si>
  <si>
    <t>Державне управління</t>
  </si>
  <si>
    <t>Приведення посадових окладів у відповідність до Постанови Кабінету Міністпів України від від 9 березня 2006 р. № 268 "Про упорядкування структури та умов оплати праці працівників апарату органів виконавчої влади, органів прокуратури, судів та інших органів"</t>
  </si>
  <si>
    <t>Управління освіти Южненської міської ради Одеського району Одеської області</t>
  </si>
  <si>
    <t>0611010</t>
  </si>
  <si>
    <t>Надання дошкільної освіти</t>
  </si>
  <si>
    <t>Економія фонду заробітної плати за рахунок вакансій станом на 01.06.2024</t>
  </si>
  <si>
    <t>Економія коштів з організації відпочинку у дитячому закладі відпочинку: "Веселка" у складі опорного закладу "Ліцею №2" для дітей, які потребують особливої соціальної уваги та підтримки, "Крепиш"  у складі  "Ліцею №3 Авторська школа М.П.Гузика", "Козачата" у складі  "Ліцею №4 ім.В.Чорновола".</t>
  </si>
  <si>
    <t>0611142</t>
  </si>
  <si>
    <t>Інші програми та заходи у сфері освіти</t>
  </si>
  <si>
    <t>Поточний ремонт нежитлових приміщень №30-42, VII,X загальною площею 215,2 м.кв. захисної споруди цивільного захисту , які планується використовувати для укриття учасників освітнього процесу Ліцею №4 імені Вячеслава Чорновола Южненської міської ради Одеського району Одеської області за адресою: Одеська обл., Одеський р-н, місто Южне, вулиця Хіміків буд.14/10</t>
  </si>
  <si>
    <t>Придбання меблів для захисної споруди цивільного захисту Ліцею №4 імені Вячеслава Чорновола Южненської міської ради Одеського району Одеської області</t>
  </si>
  <si>
    <t>Грошова винагорода переможцям всеукраїнськиї змагань "Пліч-о-пліч всеукраїнські шкільні ліги" (команда юнаків серед баскетболу 11 осіб)</t>
  </si>
  <si>
    <t xml:space="preserve">1.  За рахунок міжбюджетних трансфертів з Державного бюджету, ДОХОДИ, ВИДАТКИ </t>
  </si>
  <si>
    <t>Субвенція з місцевогона надання державної підтримки особам з особливими освітніми потребами за рахунок відповідної субвенції з державного бюджету</t>
  </si>
  <si>
    <t>0611200</t>
  </si>
  <si>
    <t>Інші дотації з місцевого бюджету</t>
  </si>
  <si>
    <t>Заступник міського голови з питань діяльності виконавчих органів ради - начальник фінансового управління Южненської міської ради</t>
  </si>
  <si>
    <t xml:space="preserve">                                                                                       Альона ПРОХОРОВА</t>
  </si>
  <si>
    <t>(зміни у липні 2024 року)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</si>
</sst>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i/>
      <sz val="1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ourier New"/>
      <family val="3"/>
    </font>
    <font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ourier New"/>
      <family val="3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32" borderId="0" xfId="0" applyNumberFormat="1" applyFont="1" applyFill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9" fillId="0" borderId="12" xfId="0" applyNumberFormat="1" applyFont="1" applyFill="1" applyBorder="1" applyAlignment="1" quotePrefix="1">
      <alignment horizontal="center" vertical="center" wrapText="1"/>
    </xf>
    <xf numFmtId="4" fontId="7" fillId="32" borderId="23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 quotePrefix="1">
      <alignment horizontal="center" vertical="center" wrapText="1"/>
    </xf>
    <xf numFmtId="4" fontId="7" fillId="32" borderId="24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9" fillId="32" borderId="25" xfId="0" applyNumberFormat="1" applyFont="1" applyFill="1" applyBorder="1" applyAlignment="1">
      <alignment horizontal="right" vertical="center" wrapText="1"/>
    </xf>
    <xf numFmtId="4" fontId="9" fillId="32" borderId="26" xfId="0" applyNumberFormat="1" applyFont="1" applyFill="1" applyBorder="1" applyAlignment="1">
      <alignment horizontal="right" vertical="center" wrapText="1"/>
    </xf>
    <xf numFmtId="4" fontId="9" fillId="32" borderId="27" xfId="0" applyNumberFormat="1" applyFont="1" applyFill="1" applyBorder="1" applyAlignment="1">
      <alignment horizontal="right" vertical="center" wrapText="1"/>
    </xf>
    <xf numFmtId="4" fontId="9" fillId="32" borderId="28" xfId="0" applyNumberFormat="1" applyFont="1" applyFill="1" applyBorder="1" applyAlignment="1">
      <alignment horizontal="right" vertical="center" wrapText="1"/>
    </xf>
    <xf numFmtId="4" fontId="9" fillId="32" borderId="28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 quotePrefix="1">
      <alignment horizontal="center" vertical="center" wrapText="1"/>
    </xf>
    <xf numFmtId="49" fontId="9" fillId="0" borderId="13" xfId="0" applyNumberFormat="1" applyFont="1" applyFill="1" applyBorder="1" applyAlignment="1" quotePrefix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 wrapText="1"/>
    </xf>
    <xf numFmtId="4" fontId="11" fillId="32" borderId="26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" fontId="9" fillId="32" borderId="26" xfId="0" applyNumberFormat="1" applyFont="1" applyFill="1" applyBorder="1" applyAlignment="1">
      <alignment vertical="center" wrapText="1"/>
    </xf>
    <xf numFmtId="0" fontId="9" fillId="32" borderId="2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4" fontId="9" fillId="32" borderId="28" xfId="0" applyNumberFormat="1" applyFont="1" applyFill="1" applyBorder="1" applyAlignment="1">
      <alignment vertical="center" wrapText="1"/>
    </xf>
    <xf numFmtId="4" fontId="9" fillId="32" borderId="12" xfId="0" applyNumberFormat="1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4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" fontId="3" fillId="32" borderId="32" xfId="0" applyNumberFormat="1" applyFont="1" applyFill="1" applyBorder="1" applyAlignment="1">
      <alignment horizontal="right" vertical="center" wrapText="1"/>
    </xf>
    <xf numFmtId="0" fontId="54" fillId="0" borderId="14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" fontId="4" fillId="32" borderId="2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4" fillId="32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4" fontId="3" fillId="32" borderId="36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4" fontId="3" fillId="32" borderId="22" xfId="0" applyNumberFormat="1" applyFont="1" applyFill="1" applyBorder="1" applyAlignment="1">
      <alignment horizontal="right" vertical="center" wrapText="1"/>
    </xf>
    <xf numFmtId="4" fontId="3" fillId="32" borderId="14" xfId="0" applyNumberFormat="1" applyFont="1" applyFill="1" applyBorder="1" applyAlignment="1">
      <alignment horizontal="right" vertical="center" wrapText="1"/>
    </xf>
    <xf numFmtId="4" fontId="4" fillId="32" borderId="37" xfId="0" applyNumberFormat="1" applyFont="1" applyFill="1" applyBorder="1" applyAlignment="1">
      <alignment horizontal="center" vertical="center"/>
    </xf>
    <xf numFmtId="4" fontId="54" fillId="32" borderId="38" xfId="0" applyNumberFormat="1" applyFont="1" applyFill="1" applyBorder="1" applyAlignment="1">
      <alignment horizontal="right" vertical="center" wrapText="1"/>
    </xf>
    <xf numFmtId="4" fontId="55" fillId="32" borderId="15" xfId="0" applyNumberFormat="1" applyFont="1" applyFill="1" applyBorder="1" applyAlignment="1">
      <alignment horizontal="center" vertical="center" wrapText="1"/>
    </xf>
    <xf numFmtId="3" fontId="4" fillId="32" borderId="24" xfId="0" applyNumberFormat="1" applyFont="1" applyFill="1" applyBorder="1" applyAlignment="1">
      <alignment horizontal="center" vertical="top" wrapText="1"/>
    </xf>
    <xf numFmtId="3" fontId="3" fillId="32" borderId="39" xfId="0" applyNumberFormat="1" applyFont="1" applyFill="1" applyBorder="1" applyAlignment="1">
      <alignment horizontal="right" vertical="center" wrapText="1"/>
    </xf>
    <xf numFmtId="4" fontId="4" fillId="32" borderId="25" xfId="0" applyNumberFormat="1" applyFont="1" applyFill="1" applyBorder="1" applyAlignment="1">
      <alignment horizontal="center" vertical="center" wrapText="1"/>
    </xf>
    <xf numFmtId="4" fontId="3" fillId="32" borderId="26" xfId="0" applyNumberFormat="1" applyFont="1" applyFill="1" applyBorder="1" applyAlignment="1">
      <alignment horizontal="center" vertical="center" wrapText="1"/>
    </xf>
    <xf numFmtId="4" fontId="4" fillId="32" borderId="26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4" fontId="3" fillId="32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" fontId="4" fillId="32" borderId="24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5" xfId="0" applyFont="1" applyFill="1" applyBorder="1" applyAlignment="1" quotePrefix="1">
      <alignment horizontal="left" vertical="center" wrapText="1"/>
    </xf>
    <xf numFmtId="0" fontId="10" fillId="0" borderId="2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10" fillId="32" borderId="38" xfId="0" applyFont="1" applyFill="1" applyBorder="1" applyAlignment="1">
      <alignment horizontal="left" vertical="center" wrapText="1"/>
    </xf>
    <xf numFmtId="0" fontId="10" fillId="32" borderId="5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 quotePrefix="1">
      <alignment horizontal="left" vertical="center" wrapText="1"/>
    </xf>
    <xf numFmtId="0" fontId="10" fillId="0" borderId="50" xfId="0" applyFont="1" applyFill="1" applyBorder="1" applyAlignment="1" quotePrefix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56" fillId="0" borderId="38" xfId="0" applyFont="1" applyFill="1" applyBorder="1" applyAlignment="1">
      <alignment horizontal="left" vertical="center" wrapText="1"/>
    </xf>
    <xf numFmtId="0" fontId="56" fillId="0" borderId="50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 quotePrefix="1">
      <alignment horizontal="left" vertical="center" wrapText="1"/>
    </xf>
    <xf numFmtId="0" fontId="4" fillId="0" borderId="31" xfId="0" applyFont="1" applyFill="1" applyBorder="1" applyAlignment="1" quotePrefix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3" fontId="9" fillId="0" borderId="38" xfId="0" applyNumberFormat="1" applyFont="1" applyFill="1" applyBorder="1" applyAlignment="1">
      <alignment horizontal="left" vertical="center" wrapText="1"/>
    </xf>
    <xf numFmtId="3" fontId="9" fillId="0" borderId="50" xfId="0" applyNumberFormat="1" applyFont="1" applyFill="1" applyBorder="1" applyAlignment="1">
      <alignment horizontal="left" vertical="center" wrapText="1"/>
    </xf>
    <xf numFmtId="49" fontId="9" fillId="0" borderId="45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 quotePrefix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38" xfId="0" applyFont="1" applyFill="1" applyBorder="1" applyAlignment="1" quotePrefix="1">
      <alignment horizontal="left" vertical="center" wrapText="1"/>
    </xf>
    <xf numFmtId="0" fontId="9" fillId="0" borderId="50" xfId="0" applyFont="1" applyFill="1" applyBorder="1" applyAlignment="1" quotePrefix="1">
      <alignment horizontal="left" vertical="center" wrapText="1"/>
    </xf>
    <xf numFmtId="2" fontId="4" fillId="0" borderId="46" xfId="0" applyNumberFormat="1" applyFont="1" applyBorder="1" applyAlignment="1" quotePrefix="1">
      <alignment horizontal="left" vertical="center" wrapText="1"/>
    </xf>
    <xf numFmtId="2" fontId="4" fillId="0" borderId="30" xfId="0" applyNumberFormat="1" applyFont="1" applyBorder="1" applyAlignment="1" quotePrefix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 quotePrefix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Финансовый 2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0"/>
  <sheetViews>
    <sheetView tabSelected="1" view="pageBreakPreview" zoomScale="70" zoomScaleNormal="38" zoomScaleSheetLayoutView="70" zoomScalePageLayoutView="51" workbookViewId="0" topLeftCell="A3">
      <selection activeCell="E13" sqref="E13"/>
    </sheetView>
  </sheetViews>
  <sheetFormatPr defaultColWidth="9.28125" defaultRowHeight="12.75"/>
  <cols>
    <col min="1" max="1" width="16.28125" style="1" customWidth="1"/>
    <col min="2" max="2" width="40.7109375" style="1" customWidth="1"/>
    <col min="3" max="3" width="49.140625" style="2" customWidth="1"/>
    <col min="4" max="4" width="37.7109375" style="7" customWidth="1"/>
    <col min="5" max="5" width="23.7109375" style="20" customWidth="1"/>
    <col min="6" max="16384" width="9.28125" style="2" customWidth="1"/>
  </cols>
  <sheetData>
    <row r="1" spans="3:4" ht="23.25">
      <c r="C1" s="121" t="s">
        <v>3</v>
      </c>
      <c r="D1" s="121"/>
    </row>
    <row r="2" spans="1:5" ht="14.25" customHeight="1">
      <c r="A2" s="169" t="s">
        <v>24</v>
      </c>
      <c r="B2" s="169"/>
      <c r="C2" s="169"/>
      <c r="D2" s="169"/>
      <c r="E2" s="169"/>
    </row>
    <row r="3" spans="1:5" ht="60" customHeight="1">
      <c r="A3" s="169"/>
      <c r="B3" s="169"/>
      <c r="C3" s="169"/>
      <c r="D3" s="169"/>
      <c r="E3" s="169"/>
    </row>
    <row r="4" spans="1:5" ht="5.25" customHeight="1">
      <c r="A4" s="169"/>
      <c r="B4" s="169"/>
      <c r="C4" s="169"/>
      <c r="D4" s="169"/>
      <c r="E4" s="169"/>
    </row>
    <row r="5" spans="1:5" ht="25.5" customHeight="1" thickBot="1">
      <c r="A5" s="4"/>
      <c r="B5" s="4"/>
      <c r="C5" s="120" t="s">
        <v>110</v>
      </c>
      <c r="D5" s="120"/>
      <c r="E5" s="21"/>
    </row>
    <row r="6" spans="1:5" ht="43.5" customHeight="1" thickBot="1">
      <c r="A6" s="95" t="s">
        <v>7</v>
      </c>
      <c r="B6" s="96" t="s">
        <v>5</v>
      </c>
      <c r="C6" s="170" t="s">
        <v>4</v>
      </c>
      <c r="D6" s="138"/>
      <c r="E6" s="97" t="s">
        <v>6</v>
      </c>
    </row>
    <row r="7" spans="1:5" ht="36.75" customHeight="1" thickBot="1">
      <c r="A7" s="171" t="s">
        <v>104</v>
      </c>
      <c r="B7" s="172"/>
      <c r="C7" s="172"/>
      <c r="D7" s="172"/>
      <c r="E7" s="94">
        <v>9545837</v>
      </c>
    </row>
    <row r="8" spans="1:5" ht="83.25" customHeight="1">
      <c r="A8" s="88">
        <v>41051200</v>
      </c>
      <c r="B8" s="90" t="s">
        <v>106</v>
      </c>
      <c r="C8" s="123" t="s">
        <v>105</v>
      </c>
      <c r="D8" s="124"/>
      <c r="E8" s="91">
        <v>292110</v>
      </c>
    </row>
    <row r="9" spans="1:5" ht="27" customHeight="1">
      <c r="A9" s="101">
        <v>41040400</v>
      </c>
      <c r="B9" s="89">
        <v>1217693</v>
      </c>
      <c r="C9" s="125" t="s">
        <v>107</v>
      </c>
      <c r="D9" s="126"/>
      <c r="E9" s="91">
        <v>23331</v>
      </c>
    </row>
    <row r="10" spans="1:5" ht="33" customHeight="1" thickBot="1">
      <c r="A10" s="92">
        <v>11010000</v>
      </c>
      <c r="B10" s="93"/>
      <c r="C10" s="164" t="s">
        <v>88</v>
      </c>
      <c r="D10" s="165"/>
      <c r="E10" s="108">
        <v>9230396</v>
      </c>
    </row>
    <row r="11" spans="1:5" ht="30" customHeight="1" thickBot="1">
      <c r="A11" s="133" t="s">
        <v>50</v>
      </c>
      <c r="B11" s="134"/>
      <c r="C11" s="134"/>
      <c r="D11" s="135"/>
      <c r="E11" s="94">
        <v>498000</v>
      </c>
    </row>
    <row r="12" spans="1:5" ht="30" customHeight="1" thickBot="1">
      <c r="A12" s="166" t="s">
        <v>13</v>
      </c>
      <c r="B12" s="167"/>
      <c r="C12" s="167"/>
      <c r="D12" s="168"/>
      <c r="E12" s="109"/>
    </row>
    <row r="13" spans="1:5" ht="27" customHeight="1" thickBot="1">
      <c r="A13" s="133" t="s">
        <v>9</v>
      </c>
      <c r="B13" s="134"/>
      <c r="C13" s="86"/>
      <c r="D13" s="87"/>
      <c r="E13" s="94">
        <v>14043837</v>
      </c>
    </row>
    <row r="14" spans="1:5" ht="121.5" customHeight="1" thickBot="1">
      <c r="A14" s="26" t="s">
        <v>91</v>
      </c>
      <c r="B14" s="27" t="s">
        <v>92</v>
      </c>
      <c r="C14" s="131" t="s">
        <v>93</v>
      </c>
      <c r="D14" s="132"/>
      <c r="E14" s="105">
        <v>9230396</v>
      </c>
    </row>
    <row r="15" spans="1:5" s="5" customFormat="1" ht="30" customHeight="1" thickBot="1">
      <c r="A15" s="133" t="s">
        <v>8</v>
      </c>
      <c r="B15" s="134"/>
      <c r="C15" s="134"/>
      <c r="D15" s="135"/>
      <c r="E15" s="94">
        <v>4000000</v>
      </c>
    </row>
    <row r="16" spans="1:5" s="5" customFormat="1" ht="143.25" customHeight="1" thickBot="1">
      <c r="A16" s="102" t="s">
        <v>15</v>
      </c>
      <c r="B16" s="103" t="s">
        <v>16</v>
      </c>
      <c r="C16" s="139" t="s">
        <v>71</v>
      </c>
      <c r="D16" s="140"/>
      <c r="E16" s="100">
        <v>4000000</v>
      </c>
    </row>
    <row r="17" spans="1:5" s="5" customFormat="1" ht="28.5" customHeight="1">
      <c r="A17" s="136" t="s">
        <v>94</v>
      </c>
      <c r="B17" s="137"/>
      <c r="C17" s="137"/>
      <c r="D17" s="138"/>
      <c r="E17" s="107">
        <v>210374</v>
      </c>
    </row>
    <row r="18" spans="1:5" s="5" customFormat="1" ht="59.25" customHeight="1">
      <c r="A18" s="44" t="s">
        <v>95</v>
      </c>
      <c r="B18" s="30" t="s">
        <v>96</v>
      </c>
      <c r="C18" s="127" t="s">
        <v>97</v>
      </c>
      <c r="D18" s="128"/>
      <c r="E18" s="104">
        <v>-287626</v>
      </c>
    </row>
    <row r="19" spans="1:5" s="5" customFormat="1" ht="152.25" customHeight="1">
      <c r="A19" s="29" t="s">
        <v>22</v>
      </c>
      <c r="B19" s="83" t="s">
        <v>20</v>
      </c>
      <c r="C19" s="141" t="s">
        <v>101</v>
      </c>
      <c r="D19" s="141"/>
      <c r="E19" s="105">
        <v>498000</v>
      </c>
    </row>
    <row r="20" spans="1:5" s="5" customFormat="1" ht="85.5" customHeight="1">
      <c r="A20" s="84" t="s">
        <v>22</v>
      </c>
      <c r="B20" s="85" t="s">
        <v>20</v>
      </c>
      <c r="C20" s="142" t="s">
        <v>102</v>
      </c>
      <c r="D20" s="143"/>
      <c r="E20" s="106">
        <v>175000</v>
      </c>
    </row>
    <row r="21" spans="1:5" s="5" customFormat="1" ht="163.5" customHeight="1">
      <c r="A21" s="15" t="s">
        <v>62</v>
      </c>
      <c r="B21" s="18" t="s">
        <v>63</v>
      </c>
      <c r="C21" s="144" t="s">
        <v>98</v>
      </c>
      <c r="D21" s="145"/>
      <c r="E21" s="104">
        <v>-230000</v>
      </c>
    </row>
    <row r="22" spans="1:5" s="5" customFormat="1" ht="69.75" customHeight="1" thickBot="1">
      <c r="A22" s="84" t="s">
        <v>99</v>
      </c>
      <c r="B22" s="18" t="s">
        <v>100</v>
      </c>
      <c r="C22" s="149" t="s">
        <v>103</v>
      </c>
      <c r="D22" s="150"/>
      <c r="E22" s="106">
        <v>55000</v>
      </c>
    </row>
    <row r="23" spans="1:5" s="10" customFormat="1" ht="35.25" customHeight="1" thickBot="1">
      <c r="A23" s="146" t="s">
        <v>29</v>
      </c>
      <c r="B23" s="147"/>
      <c r="C23" s="147"/>
      <c r="D23" s="148"/>
      <c r="E23" s="122">
        <v>-4000000</v>
      </c>
    </row>
    <row r="24" spans="1:5" s="10" customFormat="1" ht="33.75" customHeight="1" thickBot="1">
      <c r="A24" s="153" t="s">
        <v>28</v>
      </c>
      <c r="B24" s="154"/>
      <c r="C24" s="154"/>
      <c r="D24" s="154"/>
      <c r="E24" s="22">
        <v>-4000000</v>
      </c>
    </row>
    <row r="25" spans="1:5" s="10" customFormat="1" ht="37.5" customHeight="1" thickBot="1">
      <c r="A25" s="153" t="s">
        <v>30</v>
      </c>
      <c r="B25" s="154"/>
      <c r="C25" s="154"/>
      <c r="D25" s="154"/>
      <c r="E25" s="22">
        <v>-4000000</v>
      </c>
    </row>
    <row r="26" spans="1:5" s="5" customFormat="1" ht="30" customHeight="1" thickBot="1">
      <c r="A26" s="161" t="s">
        <v>8</v>
      </c>
      <c r="B26" s="162"/>
      <c r="C26" s="162"/>
      <c r="D26" s="163"/>
      <c r="E26" s="110">
        <v>-4000000</v>
      </c>
    </row>
    <row r="27" spans="1:5" s="5" customFormat="1" ht="131.25" customHeight="1">
      <c r="A27" s="98" t="s">
        <v>15</v>
      </c>
      <c r="B27" s="99" t="s">
        <v>16</v>
      </c>
      <c r="C27" s="151" t="s">
        <v>71</v>
      </c>
      <c r="D27" s="152"/>
      <c r="E27" s="111">
        <v>-4000000</v>
      </c>
    </row>
    <row r="28" spans="1:5" s="5" customFormat="1" ht="24" customHeight="1">
      <c r="A28" s="158" t="s">
        <v>23</v>
      </c>
      <c r="B28" s="159"/>
      <c r="C28" s="159"/>
      <c r="D28" s="160"/>
      <c r="E28" s="112">
        <v>9545837</v>
      </c>
    </row>
    <row r="29" spans="1:5" ht="23.25">
      <c r="A29" s="31" t="s">
        <v>0</v>
      </c>
      <c r="B29" s="32"/>
      <c r="C29" s="12"/>
      <c r="D29" s="11"/>
      <c r="E29" s="113">
        <v>9545837</v>
      </c>
    </row>
    <row r="30" spans="1:5" ht="23.25">
      <c r="A30" s="34" t="s">
        <v>1</v>
      </c>
      <c r="B30" s="35"/>
      <c r="C30" s="32"/>
      <c r="D30" s="33"/>
      <c r="E30" s="113">
        <v>0</v>
      </c>
    </row>
    <row r="31" spans="1:5" ht="23.25">
      <c r="A31" s="155" t="s">
        <v>2</v>
      </c>
      <c r="B31" s="156"/>
      <c r="C31" s="156"/>
      <c r="D31" s="157"/>
      <c r="E31" s="114">
        <v>10043837</v>
      </c>
    </row>
    <row r="32" spans="1:5" ht="23.25">
      <c r="A32" s="31" t="s">
        <v>0</v>
      </c>
      <c r="B32" s="32"/>
      <c r="C32" s="36"/>
      <c r="D32" s="37"/>
      <c r="E32" s="115">
        <v>14043837</v>
      </c>
    </row>
    <row r="33" spans="1:5" ht="24" thickBot="1">
      <c r="A33" s="116" t="s">
        <v>1</v>
      </c>
      <c r="B33" s="117"/>
      <c r="C33" s="117"/>
      <c r="D33" s="118"/>
      <c r="E33" s="119">
        <v>-4000000</v>
      </c>
    </row>
    <row r="34" spans="1:5" ht="30" customHeight="1">
      <c r="A34" s="8"/>
      <c r="B34" s="8"/>
      <c r="C34" s="8"/>
      <c r="D34" s="8"/>
      <c r="E34" s="23"/>
    </row>
    <row r="35" spans="1:5" s="3" customFormat="1" ht="96" customHeight="1">
      <c r="A35" s="129" t="s">
        <v>108</v>
      </c>
      <c r="B35" s="129"/>
      <c r="C35" s="130" t="s">
        <v>109</v>
      </c>
      <c r="D35" s="130"/>
      <c r="E35" s="130"/>
    </row>
    <row r="36" spans="1:5" ht="68.25" customHeight="1">
      <c r="A36" s="38"/>
      <c r="B36" s="38"/>
      <c r="C36" s="38"/>
      <c r="D36" s="39"/>
      <c r="E36" s="24"/>
    </row>
    <row r="37" spans="2:4" ht="54.75" customHeight="1">
      <c r="B37" s="2"/>
      <c r="C37" s="38"/>
      <c r="D37" s="6"/>
    </row>
    <row r="38" spans="1:4" ht="45" customHeight="1">
      <c r="A38" s="9"/>
      <c r="D38" s="2"/>
    </row>
    <row r="39" ht="39" customHeight="1"/>
    <row r="46" spans="3:4" ht="23.25">
      <c r="C46" s="16"/>
      <c r="D46" s="1"/>
    </row>
    <row r="47" ht="23.25">
      <c r="D47" s="17"/>
    </row>
    <row r="48" ht="23.25">
      <c r="D48" s="19"/>
    </row>
    <row r="49" spans="4:5" ht="23.25">
      <c r="D49" s="1"/>
      <c r="E49" s="25"/>
    </row>
    <row r="50" spans="3:4" ht="23.25">
      <c r="C50" s="16"/>
      <c r="D50" s="14"/>
    </row>
  </sheetData>
  <sheetProtection/>
  <mergeCells count="27">
    <mergeCell ref="A2:E4"/>
    <mergeCell ref="C6:D6"/>
    <mergeCell ref="A7:D7"/>
    <mergeCell ref="A11:D11"/>
    <mergeCell ref="A31:D31"/>
    <mergeCell ref="A25:D25"/>
    <mergeCell ref="A28:D28"/>
    <mergeCell ref="A26:D26"/>
    <mergeCell ref="C10:D10"/>
    <mergeCell ref="A12:D12"/>
    <mergeCell ref="A13:B13"/>
    <mergeCell ref="C20:D20"/>
    <mergeCell ref="C21:D21"/>
    <mergeCell ref="A23:D23"/>
    <mergeCell ref="C22:D22"/>
    <mergeCell ref="C27:D27"/>
    <mergeCell ref="A24:D24"/>
    <mergeCell ref="C8:D8"/>
    <mergeCell ref="C9:D9"/>
    <mergeCell ref="C18:D18"/>
    <mergeCell ref="A35:B35"/>
    <mergeCell ref="C35:E35"/>
    <mergeCell ref="C14:D14"/>
    <mergeCell ref="A15:D15"/>
    <mergeCell ref="A17:D17"/>
    <mergeCell ref="C16:D16"/>
    <mergeCell ref="C19:D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51" r:id="rId1"/>
  <rowBreaks count="3" manualBreakCount="3">
    <brk id="22" max="4" man="1"/>
    <brk id="36" max="7" man="1"/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Normal="81" zoomScalePageLayoutView="0" workbookViewId="0" topLeftCell="A34">
      <selection activeCell="C34" sqref="C34:D34"/>
    </sheetView>
  </sheetViews>
  <sheetFormatPr defaultColWidth="9.140625" defaultRowHeight="12.75"/>
  <cols>
    <col min="1" max="1" width="15.7109375" style="0" customWidth="1"/>
    <col min="2" max="2" width="29.421875" style="0" customWidth="1"/>
    <col min="4" max="4" width="48.28125" style="0" customWidth="1"/>
    <col min="5" max="5" width="19.8515625" style="0" customWidth="1"/>
    <col min="7" max="7" width="56.421875" style="0" customWidth="1"/>
  </cols>
  <sheetData>
    <row r="1" spans="2:4" ht="47.25" customHeight="1" thickBot="1">
      <c r="B1" s="173" t="s">
        <v>84</v>
      </c>
      <c r="C1" s="173"/>
      <c r="D1" s="173"/>
    </row>
    <row r="2" spans="1:5" ht="48.75" customHeight="1" thickBot="1">
      <c r="A2" s="133" t="s">
        <v>8</v>
      </c>
      <c r="B2" s="134"/>
      <c r="C2" s="134"/>
      <c r="D2" s="135"/>
      <c r="E2" s="57">
        <f>E3+E4+E5+E6+E7+E8+E9+E10</f>
        <v>28000000</v>
      </c>
    </row>
    <row r="3" spans="1:5" ht="112.5">
      <c r="A3" s="45" t="s">
        <v>15</v>
      </c>
      <c r="B3" s="46" t="s">
        <v>16</v>
      </c>
      <c r="C3" s="180" t="s">
        <v>39</v>
      </c>
      <c r="D3" s="180"/>
      <c r="E3" s="64">
        <v>1500000</v>
      </c>
    </row>
    <row r="4" spans="1:5" ht="112.5">
      <c r="A4" s="47" t="s">
        <v>15</v>
      </c>
      <c r="B4" s="48" t="s">
        <v>16</v>
      </c>
      <c r="C4" s="184" t="s">
        <v>35</v>
      </c>
      <c r="D4" s="184"/>
      <c r="E4" s="64">
        <v>4000000</v>
      </c>
    </row>
    <row r="5" spans="1:5" ht="112.5">
      <c r="A5" s="47" t="s">
        <v>15</v>
      </c>
      <c r="B5" s="48" t="s">
        <v>16</v>
      </c>
      <c r="C5" s="184" t="s">
        <v>76</v>
      </c>
      <c r="D5" s="184"/>
      <c r="E5" s="65">
        <v>3000000</v>
      </c>
    </row>
    <row r="6" spans="1:5" ht="112.5">
      <c r="A6" s="49" t="s">
        <v>15</v>
      </c>
      <c r="B6" s="50" t="s">
        <v>16</v>
      </c>
      <c r="C6" s="210" t="s">
        <v>71</v>
      </c>
      <c r="D6" s="211"/>
      <c r="E6" s="65">
        <v>5000000</v>
      </c>
    </row>
    <row r="7" spans="1:5" ht="112.5">
      <c r="A7" s="47" t="s">
        <v>15</v>
      </c>
      <c r="B7" s="40" t="s">
        <v>16</v>
      </c>
      <c r="C7" s="212" t="s">
        <v>46</v>
      </c>
      <c r="D7" s="186"/>
      <c r="E7" s="66">
        <v>4000000</v>
      </c>
    </row>
    <row r="8" spans="1:5" ht="112.5">
      <c r="A8" s="49" t="s">
        <v>15</v>
      </c>
      <c r="B8" s="41" t="s">
        <v>16</v>
      </c>
      <c r="C8" s="181" t="s">
        <v>39</v>
      </c>
      <c r="D8" s="181"/>
      <c r="E8" s="65">
        <v>-1500000</v>
      </c>
    </row>
    <row r="9" spans="1:5" ht="112.5">
      <c r="A9" s="47" t="s">
        <v>15</v>
      </c>
      <c r="B9" s="48" t="s">
        <v>16</v>
      </c>
      <c r="C9" s="184" t="s">
        <v>37</v>
      </c>
      <c r="D9" s="184"/>
      <c r="E9" s="65">
        <v>10000000</v>
      </c>
    </row>
    <row r="10" spans="1:5" ht="113.25" thickBot="1">
      <c r="A10" s="47" t="s">
        <v>15</v>
      </c>
      <c r="B10" s="48" t="s">
        <v>16</v>
      </c>
      <c r="C10" s="184" t="s">
        <v>36</v>
      </c>
      <c r="D10" s="184"/>
      <c r="E10" s="67">
        <v>2000000</v>
      </c>
    </row>
    <row r="11" spans="1:5" ht="44.25" customHeight="1" thickBot="1">
      <c r="A11" s="133" t="s">
        <v>21</v>
      </c>
      <c r="B11" s="134"/>
      <c r="C11" s="134"/>
      <c r="D11" s="134"/>
      <c r="E11" s="53">
        <f>E12+E13</f>
        <v>1410550</v>
      </c>
    </row>
    <row r="12" spans="1:5" ht="187.5">
      <c r="A12" s="49" t="s">
        <v>62</v>
      </c>
      <c r="B12" s="41" t="s">
        <v>63</v>
      </c>
      <c r="C12" s="206" t="s">
        <v>64</v>
      </c>
      <c r="D12" s="207"/>
      <c r="E12" s="66">
        <v>1300000</v>
      </c>
    </row>
    <row r="13" spans="1:5" ht="188.25" thickBot="1">
      <c r="A13" s="49" t="s">
        <v>41</v>
      </c>
      <c r="B13" s="50" t="s">
        <v>43</v>
      </c>
      <c r="C13" s="181" t="s">
        <v>44</v>
      </c>
      <c r="D13" s="181"/>
      <c r="E13" s="68">
        <v>110550</v>
      </c>
    </row>
    <row r="14" spans="1:5" ht="51" customHeight="1" thickBot="1">
      <c r="A14" s="177" t="s">
        <v>51</v>
      </c>
      <c r="B14" s="178"/>
      <c r="C14" s="178"/>
      <c r="D14" s="179"/>
      <c r="E14" s="53">
        <f>E15</f>
        <v>51874</v>
      </c>
    </row>
    <row r="15" spans="1:5" ht="129" customHeight="1" thickBot="1">
      <c r="A15" s="69" t="s">
        <v>52</v>
      </c>
      <c r="B15" s="46" t="s">
        <v>53</v>
      </c>
      <c r="C15" s="180" t="s">
        <v>54</v>
      </c>
      <c r="D15" s="180"/>
      <c r="E15" s="66">
        <f>3240+25930+22704</f>
        <v>51874</v>
      </c>
    </row>
    <row r="16" spans="1:5" ht="51" customHeight="1" thickBot="1">
      <c r="A16" s="208" t="s">
        <v>11</v>
      </c>
      <c r="B16" s="209"/>
      <c r="C16" s="209"/>
      <c r="D16" s="209"/>
      <c r="E16" s="53">
        <f>E17+E18</f>
        <v>328710</v>
      </c>
    </row>
    <row r="17" spans="1:5" ht="93.75">
      <c r="A17" s="70" t="s">
        <v>17</v>
      </c>
      <c r="B17" s="52" t="s">
        <v>18</v>
      </c>
      <c r="C17" s="201" t="s">
        <v>78</v>
      </c>
      <c r="D17" s="201"/>
      <c r="E17" s="64">
        <v>162399</v>
      </c>
    </row>
    <row r="18" spans="1:5" ht="113.25" thickBot="1">
      <c r="A18" s="70" t="s">
        <v>40</v>
      </c>
      <c r="B18" s="52" t="s">
        <v>47</v>
      </c>
      <c r="C18" s="201" t="s">
        <v>42</v>
      </c>
      <c r="D18" s="201"/>
      <c r="E18" s="67">
        <v>166311</v>
      </c>
    </row>
    <row r="19" spans="1:5" ht="51" customHeight="1" thickBot="1">
      <c r="A19" s="202" t="s">
        <v>19</v>
      </c>
      <c r="B19" s="203"/>
      <c r="C19" s="203"/>
      <c r="D19" s="203"/>
      <c r="E19" s="53">
        <f>E20+E21+E22+E23</f>
        <v>6851020</v>
      </c>
    </row>
    <row r="20" spans="1:5" ht="45.75" customHeight="1">
      <c r="A20" s="71" t="s">
        <v>67</v>
      </c>
      <c r="B20" s="28" t="s">
        <v>33</v>
      </c>
      <c r="C20" s="204" t="s">
        <v>68</v>
      </c>
      <c r="D20" s="205"/>
      <c r="E20" s="64">
        <f>45552+12</f>
        <v>45564</v>
      </c>
    </row>
    <row r="21" spans="1:5" ht="60" customHeight="1">
      <c r="A21" s="71" t="s">
        <v>67</v>
      </c>
      <c r="B21" s="40" t="s">
        <v>33</v>
      </c>
      <c r="C21" s="192" t="s">
        <v>89</v>
      </c>
      <c r="D21" s="193"/>
      <c r="E21" s="65">
        <f>4681987+1736957</f>
        <v>6418944</v>
      </c>
    </row>
    <row r="22" spans="1:5" ht="60" customHeight="1">
      <c r="A22" s="70" t="s">
        <v>69</v>
      </c>
      <c r="B22" s="40" t="s">
        <v>70</v>
      </c>
      <c r="C22" s="192" t="s">
        <v>77</v>
      </c>
      <c r="D22" s="193"/>
      <c r="E22" s="65">
        <v>347845</v>
      </c>
    </row>
    <row r="23" spans="1:5" ht="155.25" customHeight="1" thickBot="1">
      <c r="A23" s="47" t="s">
        <v>38</v>
      </c>
      <c r="B23" s="40" t="s">
        <v>14</v>
      </c>
      <c r="C23" s="199" t="s">
        <v>45</v>
      </c>
      <c r="D23" s="199"/>
      <c r="E23" s="65">
        <v>38667</v>
      </c>
    </row>
    <row r="24" spans="1:5" ht="48.75" customHeight="1" thickBot="1">
      <c r="A24" s="177" t="s">
        <v>10</v>
      </c>
      <c r="B24" s="178"/>
      <c r="C24" s="178"/>
      <c r="D24" s="179"/>
      <c r="E24" s="53">
        <f>E25+E26+E27+E28+E29+E30+E31+E33+E34+E35+E36+E38+E39+E37</f>
        <v>36044491</v>
      </c>
    </row>
    <row r="25" spans="1:5" ht="159" customHeight="1">
      <c r="A25" s="72" t="s">
        <v>12</v>
      </c>
      <c r="B25" s="55" t="s">
        <v>20</v>
      </c>
      <c r="C25" s="200" t="s">
        <v>48</v>
      </c>
      <c r="D25" s="200"/>
      <c r="E25" s="65">
        <v>4384884</v>
      </c>
    </row>
    <row r="26" spans="1:5" ht="112.5">
      <c r="A26" s="73" t="s">
        <v>12</v>
      </c>
      <c r="B26" s="54" t="s">
        <v>20</v>
      </c>
      <c r="C26" s="184" t="s">
        <v>55</v>
      </c>
      <c r="D26" s="184"/>
      <c r="E26" s="65">
        <v>874564</v>
      </c>
    </row>
    <row r="27" spans="1:5" ht="124.5" customHeight="1">
      <c r="A27" s="73" t="s">
        <v>12</v>
      </c>
      <c r="B27" s="54" t="s">
        <v>20</v>
      </c>
      <c r="C27" s="184" t="s">
        <v>57</v>
      </c>
      <c r="D27" s="184"/>
      <c r="E27" s="65">
        <f>-11205842+23551221</f>
        <v>12345379</v>
      </c>
    </row>
    <row r="28" spans="1:5" ht="69" customHeight="1">
      <c r="A28" s="73" t="s">
        <v>65</v>
      </c>
      <c r="B28" s="56" t="s">
        <v>66</v>
      </c>
      <c r="C28" s="185" t="s">
        <v>79</v>
      </c>
      <c r="D28" s="186"/>
      <c r="E28" s="65">
        <v>103135</v>
      </c>
    </row>
    <row r="29" spans="1:5" ht="112.5">
      <c r="A29" s="74">
        <v>1514060</v>
      </c>
      <c r="B29" s="42" t="s">
        <v>27</v>
      </c>
      <c r="C29" s="184" t="s">
        <v>58</v>
      </c>
      <c r="D29" s="184"/>
      <c r="E29" s="65">
        <f>-3169264+2478809</f>
        <v>-690455</v>
      </c>
    </row>
    <row r="30" spans="1:5" ht="112.5">
      <c r="A30" s="73" t="s">
        <v>34</v>
      </c>
      <c r="B30" s="54" t="s">
        <v>26</v>
      </c>
      <c r="C30" s="184" t="s">
        <v>49</v>
      </c>
      <c r="D30" s="184"/>
      <c r="E30" s="65">
        <v>1748351</v>
      </c>
    </row>
    <row r="31" spans="1:5" ht="81" customHeight="1">
      <c r="A31" s="194" t="s">
        <v>34</v>
      </c>
      <c r="B31" s="196" t="s">
        <v>26</v>
      </c>
      <c r="C31" s="185" t="s">
        <v>56</v>
      </c>
      <c r="D31" s="186"/>
      <c r="E31" s="65">
        <v>2894056</v>
      </c>
    </row>
    <row r="32" spans="1:5" ht="18.75">
      <c r="A32" s="195"/>
      <c r="B32" s="197"/>
      <c r="C32" s="198" t="s">
        <v>25</v>
      </c>
      <c r="D32" s="198"/>
      <c r="E32" s="75">
        <v>46980</v>
      </c>
    </row>
    <row r="33" spans="1:5" ht="108" customHeight="1">
      <c r="A33" s="76">
        <v>1516012</v>
      </c>
      <c r="B33" s="42" t="s">
        <v>26</v>
      </c>
      <c r="C33" s="184" t="s">
        <v>31</v>
      </c>
      <c r="D33" s="184"/>
      <c r="E33" s="65">
        <f>-752140+1656557+93145+400000-213962</f>
        <v>1183600</v>
      </c>
    </row>
    <row r="34" spans="1:5" ht="152.25" customHeight="1">
      <c r="A34" s="77" t="s">
        <v>32</v>
      </c>
      <c r="B34" s="42" t="s">
        <v>33</v>
      </c>
      <c r="C34" s="187" t="s">
        <v>90</v>
      </c>
      <c r="D34" s="187"/>
      <c r="E34" s="78">
        <v>406558</v>
      </c>
    </row>
    <row r="35" spans="1:5" ht="99" customHeight="1">
      <c r="A35" s="77" t="s">
        <v>32</v>
      </c>
      <c r="B35" s="42" t="s">
        <v>33</v>
      </c>
      <c r="C35" s="187" t="s">
        <v>59</v>
      </c>
      <c r="D35" s="187"/>
      <c r="E35" s="78">
        <f>-4003149+3910004</f>
        <v>-93145</v>
      </c>
    </row>
    <row r="36" spans="1:5" ht="123" customHeight="1">
      <c r="A36" s="77" t="s">
        <v>72</v>
      </c>
      <c r="B36" s="42" t="s">
        <v>74</v>
      </c>
      <c r="C36" s="188" t="s">
        <v>73</v>
      </c>
      <c r="D36" s="189"/>
      <c r="E36" s="78">
        <f>-1550200+1150200</f>
        <v>-400000</v>
      </c>
    </row>
    <row r="37" spans="1:5" ht="123" customHeight="1">
      <c r="A37" s="13" t="s">
        <v>85</v>
      </c>
      <c r="B37" s="42" t="s">
        <v>86</v>
      </c>
      <c r="C37" s="187" t="s">
        <v>87</v>
      </c>
      <c r="D37" s="187"/>
      <c r="E37" s="82">
        <v>1501526</v>
      </c>
    </row>
    <row r="38" spans="1:5" ht="141" customHeight="1">
      <c r="A38" s="79">
        <v>1517330</v>
      </c>
      <c r="B38" s="42" t="s">
        <v>61</v>
      </c>
      <c r="C38" s="187" t="s">
        <v>60</v>
      </c>
      <c r="D38" s="187"/>
      <c r="E38" s="78">
        <f>-1477980+1264018</f>
        <v>-213962</v>
      </c>
    </row>
    <row r="39" spans="1:5" ht="107.25" customHeight="1" thickBot="1">
      <c r="A39" s="80">
        <v>1517461</v>
      </c>
      <c r="B39" s="43" t="s">
        <v>70</v>
      </c>
      <c r="C39" s="190" t="s">
        <v>75</v>
      </c>
      <c r="D39" s="191"/>
      <c r="E39" s="81">
        <v>12000000</v>
      </c>
    </row>
    <row r="40" spans="1:5" ht="23.25" thickBot="1">
      <c r="A40" s="174" t="s">
        <v>80</v>
      </c>
      <c r="B40" s="175"/>
      <c r="C40" s="175"/>
      <c r="D40" s="176"/>
      <c r="E40" s="58">
        <f>E2+E11+E14+E16+E19+E24</f>
        <v>72686645</v>
      </c>
    </row>
    <row r="42" spans="2:5" ht="20.25">
      <c r="B42" s="59"/>
      <c r="C42" s="60" t="s">
        <v>81</v>
      </c>
      <c r="D42" s="61"/>
      <c r="E42" s="62">
        <f>E2+E27+E38</f>
        <v>40131417</v>
      </c>
    </row>
    <row r="43" spans="2:5" ht="20.25">
      <c r="B43" s="59"/>
      <c r="C43" s="182"/>
      <c r="D43" s="183"/>
      <c r="E43" s="63"/>
    </row>
    <row r="44" spans="2:5" ht="20.25">
      <c r="B44" s="59"/>
      <c r="C44" s="60" t="s">
        <v>83</v>
      </c>
      <c r="D44" s="61"/>
      <c r="E44" s="62">
        <f>E12+E17+E20+E21+E22+E25+E26+E28+E29+E30+E31+E33+E34+E35+E36+E39+E14+E37</f>
        <v>32239700</v>
      </c>
    </row>
    <row r="45" spans="2:5" ht="20.25">
      <c r="B45" s="59"/>
      <c r="C45" s="182"/>
      <c r="D45" s="183"/>
      <c r="E45" s="63"/>
    </row>
    <row r="46" spans="2:7" ht="20.25">
      <c r="B46" s="59"/>
      <c r="C46" s="60" t="s">
        <v>82</v>
      </c>
      <c r="D46" s="61"/>
      <c r="E46" s="62">
        <f>E13+E18+E23</f>
        <v>315528</v>
      </c>
      <c r="G46" s="51"/>
    </row>
    <row r="47" spans="2:5" ht="20.25">
      <c r="B47" s="59"/>
      <c r="C47" s="59"/>
      <c r="D47" s="59"/>
      <c r="E47" s="59"/>
    </row>
  </sheetData>
  <sheetProtection/>
  <mergeCells count="44">
    <mergeCell ref="A2:D2"/>
    <mergeCell ref="A11:D11"/>
    <mergeCell ref="C12:D12"/>
    <mergeCell ref="A16:D16"/>
    <mergeCell ref="C3:D3"/>
    <mergeCell ref="C4:D4"/>
    <mergeCell ref="C5:D5"/>
    <mergeCell ref="C6:D6"/>
    <mergeCell ref="C7:D7"/>
    <mergeCell ref="C8:D8"/>
    <mergeCell ref="C9:D9"/>
    <mergeCell ref="C10:D10"/>
    <mergeCell ref="C17:D17"/>
    <mergeCell ref="C18:D18"/>
    <mergeCell ref="A19:D19"/>
    <mergeCell ref="C20:D20"/>
    <mergeCell ref="C21:D21"/>
    <mergeCell ref="C22:D22"/>
    <mergeCell ref="C30:D30"/>
    <mergeCell ref="A31:A32"/>
    <mergeCell ref="B31:B32"/>
    <mergeCell ref="C31:D31"/>
    <mergeCell ref="C32:D32"/>
    <mergeCell ref="C23:D23"/>
    <mergeCell ref="A24:D24"/>
    <mergeCell ref="C25:D25"/>
    <mergeCell ref="C45:D45"/>
    <mergeCell ref="C33:D33"/>
    <mergeCell ref="C34:D34"/>
    <mergeCell ref="C35:D35"/>
    <mergeCell ref="C36:D36"/>
    <mergeCell ref="C38:D38"/>
    <mergeCell ref="C39:D39"/>
    <mergeCell ref="C37:D37"/>
    <mergeCell ref="B1:D1"/>
    <mergeCell ref="A40:D40"/>
    <mergeCell ref="A14:D14"/>
    <mergeCell ref="C15:D15"/>
    <mergeCell ref="C13:D13"/>
    <mergeCell ref="C43:D43"/>
    <mergeCell ref="C26:D26"/>
    <mergeCell ref="C27:D27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2024-06-25T12:29:33Z</cp:lastPrinted>
  <dcterms:created xsi:type="dcterms:W3CDTF">1996-10-08T23:32:33Z</dcterms:created>
  <dcterms:modified xsi:type="dcterms:W3CDTF">2024-06-25T12:46:16Z</dcterms:modified>
  <cp:category/>
  <cp:version/>
  <cp:contentType/>
  <cp:contentStatus/>
</cp:coreProperties>
</file>