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D:\Users\User\Desktop\ЗВІТ за І ПІВРІЧЧЯ ПРОГРАМА реформування\"/>
    </mc:Choice>
  </mc:AlternateContent>
  <xr:revisionPtr revIDLastSave="0" documentId="13_ncr:1_{DC9288B1-1834-4ED7-8EF7-29677120185E}" xr6:coauthVersionLast="47" xr6:coauthVersionMax="47" xr10:uidLastSave="{00000000-0000-0000-0000-000000000000}"/>
  <bookViews>
    <workbookView xWindow="-120" yWindow="-120" windowWidth="29040" windowHeight="15840" xr2:uid="{00000000-000D-0000-FFFF-FFFF00000000}"/>
  </bookViews>
  <sheets>
    <sheet name="Звіт_1_пів_2024" sheetId="4" r:id="rId1"/>
  </sheets>
  <definedNames>
    <definedName name="_xlnm.Print_Titles" localSheetId="0">Звіт_1_пів_2024!$14:$14</definedName>
    <definedName name="_xlnm.Print_Area" localSheetId="0">Звіт_1_пів_2024!$A$1:$L$160</definedName>
  </definedNames>
  <calcPr calcId="191029"/>
</workbook>
</file>

<file path=xl/calcChain.xml><?xml version="1.0" encoding="utf-8"?>
<calcChain xmlns="http://schemas.openxmlformats.org/spreadsheetml/2006/main">
  <c r="F155" i="4" l="1"/>
  <c r="H154" i="4"/>
  <c r="H123" i="4"/>
  <c r="H142" i="4"/>
  <c r="H139" i="4"/>
  <c r="H110" i="4"/>
  <c r="J87" i="4"/>
  <c r="K87" i="4"/>
  <c r="H67" i="4"/>
  <c r="H47" i="4"/>
  <c r="H46" i="4"/>
  <c r="I154" i="4"/>
  <c r="G154" i="4"/>
  <c r="F154" i="4"/>
  <c r="K153" i="4"/>
  <c r="J153" i="4"/>
  <c r="K152" i="4"/>
  <c r="J152" i="4"/>
  <c r="K151" i="4"/>
  <c r="J151" i="4"/>
  <c r="K150" i="4"/>
  <c r="J150" i="4"/>
  <c r="K149" i="4"/>
  <c r="J149" i="4"/>
  <c r="K148" i="4"/>
  <c r="J148" i="4"/>
  <c r="K147" i="4"/>
  <c r="J147" i="4"/>
  <c r="J146" i="4"/>
  <c r="J145" i="4"/>
  <c r="J144" i="4"/>
  <c r="F143" i="4"/>
  <c r="I142" i="4"/>
  <c r="G142" i="4"/>
  <c r="F142" i="4"/>
  <c r="J141" i="4"/>
  <c r="I139" i="4"/>
  <c r="G139" i="4"/>
  <c r="F139" i="4"/>
  <c r="J138" i="4"/>
  <c r="K137" i="4"/>
  <c r="J137" i="4"/>
  <c r="J136" i="4"/>
  <c r="K135" i="4"/>
  <c r="J135" i="4"/>
  <c r="K134" i="4"/>
  <c r="J134" i="4"/>
  <c r="K133" i="4"/>
  <c r="J133" i="4"/>
  <c r="K132" i="4"/>
  <c r="J132" i="4"/>
  <c r="K131" i="4"/>
  <c r="J131" i="4"/>
  <c r="K130" i="4"/>
  <c r="J130" i="4"/>
  <c r="K129" i="4"/>
  <c r="J129" i="4"/>
  <c r="E129" i="4"/>
  <c r="K128" i="4"/>
  <c r="J128" i="4"/>
  <c r="K127" i="4"/>
  <c r="J127" i="4"/>
  <c r="J126" i="4"/>
  <c r="J125" i="4"/>
  <c r="K123" i="4"/>
  <c r="I123" i="4"/>
  <c r="G123" i="4"/>
  <c r="F123" i="4"/>
  <c r="J123" i="4" s="1"/>
  <c r="J122" i="4"/>
  <c r="J121" i="4"/>
  <c r="J120" i="4"/>
  <c r="J119" i="4"/>
  <c r="J118" i="4"/>
  <c r="J117" i="4"/>
  <c r="J116" i="4"/>
  <c r="J115" i="4"/>
  <c r="J114" i="4"/>
  <c r="K113" i="4"/>
  <c r="J113" i="4"/>
  <c r="K112" i="4"/>
  <c r="J112" i="4"/>
  <c r="I110" i="4"/>
  <c r="G110" i="4"/>
  <c r="F110" i="4"/>
  <c r="K109" i="4"/>
  <c r="J109" i="4"/>
  <c r="K108" i="4"/>
  <c r="J108" i="4"/>
  <c r="K107" i="4"/>
  <c r="J107" i="4"/>
  <c r="K106" i="4"/>
  <c r="J106" i="4"/>
  <c r="K105" i="4"/>
  <c r="J105" i="4"/>
  <c r="K104" i="4"/>
  <c r="J104" i="4"/>
  <c r="J103" i="4"/>
  <c r="J102" i="4"/>
  <c r="J101" i="4"/>
  <c r="K100" i="4"/>
  <c r="J100" i="4"/>
  <c r="K99" i="4"/>
  <c r="J99" i="4"/>
  <c r="K98" i="4"/>
  <c r="J98" i="4"/>
  <c r="K97" i="4"/>
  <c r="J97" i="4"/>
  <c r="K96" i="4"/>
  <c r="J96" i="4"/>
  <c r="K95" i="4"/>
  <c r="J95" i="4"/>
  <c r="K94" i="4"/>
  <c r="J94" i="4"/>
  <c r="K93" i="4"/>
  <c r="J93" i="4"/>
  <c r="K92" i="4"/>
  <c r="J92" i="4"/>
  <c r="K91" i="4"/>
  <c r="J91" i="4"/>
  <c r="J90" i="4"/>
  <c r="J89" i="4"/>
  <c r="K88" i="4"/>
  <c r="J88" i="4"/>
  <c r="K86" i="4"/>
  <c r="J86" i="4"/>
  <c r="K85" i="4"/>
  <c r="J85" i="4"/>
  <c r="K84" i="4"/>
  <c r="J84" i="4"/>
  <c r="J83" i="4"/>
  <c r="J82" i="4"/>
  <c r="K81" i="4"/>
  <c r="J81" i="4"/>
  <c r="J80" i="4"/>
  <c r="J79" i="4"/>
  <c r="J78" i="4"/>
  <c r="J77" i="4"/>
  <c r="K76" i="4"/>
  <c r="J76" i="4"/>
  <c r="J75" i="4"/>
  <c r="K74" i="4"/>
  <c r="J74" i="4"/>
  <c r="K73" i="4"/>
  <c r="J73" i="4"/>
  <c r="K72" i="4"/>
  <c r="J72" i="4"/>
  <c r="I70" i="4"/>
  <c r="G70" i="4"/>
  <c r="F70" i="4"/>
  <c r="K67" i="4"/>
  <c r="I67" i="4"/>
  <c r="G67" i="4"/>
  <c r="K66" i="4"/>
  <c r="J66" i="4"/>
  <c r="K65" i="4"/>
  <c r="J65" i="4"/>
  <c r="K64" i="4"/>
  <c r="J64" i="4"/>
  <c r="K63" i="4"/>
  <c r="J63" i="4"/>
  <c r="J62" i="4"/>
  <c r="J61" i="4"/>
  <c r="J60" i="4"/>
  <c r="J59" i="4"/>
  <c r="J58" i="4"/>
  <c r="J57" i="4"/>
  <c r="J56" i="4"/>
  <c r="J55" i="4"/>
  <c r="J54" i="4"/>
  <c r="J53" i="4"/>
  <c r="F52" i="4"/>
  <c r="F67" i="4" s="1"/>
  <c r="K51" i="4"/>
  <c r="J51" i="4"/>
  <c r="F50" i="4"/>
  <c r="F49" i="4"/>
  <c r="I47" i="4"/>
  <c r="G47" i="4"/>
  <c r="F47" i="4"/>
  <c r="I46" i="4"/>
  <c r="K46" i="4" s="1"/>
  <c r="G46" i="4"/>
  <c r="F46" i="4"/>
  <c r="F45" i="4"/>
  <c r="J45" i="4" s="1"/>
  <c r="K44" i="4"/>
  <c r="J44" i="4"/>
  <c r="K43" i="4"/>
  <c r="J43" i="4"/>
  <c r="J42" i="4"/>
  <c r="J41" i="4"/>
  <c r="J40" i="4"/>
  <c r="J39" i="4"/>
  <c r="J38" i="4"/>
  <c r="J37" i="4"/>
  <c r="J36" i="4"/>
  <c r="J35" i="4"/>
  <c r="J34" i="4"/>
  <c r="J33" i="4"/>
  <c r="J32" i="4"/>
  <c r="J31" i="4"/>
  <c r="J30" i="4"/>
  <c r="J29" i="4"/>
  <c r="J28" i="4"/>
  <c r="J27" i="4"/>
  <c r="K26" i="4"/>
  <c r="J26" i="4"/>
  <c r="K25" i="4"/>
  <c r="J25" i="4"/>
  <c r="K24" i="4"/>
  <c r="J24" i="4"/>
  <c r="J23" i="4"/>
  <c r="J22" i="4"/>
  <c r="J21" i="4"/>
  <c r="J20" i="4"/>
  <c r="J19" i="4"/>
  <c r="J18" i="4"/>
  <c r="J17" i="4"/>
  <c r="J16" i="4"/>
  <c r="H155" i="4" l="1"/>
  <c r="K47" i="4"/>
  <c r="F156" i="4"/>
  <c r="J52" i="4"/>
  <c r="J139" i="4"/>
  <c r="J110" i="4"/>
  <c r="K139" i="4"/>
  <c r="G155" i="4"/>
  <c r="J67" i="4"/>
  <c r="K110" i="4"/>
  <c r="I155" i="4"/>
  <c r="J154" i="4"/>
  <c r="I156" i="4"/>
  <c r="K156" i="4" s="1"/>
  <c r="J46" i="4"/>
  <c r="J142" i="4"/>
  <c r="K154" i="4"/>
  <c r="J47" i="4"/>
  <c r="J155" i="4" l="1"/>
  <c r="K155" i="4"/>
</calcChain>
</file>

<file path=xl/sharedStrings.xml><?xml version="1.0" encoding="utf-8"?>
<sst xmlns="http://schemas.openxmlformats.org/spreadsheetml/2006/main" count="691" uniqueCount="363">
  <si>
    <t>9</t>
  </si>
  <si>
    <t>10</t>
  </si>
  <si>
    <t>технічний нагляд</t>
  </si>
  <si>
    <t>УКБ ЮМР</t>
  </si>
  <si>
    <t>2</t>
  </si>
  <si>
    <t>3</t>
  </si>
  <si>
    <t>4</t>
  </si>
  <si>
    <t>авторський нагляд</t>
  </si>
  <si>
    <t>№ з/п</t>
  </si>
  <si>
    <t>Виконавці</t>
  </si>
  <si>
    <t>1</t>
  </si>
  <si>
    <t>5</t>
  </si>
  <si>
    <t>6</t>
  </si>
  <si>
    <t>проектні роботи</t>
  </si>
  <si>
    <t>7</t>
  </si>
  <si>
    <t>8</t>
  </si>
  <si>
    <t>І. Водопровідно-каналізаційне господарство</t>
  </si>
  <si>
    <t>ІІ. Теплове господарство</t>
  </si>
  <si>
    <t>ІІІ. Санітарна очистка і благоустрій</t>
  </si>
  <si>
    <t>УЖКГ ЮМР/КП "Ритуальні послуги"</t>
  </si>
  <si>
    <t>V. Дорожнє господарство</t>
  </si>
  <si>
    <t xml:space="preserve">Поточне утримання міських доріг </t>
  </si>
  <si>
    <t>УЖКГ ЮМР/ЮМКП "ЮЖТРАНС"</t>
  </si>
  <si>
    <t>11</t>
  </si>
  <si>
    <t>12</t>
  </si>
  <si>
    <t>ІV. Зовнішнє освітлення</t>
  </si>
  <si>
    <t xml:space="preserve">Поточне утримання мереж зовнішнього освітлення </t>
  </si>
  <si>
    <t>УЖКГ ЮМР/КП "Екосервіс"</t>
  </si>
  <si>
    <t xml:space="preserve">Оплата зовнішнього освітлення </t>
  </si>
  <si>
    <t>Проведення моніторингу якості зливових вод</t>
  </si>
  <si>
    <t xml:space="preserve">Сплата екологічного податку </t>
  </si>
  <si>
    <t>13</t>
  </si>
  <si>
    <t>14</t>
  </si>
  <si>
    <t>15</t>
  </si>
  <si>
    <t>16</t>
  </si>
  <si>
    <t>17</t>
  </si>
  <si>
    <t>Поточне утримання міських територій</t>
  </si>
  <si>
    <t>Організація громадських та інших робіт тимчасового характеру</t>
  </si>
  <si>
    <t xml:space="preserve">УЖКГ ЮМР/КП "Екосервіс" </t>
  </si>
  <si>
    <t xml:space="preserve">Відлов бродячих тварин </t>
  </si>
  <si>
    <t>ФКМ ЮМР</t>
  </si>
  <si>
    <t>18</t>
  </si>
  <si>
    <t>19</t>
  </si>
  <si>
    <t>20</t>
  </si>
  <si>
    <t>21</t>
  </si>
  <si>
    <t>22</t>
  </si>
  <si>
    <t>23</t>
  </si>
  <si>
    <t>24</t>
  </si>
  <si>
    <t>25</t>
  </si>
  <si>
    <t>26</t>
  </si>
  <si>
    <t>27</t>
  </si>
  <si>
    <t>VIІ. Об'єкти соціальної інфраструктури</t>
  </si>
  <si>
    <t>28</t>
  </si>
  <si>
    <t>29</t>
  </si>
  <si>
    <t>30</t>
  </si>
  <si>
    <t>31</t>
  </si>
  <si>
    <t>32</t>
  </si>
  <si>
    <t>33</t>
  </si>
  <si>
    <t>Поточний ремонт вул. Новобілярської м. Южного Одеської області</t>
  </si>
  <si>
    <t>Поточний ремонт в'їзду на автостанцію та виїзду м. Южного Одеської області</t>
  </si>
  <si>
    <t>Поточний ремонт вул. Комунальної м. Южного Одеської області</t>
  </si>
  <si>
    <t>Поточний ремонт вул. Іванова м. Южного Одеської  області</t>
  </si>
  <si>
    <t>Поточний ремонт вул. Т.Г. Шевченка м. Южного Одеської області</t>
  </si>
  <si>
    <t>34</t>
  </si>
  <si>
    <t>35</t>
  </si>
  <si>
    <t>36</t>
  </si>
  <si>
    <t>Поточний ремонт просп. Григорівського десанту м. Южного Одеської області</t>
  </si>
  <si>
    <t>40</t>
  </si>
  <si>
    <t>41</t>
  </si>
  <si>
    <t>проектно-вишукувальні роботи</t>
  </si>
  <si>
    <t xml:space="preserve"> проектно-вишукувальні роботи </t>
  </si>
  <si>
    <t>Капітальний ремонт ділянки теплових мереж від ТК-17 до ЦТП №24 м. Южного Одеської області</t>
  </si>
  <si>
    <t>Утримання територій загального користування</t>
  </si>
  <si>
    <t>Відлов бродячих тварин</t>
  </si>
  <si>
    <t>УЖКГ ЮМР/КП тм "ЮТКЕ"</t>
  </si>
  <si>
    <t xml:space="preserve">УЖКГ ЮМР/КП "Южводоканал" </t>
  </si>
  <si>
    <t>2020-2024</t>
  </si>
  <si>
    <t>2024</t>
  </si>
  <si>
    <t xml:space="preserve">УЖКГ ЮМР/КП «ЮЖНЕНСЬКЕ УЗБЕРЕЖЖЯ»  </t>
  </si>
  <si>
    <t>коригування проектної документації</t>
  </si>
  <si>
    <t>Поточний ремонт вул. Приморської (від просп. Григорівського десанту до вул. Іванова) м. Южного Одеської області</t>
  </si>
  <si>
    <t>Поточне утримання кладовищ</t>
  </si>
  <si>
    <t xml:space="preserve">Поточний ремонт асфальтобетонного покриття загальноміської території навколо Торгівельного центру по проспекту Миру, 19 м. Южного Одеського району Одеської області </t>
  </si>
  <si>
    <t>Поточне утримання фонтанів  №№ 3, 4, 5, 6 на площі Перемоги міста Южного Одеського району Одеської області</t>
  </si>
  <si>
    <t>Придбання хімічних реагентів для обслуговування фонтанів №№ 3,4,5,6 на площі Перемоги міста Южного Одеського району Одеської області</t>
  </si>
  <si>
    <t>Поточний ремонт фонтанів №№ 3,4,5,6 на площі Перемоги міста Южного Одеського району Одеської області</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</si>
  <si>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</si>
  <si>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Фінансова підтримка шляхом компенсації обгрунтованих витрат КОМУНАЛЬНОМУ ПІДПРИЄМСТВУ ТЕПЛОВИХ МЕРЕЖ «ЮЖТЕПЛОКОМУНЕНЕРГО» на виробництво, транспортування та постачання теплової енергії, послуг з постачання теплової енергії, як послуг, що становлять загальний економічний інтерес</t>
  </si>
  <si>
    <t>ІІ.І. Підготовка до опалювального сезону та заходи з енергозбереження</t>
  </si>
  <si>
    <t>Зміст заходів</t>
  </si>
  <si>
    <t xml:space="preserve">Термін виконан-ня </t>
  </si>
  <si>
    <t>Всього :</t>
  </si>
  <si>
    <t>Завдання Програми</t>
  </si>
  <si>
    <t>Захід виконано повністю. Відхилення між затвердженим та фактичним обсягом фінансування виникло в зв'язку з економією бюджетних коштів згідно укладеного договору.</t>
  </si>
  <si>
    <t xml:space="preserve">За рахунок коштів місцевого бюджету забезпечено виконання заходів з  озеленення та прибирання територій громади. Відхилення між запланованим та фактичним обсягом фінансування пов'язане з економією коштів на заробітну плату та нарахування за рахунок вакансій, за рахунок різниці в ціні на придбання матеріалів, оплати послуг. </t>
  </si>
  <si>
    <t xml:space="preserve">За рахунок коштів місцевого бюджету забезпечено утримання кладовищ громади, а саме : Южненського, с. Сичавка, с. Кошари, смт Нові Білярі,  с.Булдинка, с. Григорівка. Відхилення між запланованим та фактичним обсягом фінансування пов'язане з економією коштів на заробітну плату та нарахування за рахунок вакансій, за рахунок різниці в ціні на придбання матеріалів, оплати послуг. </t>
  </si>
  <si>
    <t xml:space="preserve">За рахунок коштів місцевого бюджету забезпечено виконання заходів з  утримання мереж зовнішнього освітлення, забезпечено стале освітлення територій громади. Відхилення між запланованим та фактичним обсягом фінансування пов'язане з економією коштів на заробітну плату та нарахування за рахунок вакансій, за рахунок різниці в ціні на придбання матеріалів, оплати послуг. </t>
  </si>
  <si>
    <t xml:space="preserve">Додаток до проєкту рішення </t>
  </si>
  <si>
    <t>Южненської міської ради</t>
  </si>
  <si>
    <t xml:space="preserve">Забезпечення належної та безперебійної роботи водопровідно-каналізаційного господарства  </t>
  </si>
  <si>
    <t xml:space="preserve">Забезпечення функціонування зливової каналізації  </t>
  </si>
  <si>
    <t xml:space="preserve">Забезпечення функціонування зливової каналізації </t>
  </si>
  <si>
    <t>Забезпечення функціонування теплових мереж</t>
  </si>
  <si>
    <t>Забезпечення безперебійного проходження опалювального сезону</t>
  </si>
  <si>
    <t>Підвищення рівня благоустрою 
Організація  належного утримання та санітарного очищення об’єктів благоустрою</t>
  </si>
  <si>
    <t>Підвищення рівня благоустрою міста</t>
  </si>
  <si>
    <t>Забезпечення сприятливих умов для співіснування людей та тварин</t>
  </si>
  <si>
    <t xml:space="preserve">Придбання технічного та спеціального обладнання, основних засобів спеціального призначення для підприємств </t>
  </si>
  <si>
    <t xml:space="preserve">Підвищення рівня благоустрою </t>
  </si>
  <si>
    <t>Забезпечення функціонування мереж зовнішнього освітлення
Організація належного утримання мереж зовнішнього освітлення міста</t>
  </si>
  <si>
    <t>Забезпечення функціонування мереж зовнішнього освітлення</t>
  </si>
  <si>
    <t>Організація належного утримання міських доріг</t>
  </si>
  <si>
    <t>Організація належного утримання  доріг</t>
  </si>
  <si>
    <t>Забезпечення проти-пожежного захисту будинку</t>
  </si>
  <si>
    <t>Підвищення експлуатаційних властивостей житлового фонду і утримання його у належному стані, забезпечення його надійності та безпечної експлуатації, покращення умов проживання мешканців міста.</t>
  </si>
  <si>
    <t>Підвищення експлуатаційних властивостей ПРУ, забезпечення його надійності та безпечної експлуатації, покращення умов перебування населення.</t>
  </si>
  <si>
    <t>ЗВІТ</t>
  </si>
  <si>
    <t xml:space="preserve"> про результати виконання </t>
  </si>
  <si>
    <t>Дата і номер рішення Южненської міської ради, яким затверджено Програму та зміни до неї :</t>
  </si>
  <si>
    <t>- рішення Южненської міської ради від 25.07.2019 року № 1438-VII "Про затвердження Програми реформування і розвитку житлово-комунального господарства Южненської міської територіальної громади на 2020-2024 роки";</t>
  </si>
  <si>
    <t>Відповідальний виконавець Програми : управління житлово-комунального господарства Южненської міської ради, управління капітального будівництва южненської міської ради.</t>
  </si>
  <si>
    <t>Строк реалізації Програми : 2020-2024 роки.</t>
  </si>
  <si>
    <t>Програми реформування і розвитку житлово-комунального господарства 
Южненської міської територіальної громади на 2020-2024 роки за 1 півріччя 2024 року</t>
  </si>
  <si>
    <t>- рішення Южненської міської ради від 16.02.2024 року № 1632-VIII "Про внесення змін та доповнень до Програми реформування і розвитку житлово-комунального господарства Южненської міської територіальної громади на 2020-2024 роки";</t>
  </si>
  <si>
    <t xml:space="preserve"> -рішення Южненської міської ради від 29.02.2024 року № 1692-VIII "Про внесення змін та доповнень до Програми реформування і розвитку житлово-комунального господарства Южненської міської територіальної громади на 2020-2024 роки";</t>
  </si>
  <si>
    <t xml:space="preserve"> -рішення Южненської міської ради від 07.06.2024 року № 1743-VIII "Про внесення змін та доповнень до Програми реформування і розвитку житлово-комунального господарства Южненської міської територіальної громади на 2020-2024 роки";</t>
  </si>
  <si>
    <t>Річний обсяг фінансування, передбачений Програмою, тис.грн</t>
  </si>
  <si>
    <t>Річний обсяг фінансування, затверджений бюджетом, тис.грн</t>
  </si>
  <si>
    <t>Фактично профінансовано у звітному періоді, тис.грн</t>
  </si>
  <si>
    <t>% виконання заходу від обсягів, передбачених Програмою</t>
  </si>
  <si>
    <t>% виконання заходу від обсягів, затверджених бюджетом</t>
  </si>
  <si>
    <t>Інформація про виконання або причини невиконання заходу (досягнутий результат, виконання результативних показників)</t>
  </si>
  <si>
    <t>1. Виконання заходів Програми</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</si>
  <si>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t>
  </si>
  <si>
    <t>2018-2024</t>
  </si>
  <si>
    <t>Забезпечення функціонування зливової каналізації</t>
  </si>
  <si>
    <t>Капітальний ремонт ділянки мереж трубопроводу холодного водопостачання від колодязя В184 по вул. Кедрова до колодязя В186 по вул.Центральна м. Южного Одеської області, в т.ч. :</t>
  </si>
  <si>
    <t xml:space="preserve">Реконструкція водопровідного колектору від ВНС до вул. Хіміків м. Южного Одеської області </t>
  </si>
  <si>
    <t>2019-2024</t>
  </si>
  <si>
    <t xml:space="preserve">Забезпечення належної та безперебійної роботи водопровідно-каналізаційного господарства   </t>
  </si>
  <si>
    <t>Реконструкція резервуара води №1 м. Южного Одеської області</t>
  </si>
  <si>
    <t>2021-2024</t>
  </si>
  <si>
    <t>д/б</t>
  </si>
  <si>
    <t>11 м/б</t>
  </si>
  <si>
    <t>Проектно-вишукувальні роботи «Реконструкція резервуара води №2 м. Южного Одеської області"</t>
  </si>
  <si>
    <t>5 м/ь</t>
  </si>
  <si>
    <t>5д/б</t>
  </si>
  <si>
    <t xml:space="preserve">Поточне утримання мереж зливової каналізації </t>
  </si>
  <si>
    <t>12/ 27</t>
  </si>
  <si>
    <t>Організація належного утримання та санітарного очищення зливової каналізації</t>
  </si>
  <si>
    <t>13/9</t>
  </si>
  <si>
    <t>14/10</t>
  </si>
  <si>
    <t>15/11</t>
  </si>
  <si>
    <t>Поточний ремонт зовнішньої мережі зливової каналізації за адресою: вул. Хіміків, буд. № 18 від колодязя Кл 132 до колодязя Кл 133 м. Южного Одеського району Одеської області</t>
  </si>
  <si>
    <t>19/15</t>
  </si>
  <si>
    <t>Поточний ремонт зовнішньої мережі зливової каналізації за адресою просп. Григорівського десанту, буд. №26 від колодязя Кл 141 до колодязя Кл 144 м. Южного Одеської області</t>
  </si>
  <si>
    <t>Проведення технічної інвентаризації  та виготовлення технічного паспорту мереж зливової каналізації м. Южного Одеського району Одеської області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</si>
  <si>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</si>
  <si>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</si>
  <si>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</si>
  <si>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 Кошари Южненської міської територіальної громади Одеського району Одеської області</t>
  </si>
  <si>
    <t>21 /18</t>
  </si>
  <si>
    <t>22/19</t>
  </si>
  <si>
    <t>23/20</t>
  </si>
  <si>
    <t>24/21</t>
  </si>
  <si>
    <t>25/22</t>
  </si>
  <si>
    <t>Забезпечення функціонування водопровідних мереж</t>
  </si>
  <si>
    <t>20/24</t>
  </si>
  <si>
    <t>Проектно-вишукувальні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</si>
  <si>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28/28</t>
  </si>
  <si>
    <t>Проектно-вишукувальні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</si>
  <si>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Проектно-вишукувальні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</si>
  <si>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</si>
  <si>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Забезпечення належної та безперебійної роботи водопровідно-каналізаційного господарства</t>
  </si>
  <si>
    <t>29/29</t>
  </si>
  <si>
    <t>30/30</t>
  </si>
  <si>
    <t>31/31</t>
  </si>
  <si>
    <t>Капітальний ремонт ділянки магістрального водопроводу від колодязя В 13  до колодязя В 26 по вул. Хіміків м. Южного Одеського району Одеської області</t>
  </si>
  <si>
    <t>32/32</t>
  </si>
  <si>
    <t>Коригування проектно-кошторисної документації "Будівництво мереж водопостачання у мікрорайоні 1.7 м. Южного Одеської області"</t>
  </si>
  <si>
    <t>Коригування проектно-кошторисної документації "Будівництво мереж зливової каналізації у мікрорайоні 1.7 м. Южного Одеської області"</t>
  </si>
  <si>
    <t>Коригування проектно-кошторисної документації "Будівництво мереж господарсько-побутової каналізації у мікрорайоні 1.7 м. Южного Одеської області"</t>
  </si>
  <si>
    <t>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</si>
  <si>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</si>
  <si>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</si>
  <si>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 xml:space="preserve">Забезпечення належної та безперебійної роботи водопровідного  господарства  </t>
  </si>
  <si>
    <t>44/44</t>
  </si>
  <si>
    <t>43/43</t>
  </si>
  <si>
    <t>42/42</t>
  </si>
  <si>
    <t>45/45</t>
  </si>
  <si>
    <t>Забезпечення надання послуг з централізованого водовідведення для населення</t>
  </si>
  <si>
    <t>Забезпечення надання послуг з централізованого водопостачання для населення</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</si>
  <si>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</si>
  <si>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Капітальний ремонт ділянки теплових мереж від ТК-24 до ТК-25 м. Южного Одеської області</t>
  </si>
  <si>
    <t xml:space="preserve">
Забезпечення функціонування теплових мереж</t>
  </si>
  <si>
    <t>Капітальний ремонт ділянки теплових мереж від ЦТП№20 до вводу в житлові будинки по вул. Т.Г. Шевченка, 9, вул. Хіміків, 10, ЗДО №5 м. Южного Одеської області, у т.ч.:</t>
  </si>
  <si>
    <t xml:space="preserve">Коригування проектної документації "Капітальний ремонт ділянки теплових мереж від ТК-24 до ТК-25 м. Южного Одеської області" </t>
  </si>
  <si>
    <t>Придбання запірної арматури для встановлення в теплових камерах м.Южного Одеського району Одеської області</t>
  </si>
  <si>
    <t>проєктно-вишукувальні роботи</t>
  </si>
  <si>
    <t>Забезпечення функціонування котельні</t>
  </si>
  <si>
    <t>Капітальний ремонт покрівлі будівлі АБК і РММ на котельні за адресою: вул. Старомиколаївське шосе, 8, м. Южного Одеського району Одеської області</t>
  </si>
  <si>
    <t>Проектні роботи «Реконструкція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t>
  </si>
  <si>
    <t>18/18</t>
  </si>
  <si>
    <t>19/20</t>
  </si>
  <si>
    <t xml:space="preserve">Капітальний ремонт ділянки теплових мереж  від ТК-15 до вводів у будівлі Ліцею №1 та ЗДО №3 м. Южного Одеського району Одеської області, в т.ч.: </t>
  </si>
  <si>
    <t>2023-2024</t>
  </si>
  <si>
    <t xml:space="preserve"> проєктні роботи </t>
  </si>
  <si>
    <t>20/19</t>
  </si>
  <si>
    <t>21/21</t>
  </si>
  <si>
    <t>Повернення поворотної фінасової допомоги на оплату послуги з розподілу природного газу та придбання електричної енергії</t>
  </si>
  <si>
    <t>1/5</t>
  </si>
  <si>
    <t>2/18</t>
  </si>
  <si>
    <t>3/6</t>
  </si>
  <si>
    <t>4/7</t>
  </si>
  <si>
    <t>5/8</t>
  </si>
  <si>
    <t>Поточне утримання фонтану у парку "Приморський" м. Южного Одеської області</t>
  </si>
  <si>
    <t>Придбання хімічних реагентів для обслуговування фонтану у парку "Приморський" м. Южного Одеської області</t>
  </si>
  <si>
    <t>Поточне утримання фонтану біля будинку №7 по вулиці Т.Г. Шевченка м. Южного Одеської області</t>
  </si>
  <si>
    <t>Придбання хімічних реагентів для обслуговування фонтану біля будинку №7 по вулиці Т.Г. Шевченка, м. Южного Одеської області</t>
  </si>
  <si>
    <t>8/13</t>
  </si>
  <si>
    <t>9/14</t>
  </si>
  <si>
    <t>10/11</t>
  </si>
  <si>
    <t>11/12</t>
  </si>
  <si>
    <t>13/19</t>
  </si>
  <si>
    <t>Придбання бензопили</t>
  </si>
  <si>
    <t>20/25</t>
  </si>
  <si>
    <t xml:space="preserve">Придбання висоторізу </t>
  </si>
  <si>
    <t>21/26</t>
  </si>
  <si>
    <t>Придбання трактора-газонокосарки</t>
  </si>
  <si>
    <t>23/27</t>
  </si>
  <si>
    <t>Капітальний ремонт з благоустрою території кладовища, сектори № 11 та № 12, м. Южного Одеської області, в т.ч:</t>
  </si>
  <si>
    <t xml:space="preserve">Підвищення рівня благоустрою міста   </t>
  </si>
  <si>
    <t>25/1</t>
  </si>
  <si>
    <t>28/15</t>
  </si>
  <si>
    <t>30/2</t>
  </si>
  <si>
    <t>Реконструкція проспекту Миру м. Южного Одеської області</t>
  </si>
  <si>
    <t>Реконструкції  проспекту Миру м. Южного Одеської області. Додаткові роботи</t>
  </si>
  <si>
    <t>2024-2024</t>
  </si>
  <si>
    <t>33/33</t>
  </si>
  <si>
    <t>Капітальний ремонт твердого покриття (пішохідна доріжка) вздовж житлових будинків по просп. Миру, 15,17,25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</si>
  <si>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</si>
  <si>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</si>
  <si>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Реконструкція артезіанської свердловини №3 по вул. Хіміків м. Южного Одеської області"</t>
  </si>
  <si>
    <t>49/49</t>
  </si>
  <si>
    <t>Коригування проектно-кошторисної документації "Реконструкція проспекту Миру  м. Южного Одеської області"</t>
  </si>
  <si>
    <t>54/54</t>
  </si>
  <si>
    <t>57/57</t>
  </si>
  <si>
    <t xml:space="preserve">Поточний ремонт асфальтобетонного покриття загальноміської території проїзду між буд. по вул. Хіміків, 16 та буд. по вул. Хіміків, 18 міста Южного Одеського району Одеської області </t>
  </si>
  <si>
    <t>72/72</t>
  </si>
  <si>
    <t>71/71</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</si>
  <si>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</si>
  <si>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проєктні роботи</t>
  </si>
  <si>
    <t>Проектні роботи: «Капітальний ремонт благоустрою місця для військових поховань Захисників України та пам’ятної споруди  на території кладовища Южненської міської територіальної громади Одеського району Одеської області"</t>
  </si>
  <si>
    <t>Розробка проекту землеустрою для будівництва та обслуговування інших будівель громадської забудови м. Южного Одеського району Одеської області</t>
  </si>
  <si>
    <t>Визначення норм надання послуг з управління побутовими відходами та визначення морфологічного складу  побутових відходів для міста Южного Одеського району Одеської області</t>
  </si>
  <si>
    <t>Поточне утримання громадських вбиралень міста Южного Одеського району Одеської області</t>
  </si>
  <si>
    <t>Поточний ремонт пішохідної доріжки на загальноміській території по проспекту Ґригорівського десанту (від світлофору до знаку "Якір") міста Южного Одеського району Одеської області</t>
  </si>
  <si>
    <t>Поточний ремонт пішохідної доріжки на загальноміській території по вулиці Хіміків (3-й мікрорайон) міста Южного Одеського району Одеської області</t>
  </si>
  <si>
    <t>Поточний ремонт пішохідної доріжки на загальноміській території вздовж ж/б по вул. Хіміків, 18 до ЗОШ №1 міста Южного Одеського району Одеської області</t>
  </si>
  <si>
    <t>Поточний ремонт асфальтобетонного покриття загальноміської території по вул. Т.Г. Шевченка, 9 міста Южного Одеського району Одеської області</t>
  </si>
  <si>
    <t>Поточний ремонт асфальтобетонного покриття загальноміської території біля "НВК (ЗОШ №2 -центр-ПТУ) міста Южного Одеського району Одеської області</t>
  </si>
  <si>
    <t>90/90</t>
  </si>
  <si>
    <t>91/91</t>
  </si>
  <si>
    <t>94/94</t>
  </si>
  <si>
    <t>УАМ ЮМР</t>
  </si>
  <si>
    <t>95/98</t>
  </si>
  <si>
    <t>96/96</t>
  </si>
  <si>
    <t>97/97</t>
  </si>
  <si>
    <t>Проектно-вишукувальні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</si>
  <si>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Капітальний ремонт мереж зовнішнього освітлення біля комунального дошкільного навчального закладу "Южненський міський ясла-садок №1 "Золота рибка" комбінованого типу м. Южного Одеської області, в т.ч.:</t>
  </si>
  <si>
    <t>проектно-вишукуавльні роботи</t>
  </si>
  <si>
    <t xml:space="preserve">Придбання автогідропідйомника </t>
  </si>
  <si>
    <t>Будівництво мереж зовнішнього освітлення по вул. Прикордонній с. Сичавка Одеського району Одеської області, у т.ч. :</t>
  </si>
  <si>
    <t>Будівництво мереж зовнішнього освітлення по вул. Чорноморській с. Сичавка Одеського району Одеської області, у т.ч. :</t>
  </si>
  <si>
    <t xml:space="preserve">Проектно-вишукувальні роботи: "Реконструкція електричного силового обладнання мережі зовнішнього освітлення розташованого у ТП-805 за адресою просп. Миру, 25-а м. Южного Одеської області" </t>
  </si>
  <si>
    <t>Капітальний ремонт дороги по пр. Григорівського десанту від світлофору по вул. Хіміків до знаку "Якір" м. Южного Одеської області, в т. ч.:</t>
  </si>
  <si>
    <t>Капітальний ремонт проїжджої частини вул. Приморської від вул. Будівельників до просп. Григорівського десанту м. Южного Одеської області</t>
  </si>
  <si>
    <t>Коригування проектної документації: «Капітальний ремонт проїжджої частини проспекту Григорівського десанту на перетині з проспектом Миру м.Южного Одеської області</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</si>
  <si>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t>
  </si>
  <si>
    <t>Розроблення схеми організації руху транспорту і пішоходів на в'їзді на автостанцію та виїзду м. Южного Одеського району Одеської області</t>
  </si>
  <si>
    <t>Організація руху транспортних засобів та пішоходів</t>
  </si>
  <si>
    <t>VІ. Міський транспорт</t>
  </si>
  <si>
    <t>Компенсація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</si>
  <si>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УЕ ЮМР/ЮМКП "ЮЖТРАНС"</t>
  </si>
  <si>
    <t>Забезпечення безкоштовним перевезенням мешканців на міському автобусному маршруті</t>
  </si>
  <si>
    <t>Капітальний ремонт автоматичної системи протипожежного захисту в будівлі комунальної власності по вул. Будівельників, буд. 7, м.Южного,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</si>
  <si>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</si>
  <si>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Забезпечення електро-постачання  будинку</t>
  </si>
  <si>
    <t>Придбання протипожежних дверей для будівлі  комунальної власності  по вул. Будівельників, буд. 7, м.Южного, Одеської області</t>
  </si>
  <si>
    <t>Капітальний ремонт коридорів  в будівлі  комунальної власності  по вул. Будівельників, буд. 7/1, м.Южного, Одеської області</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</si>
  <si>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t>
  </si>
  <si>
    <t>Проведення заходів з поліпшення стану ліфтового обладнання необхідного для надійної експлуатації ліфтів, проведення експертного обстеження тощо</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</si>
  <si>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</si>
  <si>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Проєктні роботи "Капітальний ремонт внутрішніх електромереж приміщень гуртожитку будівлі комунальної власності по вул. Новобілярській, буд. 26-Б, м. Южного, Одеського району, Одеської області"</t>
  </si>
  <si>
    <t>Проведення технічного обслуговування системи автоматичного відкриття ПРУ м. Южного Одеського району Одеської області</t>
  </si>
  <si>
    <t xml:space="preserve">Фінансова підтримка комунальному підприємству «Готельно-житловий комплекс» на оплату комунальних послуг та енергоносіїв </t>
  </si>
  <si>
    <t>УЖКГ ЮМР/КП "ГЖК"</t>
  </si>
  <si>
    <t>Забезпечення сталої роботи комунального підприємства</t>
  </si>
  <si>
    <t>Державний бюджет</t>
  </si>
  <si>
    <t>Місцевий бюджет</t>
  </si>
  <si>
    <t>Капітальний ремонт покрівлі будівлі котельної на котельні за адресою: вул. Старомиколаївське шосе, 8, м. Южного Одеського району Одеської області, у т.ч.:</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</si>
  <si>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t>
  </si>
  <si>
    <t>0</t>
  </si>
  <si>
    <t>Роботи не виконувались у зв'язку з обмеженістю фінансування внаслідок розпочатої  російською федерацією агресії проти України та  введенням військового стану згідно Закону України «Про правовий режим воєнного стану», що обумовило актуальність зміни цільового призначення об'єкта та спричинило затримку фінансування заходу</t>
  </si>
  <si>
    <t>Фінансування заходу у І півріччі 2024 р. виконано в повному обсязі</t>
  </si>
  <si>
    <t>Кошти з місцевого бюджету не виділялись. Фінансування заходу у І півріччі 2024 р. не здійснювалось</t>
  </si>
  <si>
    <t>За результатами моніторингу якості зливових вод здійснено розрахунок розміру екологічного податку. Видатки на сплату екологічного податку у  1 півріччі 2024 року здійснені відповідно до податкового законодавства. Податкові зобов'язання виконані в повному обсязі.</t>
  </si>
  <si>
    <t>Фінансування відшкодування різниці у тарифі на послуги з приймання та очищення господарсько - побутових стічних вод у І півріччі 2024 р. виконано в повному обсязі згідно факичного розрахунку витрат на послуги з централізованого водовідведення населенню міста</t>
  </si>
  <si>
    <t>Фінансування відшкодування різниці у тарифі на послуги з приймання та очищення господарсько - побутових стічних вод у І півріччі 2024 р. виконано в повному обсязі згідно факичного розрахунку витрат на послуги з централізованого водопостачання населенню смт. Нові Білярі та с. Булдинка</t>
  </si>
  <si>
    <t>Запірна арматура не закуповувалась, кошти з бюдждету не виділялись у зв'язку з необхідністю фінансування більш першочергових заходів</t>
  </si>
  <si>
    <t xml:space="preserve">Фінансова підтримка надається відповідно до  Методики розрахунку компенсації обгрунтованих витрат, затвердженої рішенням ЮМР від 14.12.2023р. № 1573-VIII, при необхідності: якщо витрати на підприємстві перевищують доходи. Фінансова підтримка буде використана при потребі після підсумків за результатами роботи підприємства за 1 півріччя 2024 р. </t>
  </si>
  <si>
    <t xml:space="preserve">Фінансова допомога перерахована до місцевого бюджету в повному обсязі відповідно до графіку повернення грошових коштів </t>
  </si>
  <si>
    <t xml:space="preserve"> Відхилення між запланованим та фактичним обсягом фінансування за 1 півріччя пов'язане з економією коштів на заробітну плату та нарахування за рахунок вакансій, за рахунок різниці в ціні на придбання матеріалів, оплати послуг. </t>
  </si>
  <si>
    <t>За участь у громадських роботах виплачена заробітна плата  одному безробітному.</t>
  </si>
  <si>
    <t xml:space="preserve">Фінансування заходу у І півріччі 2024 р. не здійснювалось. Ліміти по даному об'єкту згідно помісячних обсягів асигнувань  доведено на липень 2024 р. </t>
  </si>
  <si>
    <t>За рахунок коштів місцевого бюджету забезпечено виконання заходів з  озеленення та прибирання міських територій. Відхилення між запланованим та фактичним обсягом фінансування пов'язане з економією коштів за рахунок різниці в ціні на придбання матеріалів, оплати послуг. Фінансування заходу у І півріччі 2024 р. здійснено у повному осязі.</t>
  </si>
  <si>
    <t>1107,934</t>
  </si>
  <si>
    <t>Кошти на коригування проектно-кошторисної документації не виділялись.</t>
  </si>
  <si>
    <t>Кошти на реконструкцію артезіанської свердловини не виділялись.</t>
  </si>
  <si>
    <t>Кошти на реконструкцію тротуарної доріжки не виділялись.</t>
  </si>
  <si>
    <t>Кошти на будівництво пішохідної та велосипедної доріжки не виділялись.</t>
  </si>
  <si>
    <t>Кошти на додаткові роботи по реконструкціі проспекту не виділялись.</t>
  </si>
  <si>
    <t>Кошти на реконструкцію проспекту не виділялись.</t>
  </si>
  <si>
    <t>Кошти на коригування проєктної документації не виділялись.</t>
  </si>
  <si>
    <t>Кошти на капітальний ремонт не виділялись.</t>
  </si>
  <si>
    <t>Кошти на придбання хімічних реагентів не виділялись.</t>
  </si>
  <si>
    <t>Кошти на поточне утримання фонтану у не виділялись.</t>
  </si>
  <si>
    <t>За рахунок бюджетних коштів виконані заходи з вакцинації та стерилізації 10-ти безпритульних собак.</t>
  </si>
  <si>
    <t>Кошти на поточний ремонт виділені по сесії ЮМР в червні 2024року. Фінансування заходу у І півріччі 2024 р. не здійснювалось. Кошти будуть використані після виконання робіт у липні 2024 року.</t>
  </si>
  <si>
    <t>Розбіжність виникла внаслідок економії коштів. Проектні роботи по об`єкту виконано повністю.</t>
  </si>
  <si>
    <t>Роботи по будівництву колумбарію не виконувались у зв'язку з відміною тендерної закупівлі на проведення заходу через відсутність учасників. Проведення наступної тендерної закупівлі планується у липні 2024року.</t>
  </si>
  <si>
    <t>Кошти на проектні роботи не виділялись.</t>
  </si>
  <si>
    <t>Кошти на розробку проекту землеустрою не виділялись.</t>
  </si>
  <si>
    <t>Кошти на поточний ремонт виділені по сесії ЮМР в червні 2024року. Фінансування заходу у І півріччі 2024 р. не здійснювалось. Кошти будуть використовуватись з липня 2024 року.</t>
  </si>
  <si>
    <t>Кошти на поточне утримання громадських вбиралень виділені по сесії ЮМР в червні 2024року. Фінансування заходу у І півріччі 2024 р. не здійснювалось. Кошти будуть використовуватись з липня 2024 року.</t>
  </si>
  <si>
    <t xml:space="preserve">Сплачено за електроенергію в повному обсязі згідно наданих рахунків. Зменшення видатків по оплаті зовнішнього освітлення  пов'язане з запровадженням планових та аварійних відключень електроенергії АТ "ДТЕК Одеські Електромережі" </t>
  </si>
  <si>
    <t>Кошти на проектно-вишукувальні роботи не виділялись.</t>
  </si>
  <si>
    <t>Техніка не закуповувалась, у зв'язку з необхідністю фінансування більш першочергових заходів</t>
  </si>
  <si>
    <t>Кошти на придбання автогідропідйомника  не виділялись.</t>
  </si>
  <si>
    <t>Кошти на будівництво мереж зовнішнього освітлення не виділялись.</t>
  </si>
  <si>
    <t>Фінансування заходу заплановановано на ІІІ квартал 2024 року.</t>
  </si>
  <si>
    <t>Кошти на коригування проектної документації не виділялись.</t>
  </si>
  <si>
    <t>Роботи по капітальному  ремонту знаходяться на погодженні в Одеській обласній військовій адміністрації. Після узгодження дозвільних питань буде проведена процедура закупівель та розпочати роботи.</t>
  </si>
  <si>
    <t xml:space="preserve">За рахунок коштів місцевого бюджету забезпечено виконання заходів з  поточного утримання доріг. </t>
  </si>
  <si>
    <t xml:space="preserve">В результаті виконання поточного ремонту забезпечено належний технічний стан дорожнього покриття доріг та вулиць міста. Роботи виконані відповідно запланованого обсягу. </t>
  </si>
  <si>
    <t>Кошти на розроблення схеми організації руху  планується виділити у липні 2024 року</t>
  </si>
  <si>
    <t>Кошти на капітальний ремонт доріг не виділялись.</t>
  </si>
  <si>
    <t>Кошти на капітальний ремонт автоматичної системи протипожежного захисту не виділялись.</t>
  </si>
  <si>
    <t>Кошти на капітальний ремонт мереж не виділялись.</t>
  </si>
  <si>
    <t>Кошти виділені на сесії ЮМР червня 2024 року. Фінансування заходу заплановано на ІІ півріччя 2024 року</t>
  </si>
  <si>
    <t>Кошти на проектні роботи  не виділялись.</t>
  </si>
  <si>
    <t>Кошти на придбання протипожежних дверей не виділялись.</t>
  </si>
  <si>
    <t>Технічне обслуговування системи автоматичного відкриття ПРУ міста дозволяє безперешкодно потрапляти мешканцям міста до бомбосховищ під час повітряної тривоги. Асигнування, заплановані на І півріччя 2024 року використані в повному обсязі.</t>
  </si>
  <si>
    <t>Завдяки фінансовій підтримці підприємство  розрахувалося за електроенергію. Фінансова підтримка надана в повному обсязі та використано згідно виставлених рахунків.</t>
  </si>
  <si>
    <t>Разом по програмі</t>
  </si>
  <si>
    <t>план на 1 півріччя</t>
  </si>
  <si>
    <t>Видатки на компенсацію витрат за безкоштовне перевезення мешканців в бюджеті не були передбачені</t>
  </si>
  <si>
    <t>Договір на стадії опрацювання. У зв'язку з поступовим виділенням коштів виконання та оплата робіт заплановані на ІІ півріччя 2024р.</t>
  </si>
  <si>
    <t>Договір укладений у травні місяці. Роботи виконуються. Оплата буде здійснена після виконання робіт.</t>
  </si>
  <si>
    <t xml:space="preserve">Ліміти доведено на ІІІ квартал 2024 року </t>
  </si>
  <si>
    <t>Договір буде укладений у ІІІ кварталі 2024р. Оплата буде здійснена після виконання проєктних робіт та отримання позитивного експертного звіту.</t>
  </si>
  <si>
    <t>Договір укладений. Роботи по капітальному ремонту ведуться, оплата буде здійснена після виконання робіт підрядною організацією.</t>
  </si>
  <si>
    <t xml:space="preserve">           Секретар Южненської міської ради                                                                                                                                                                                                                         Ігор ЧУГУННИКОВ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</si>
</sst>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
    <numFmt numFmtId="165" formatCode="#,##0.0"/>
    <numFmt numFmtId="166" formatCode="0.000"/>
    <numFmt numFmtId="167" formatCode="_-* #,##0_р_._-;\-* #,##0_р_._-;_-* &quot;-&quot;??_р_._-;_-@_-"/>
    <numFmt numFmtId="168" formatCode="_-* #,##0.000_р_._-;\-* #,##0.000_р_._-;_-* &quot;-&quot;??_р_._-;_-@_-"/>
    <numFmt numFmtId="169" formatCode="_-* #,##0.000\ _₽_-;\-* #,##0.000\ _₽_-;_-* &quot;-&quot;???\ _₽_-;_-@_-"/>
    <numFmt numFmtId="170" formatCode="#,##0_ ;\-#,##0\ "/>
    <numFmt numFmtId="171" formatCode="#,##0.000_ ;\-#,##0.000\ "/>
  </numFmts>
  <fonts count="15" x14ac:knownFonts="1">
    <font>
      <sz val="10"/>
      <name val="Arial Cyr"/>
      <charset val="204"/>
    </font>
    <font>
      <sz val="11"/>
      <name val="Times New Roman"/>
      <family val="1"/>
      <charset val="204"/>
    </font>
    <font>
      <b/>
      <i/>
      <u/>
      <sz val="11"/>
      <name val="Times New Roman"/>
      <family val="1"/>
      <charset val="204"/>
    </font>
    <font>
      <b/>
      <sz val="11"/>
      <name val="Times New Roman"/>
      <family val="1"/>
      <charset val="204"/>
    </font>
    <font>
      <i/>
      <sz val="11"/>
      <name val="Times New Roman"/>
      <family val="1"/>
      <charset val="204"/>
    </font>
    <font>
      <b/>
      <i/>
      <sz val="11"/>
      <name val="Times New Roman"/>
      <family val="1"/>
      <charset val="204"/>
    </font>
    <font>
      <sz val="11"/>
      <color theme="1"/>
      <name val="Times New Roman"/>
      <family val="1"/>
      <charset val="204"/>
    </font>
    <font>
      <b/>
      <sz val="9"/>
      <name val="Times New Roman"/>
      <family val="1"/>
      <charset val="204"/>
    </font>
    <font>
      <b/>
      <sz val="10"/>
      <name val="Times New Roman"/>
      <family val="1"/>
      <charset val="204"/>
    </font>
    <font>
      <b/>
      <sz val="16"/>
      <name val="Times New Roman"/>
      <family val="1"/>
      <charset val="204"/>
    </font>
    <font>
      <sz val="10"/>
      <name val="Times New Roman"/>
      <family val="1"/>
      <charset val="204"/>
    </font>
    <font>
      <sz val="9"/>
      <name val="Times New Roman"/>
      <family val="1"/>
      <charset val="204"/>
    </font>
    <font>
      <sz val="10"/>
      <name val="Arial Cyr"/>
      <charset val="204"/>
    </font>
    <font>
      <sz val="12"/>
      <name val="Times New Roman"/>
      <family val="1"/>
      <charset val="204"/>
    </font>
    <font>
      <sz val="16"/>
      <name val="Times New Roman"/>
      <family val="1"/>
      <charset val="204"/>
    </font>
  </fonts>
  <fills count="10">
    <fill>
      <patternFill patternType="none"/>
    </fill>
    <fill>
      <patternFill patternType="gray125"/>
    </fill>
    <fill>
      <patternFill patternType="solid">
        <fgColor indexed="9"/>
        <bgColor indexed="64"/>
      </patternFill>
    </fill>
    <fill>
      <patternFill patternType="solid">
        <fgColor rgb="FF99FF99"/>
        <bgColor indexed="64"/>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66FFFF"/>
        <bgColor indexed="64"/>
      </patternFill>
    </fill>
    <fill>
      <patternFill patternType="solid">
        <fgColor theme="2"/>
        <bgColor indexed="64"/>
      </patternFill>
    </fill>
    <fill>
      <patternFill patternType="solid">
        <fgColor theme="2" tint="-9.9978637043366805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s>
  <cellStyleXfs count="2">
    <xf numFmtId="0" fontId="0" fillId="0" borderId="0"/>
    <xf numFmtId="9" fontId="12" fillId="0" borderId="0" applyFont="0" applyFill="0" applyBorder="0" applyAlignment="0" applyProtection="0"/>
  </cellStyleXfs>
  <cellXfs count="194">
    <xf numFmtId="0" fontId="0" fillId="0" borderId="0" xfId="0"/>
    <xf numFmtId="0" fontId="1" fillId="0" borderId="2" xfId="0" applyFont="1" applyBorder="1" applyAlignment="1">
      <alignment vertical="center" wrapText="1"/>
    </xf>
    <xf numFmtId="0" fontId="1" fillId="0" borderId="0" xfId="0" applyFont="1"/>
    <xf numFmtId="166" fontId="1" fillId="0" borderId="0" xfId="0" applyNumberFormat="1" applyFont="1"/>
    <xf numFmtId="166" fontId="3" fillId="0" borderId="1" xfId="0" applyNumberFormat="1" applyFont="1" applyBorder="1" applyAlignment="1">
      <alignment horizontal="center" vertical="center" wrapText="1"/>
    </xf>
    <xf numFmtId="0" fontId="3" fillId="2" borderId="0" xfId="0" applyFont="1" applyFill="1" applyAlignment="1">
      <alignment wrapText="1"/>
    </xf>
    <xf numFmtId="166" fontId="3" fillId="2" borderId="1" xfId="0" applyNumberFormat="1" applyFont="1" applyFill="1" applyBorder="1" applyAlignment="1">
      <alignment horizontal="center" vertical="center" wrapText="1"/>
    </xf>
    <xf numFmtId="169" fontId="3" fillId="2" borderId="0" xfId="0" applyNumberFormat="1" applyFont="1" applyFill="1" applyAlignment="1">
      <alignment wrapText="1"/>
    </xf>
    <xf numFmtId="164" fontId="3" fillId="2" borderId="0" xfId="0" applyNumberFormat="1" applyFont="1" applyFill="1" applyAlignment="1">
      <alignment wrapText="1"/>
    </xf>
    <xf numFmtId="168" fontId="1" fillId="0" borderId="0" xfId="0" applyNumberFormat="1" applyFont="1" applyAlignment="1">
      <alignment horizontal="right" vertical="center" wrapText="1"/>
    </xf>
    <xf numFmtId="0" fontId="1" fillId="0" borderId="0" xfId="0" applyFont="1" applyAlignment="1">
      <alignment horizontal="center" vertical="top" wrapText="1"/>
    </xf>
    <xf numFmtId="0" fontId="2" fillId="0" borderId="0" xfId="0" applyFont="1"/>
    <xf numFmtId="1" fontId="2" fillId="0" borderId="0" xfId="0" applyNumberFormat="1" applyFont="1"/>
    <xf numFmtId="49" fontId="1" fillId="0" borderId="0" xfId="0" applyNumberFormat="1" applyFont="1"/>
    <xf numFmtId="0" fontId="3" fillId="0" borderId="0" xfId="0" applyFont="1"/>
    <xf numFmtId="0" fontId="1" fillId="0" borderId="1" xfId="0" applyFont="1" applyBorder="1"/>
    <xf numFmtId="49" fontId="1" fillId="0" borderId="0" xfId="0" applyNumberFormat="1" applyFont="1" applyAlignment="1">
      <alignment horizontal="center"/>
    </xf>
    <xf numFmtId="0" fontId="1" fillId="0" borderId="1" xfId="0" applyFont="1" applyBorder="1" applyAlignment="1">
      <alignment vertical="center" wrapText="1"/>
    </xf>
    <xf numFmtId="166" fontId="1" fillId="0" borderId="1" xfId="0" applyNumberFormat="1" applyFont="1" applyBorder="1" applyAlignment="1">
      <alignment horizontal="center" vertical="center"/>
    </xf>
    <xf numFmtId="49" fontId="1" fillId="0" borderId="1" xfId="0" applyNumberFormat="1" applyFont="1" applyBorder="1" applyAlignment="1">
      <alignment horizontal="left" vertical="center" wrapText="1"/>
    </xf>
    <xf numFmtId="166"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1" fillId="0" borderId="1" xfId="0" applyFont="1" applyBorder="1" applyAlignment="1">
      <alignment vertical="center"/>
    </xf>
    <xf numFmtId="2" fontId="1" fillId="0" borderId="1" xfId="0" applyNumberFormat="1" applyFont="1" applyBorder="1" applyAlignment="1">
      <alignment horizontal="left" vertical="center" wrapText="1"/>
    </xf>
    <xf numFmtId="0" fontId="1" fillId="4" borderId="0" xfId="0" applyFont="1" applyFill="1"/>
    <xf numFmtId="49" fontId="1" fillId="0" borderId="1" xfId="0" applyNumberFormat="1" applyFont="1" applyBorder="1" applyAlignment="1">
      <alignment vertical="center" wrapText="1"/>
    </xf>
    <xf numFmtId="2" fontId="1" fillId="0" borderId="1" xfId="0" applyNumberFormat="1" applyFont="1" applyBorder="1" applyAlignment="1">
      <alignment horizontal="center" vertical="center"/>
    </xf>
    <xf numFmtId="0" fontId="1" fillId="4" borderId="0" xfId="0" applyFont="1" applyFill="1" applyAlignment="1">
      <alignment horizontal="center" vertical="top" wrapText="1"/>
    </xf>
    <xf numFmtId="0" fontId="1" fillId="0" borderId="1" xfId="0" applyFont="1" applyBorder="1" applyAlignment="1">
      <alignment horizontal="left" vertical="center" wrapText="1"/>
    </xf>
    <xf numFmtId="0" fontId="6" fillId="0" borderId="1" xfId="0" applyFont="1" applyBorder="1" applyAlignment="1">
      <alignment vertical="center" wrapText="1"/>
    </xf>
    <xf numFmtId="166" fontId="6" fillId="0" borderId="1" xfId="0" applyNumberFormat="1" applyFont="1" applyBorder="1" applyAlignment="1">
      <alignment horizontal="center" vertical="center"/>
    </xf>
    <xf numFmtId="164" fontId="1" fillId="0" borderId="1" xfId="0" applyNumberFormat="1" applyFont="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164" fontId="1" fillId="0" borderId="2" xfId="0" applyNumberFormat="1" applyFont="1" applyBorder="1" applyAlignment="1">
      <alignment horizontal="center" vertical="center" wrapText="1"/>
    </xf>
    <xf numFmtId="49" fontId="1" fillId="0" borderId="2" xfId="0" applyNumberFormat="1" applyFont="1" applyBorder="1" applyAlignment="1">
      <alignment vertical="center" wrapText="1"/>
    </xf>
    <xf numFmtId="165" fontId="1" fillId="0" borderId="5" xfId="0" applyNumberFormat="1" applyFont="1" applyBorder="1" applyAlignment="1">
      <alignment horizontal="center" vertical="center" wrapText="1"/>
    </xf>
    <xf numFmtId="2" fontId="1" fillId="0" borderId="2" xfId="0" applyNumberFormat="1" applyFont="1" applyBorder="1" applyAlignment="1">
      <alignment horizontal="left" vertical="center" wrapText="1"/>
    </xf>
    <xf numFmtId="1" fontId="3" fillId="0" borderId="1" xfId="0" applyNumberFormat="1" applyFont="1" applyBorder="1" applyAlignment="1">
      <alignment horizontal="center" vertical="center"/>
    </xf>
    <xf numFmtId="1" fontId="1" fillId="0" borderId="1" xfId="0" applyNumberFormat="1" applyFont="1" applyBorder="1" applyAlignment="1">
      <alignment horizontal="center" vertical="center"/>
    </xf>
    <xf numFmtId="170" fontId="1" fillId="0" borderId="1" xfId="0" applyNumberFormat="1" applyFont="1" applyBorder="1" applyAlignment="1">
      <alignment horizontal="center" vertical="center" wrapText="1"/>
    </xf>
    <xf numFmtId="49" fontId="3" fillId="0" borderId="0" xfId="0" applyNumberFormat="1" applyFont="1" applyAlignment="1">
      <alignment vertical="top"/>
    </xf>
    <xf numFmtId="0" fontId="3" fillId="0" borderId="0" xfId="0" applyFont="1" applyAlignment="1">
      <alignment vertical="top"/>
    </xf>
    <xf numFmtId="0" fontId="7" fillId="0" borderId="1" xfId="0" applyFont="1" applyBorder="1" applyAlignment="1">
      <alignment horizontal="center" vertical="center" wrapText="1"/>
    </xf>
    <xf numFmtId="164"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0" fontId="8" fillId="0" borderId="1" xfId="0" applyFont="1" applyBorder="1" applyAlignment="1">
      <alignment horizontal="center" vertical="center" wrapText="1"/>
    </xf>
    <xf numFmtId="0" fontId="3" fillId="4" borderId="0" xfId="0" applyFont="1" applyFill="1" applyAlignment="1">
      <alignment wrapText="1"/>
    </xf>
    <xf numFmtId="166" fontId="3" fillId="4" borderId="0" xfId="0" applyNumberFormat="1" applyFont="1" applyFill="1" applyAlignment="1">
      <alignment wrapText="1"/>
    </xf>
    <xf numFmtId="49" fontId="1" fillId="4" borderId="0" xfId="0" applyNumberFormat="1" applyFont="1" applyFill="1"/>
    <xf numFmtId="0" fontId="3" fillId="0" borderId="0" xfId="0" applyFont="1" applyAlignment="1">
      <alignment wrapText="1"/>
    </xf>
    <xf numFmtId="0" fontId="9" fillId="0" borderId="0" xfId="0" applyFont="1" applyAlignment="1">
      <alignment horizontal="center" vertical="center" wrapText="1"/>
    </xf>
    <xf numFmtId="49" fontId="10" fillId="0" borderId="1" xfId="0" applyNumberFormat="1" applyFont="1" applyBorder="1" applyAlignment="1">
      <alignment horizontal="center" vertical="center" wrapText="1"/>
    </xf>
    <xf numFmtId="49" fontId="9" fillId="0" borderId="0" xfId="0" applyNumberFormat="1" applyFont="1" applyAlignment="1">
      <alignment horizontal="center" vertical="center" wrapText="1"/>
    </xf>
    <xf numFmtId="49" fontId="1" fillId="0" borderId="4" xfId="0" applyNumberFormat="1" applyFont="1" applyBorder="1" applyAlignment="1">
      <alignment vertical="center" wrapText="1"/>
    </xf>
    <xf numFmtId="0" fontId="1" fillId="0" borderId="1" xfId="0" applyFont="1" applyBorder="1" applyAlignment="1">
      <alignment horizontal="center" vertical="center" wrapText="1"/>
    </xf>
    <xf numFmtId="49" fontId="9" fillId="4" borderId="0" xfId="0" applyNumberFormat="1" applyFont="1" applyFill="1" applyAlignment="1">
      <alignment horizontal="center" vertical="center" wrapText="1"/>
    </xf>
    <xf numFmtId="0" fontId="9" fillId="4" borderId="0" xfId="0" applyFont="1" applyFill="1" applyAlignment="1">
      <alignment horizontal="center" vertical="center"/>
    </xf>
    <xf numFmtId="1" fontId="13" fillId="5" borderId="1" xfId="1" applyNumberFormat="1" applyFont="1" applyFill="1" applyBorder="1" applyAlignment="1">
      <alignment horizontal="center" vertical="center" wrapText="1"/>
    </xf>
    <xf numFmtId="1" fontId="13" fillId="0" borderId="1" xfId="1" applyNumberFormat="1" applyFont="1" applyBorder="1" applyAlignment="1">
      <alignment horizontal="center" vertical="center" wrapText="1"/>
    </xf>
    <xf numFmtId="1" fontId="13" fillId="0" borderId="1" xfId="1" applyNumberFormat="1" applyFont="1" applyFill="1" applyBorder="1" applyAlignment="1">
      <alignment horizontal="center" vertical="center" wrapText="1"/>
    </xf>
    <xf numFmtId="170" fontId="1" fillId="0" borderId="1" xfId="0" applyNumberFormat="1" applyFont="1" applyBorder="1" applyAlignment="1">
      <alignment horizontal="left" vertical="center" wrapText="1"/>
    </xf>
    <xf numFmtId="166" fontId="1" fillId="0" borderId="1" xfId="0" applyNumberFormat="1" applyFont="1" applyBorder="1" applyAlignment="1">
      <alignment horizontal="left" vertical="center" wrapText="1"/>
    </xf>
    <xf numFmtId="169" fontId="3" fillId="0" borderId="0" xfId="0" applyNumberFormat="1" applyFont="1" applyAlignment="1">
      <alignment wrapText="1"/>
    </xf>
    <xf numFmtId="0" fontId="1" fillId="0" borderId="4" xfId="0" applyFont="1" applyBorder="1" applyAlignment="1">
      <alignment horizontal="center" vertical="center" wrapText="1"/>
    </xf>
    <xf numFmtId="168" fontId="1" fillId="0" borderId="1" xfId="0" applyNumberFormat="1" applyFont="1" applyBorder="1" applyAlignment="1">
      <alignment horizontal="left" vertical="center" wrapText="1"/>
    </xf>
    <xf numFmtId="168" fontId="1" fillId="0" borderId="1" xfId="0" applyNumberFormat="1" applyFont="1" applyBorder="1" applyAlignment="1">
      <alignment vertical="center" wrapText="1"/>
    </xf>
    <xf numFmtId="49" fontId="9" fillId="6" borderId="0" xfId="0" applyNumberFormat="1" applyFont="1" applyFill="1" applyAlignment="1">
      <alignment horizontal="center" vertical="center" wrapText="1"/>
    </xf>
    <xf numFmtId="168" fontId="4" fillId="0" borderId="1" xfId="0" applyNumberFormat="1" applyFont="1" applyBorder="1" applyAlignment="1">
      <alignment vertical="center" wrapText="1"/>
    </xf>
    <xf numFmtId="170" fontId="3" fillId="0" borderId="1" xfId="0" applyNumberFormat="1" applyFont="1" applyBorder="1" applyAlignment="1">
      <alignment horizontal="center" vertical="center" wrapText="1"/>
    </xf>
    <xf numFmtId="167" fontId="5" fillId="0" borderId="1" xfId="0" applyNumberFormat="1" applyFont="1" applyBorder="1" applyAlignment="1">
      <alignment vertical="center" wrapText="1"/>
    </xf>
    <xf numFmtId="171" fontId="1" fillId="0" borderId="1" xfId="0" applyNumberFormat="1" applyFont="1" applyBorder="1" applyAlignment="1">
      <alignment horizontal="left" vertical="center" wrapText="1"/>
    </xf>
    <xf numFmtId="1" fontId="10" fillId="0" borderId="2" xfId="0" applyNumberFormat="1" applyFont="1" applyBorder="1" applyAlignment="1">
      <alignment horizontal="center" vertical="center" wrapText="1"/>
    </xf>
    <xf numFmtId="49" fontId="1" fillId="0" borderId="0" xfId="0" applyNumberFormat="1" applyFont="1" applyAlignment="1">
      <alignment horizontal="center" vertical="center"/>
    </xf>
    <xf numFmtId="49" fontId="3" fillId="0" borderId="0" xfId="0" applyNumberFormat="1" applyFont="1" applyAlignment="1">
      <alignment horizontal="center" vertical="center"/>
    </xf>
    <xf numFmtId="49" fontId="1" fillId="0" borderId="0" xfId="0" applyNumberFormat="1" applyFont="1" applyAlignment="1">
      <alignment horizontal="center" vertical="top" wrapText="1"/>
    </xf>
    <xf numFmtId="49" fontId="9" fillId="7" borderId="0" xfId="0" applyNumberFormat="1" applyFont="1" applyFill="1" applyAlignment="1">
      <alignment horizontal="center" vertical="center" wrapText="1"/>
    </xf>
    <xf numFmtId="1" fontId="10" fillId="0" borderId="1" xfId="0" applyNumberFormat="1" applyFont="1" applyBorder="1" applyAlignment="1">
      <alignment horizontal="center" vertical="center" wrapText="1"/>
    </xf>
    <xf numFmtId="167" fontId="1" fillId="0" borderId="1" xfId="0" applyNumberFormat="1" applyFont="1" applyBorder="1" applyAlignment="1">
      <alignment horizontal="left" vertical="center" wrapText="1"/>
    </xf>
    <xf numFmtId="49" fontId="14" fillId="0" borderId="0" xfId="0" applyNumberFormat="1" applyFont="1" applyAlignment="1">
      <alignment horizontal="center" vertical="center" wrapText="1"/>
    </xf>
    <xf numFmtId="0" fontId="1" fillId="0" borderId="1" xfId="0" applyFont="1" applyBorder="1" applyAlignment="1">
      <alignment horizontal="left" wrapText="1"/>
    </xf>
    <xf numFmtId="49" fontId="14" fillId="7" borderId="0" xfId="0" applyNumberFormat="1" applyFont="1" applyFill="1" applyAlignment="1">
      <alignment horizontal="center" vertical="center" wrapText="1"/>
    </xf>
    <xf numFmtId="0" fontId="9" fillId="0" borderId="0" xfId="0" applyFont="1" applyAlignment="1">
      <alignment horizontal="center" vertical="center"/>
    </xf>
    <xf numFmtId="0" fontId="9" fillId="7" borderId="0" xfId="0" applyFont="1" applyFill="1" applyAlignment="1">
      <alignment horizontal="center" vertical="center"/>
    </xf>
    <xf numFmtId="49" fontId="1" fillId="0" borderId="1" xfId="0" applyNumberFormat="1" applyFont="1" applyBorder="1" applyAlignment="1">
      <alignment horizontal="left" vertical="center"/>
    </xf>
    <xf numFmtId="0" fontId="1" fillId="0" borderId="1" xfId="0" applyFont="1" applyBorder="1" applyAlignment="1">
      <alignment horizontal="left" vertical="center"/>
    </xf>
    <xf numFmtId="166" fontId="1" fillId="0" borderId="5" xfId="0" applyNumberFormat="1" applyFont="1" applyBorder="1" applyAlignment="1">
      <alignment horizontal="center" vertical="center"/>
    </xf>
    <xf numFmtId="166" fontId="3" fillId="0" borderId="5" xfId="0" applyNumberFormat="1" applyFont="1" applyBorder="1" applyAlignment="1">
      <alignment horizontal="center" vertical="center" wrapText="1"/>
    </xf>
    <xf numFmtId="0" fontId="1" fillId="0" borderId="5" xfId="0" applyFont="1" applyBorder="1"/>
    <xf numFmtId="1" fontId="1" fillId="0" borderId="2" xfId="0" applyNumberFormat="1" applyFont="1" applyBorder="1" applyAlignment="1">
      <alignment horizontal="center" vertical="center"/>
    </xf>
    <xf numFmtId="2" fontId="1" fillId="0" borderId="1" xfId="0" applyNumberFormat="1" applyFont="1" applyBorder="1" applyAlignment="1">
      <alignment vertical="center" wrapText="1"/>
    </xf>
    <xf numFmtId="49" fontId="11" fillId="0" borderId="1" xfId="0" applyNumberFormat="1" applyFont="1" applyBorder="1" applyAlignment="1">
      <alignment vertical="center" wrapText="1"/>
    </xf>
    <xf numFmtId="49" fontId="1" fillId="0" borderId="2" xfId="0" applyNumberFormat="1" applyFont="1" applyBorder="1" applyAlignment="1">
      <alignment horizontal="center" vertical="center" wrapText="1"/>
    </xf>
    <xf numFmtId="1" fontId="1" fillId="0" borderId="2"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2" fontId="1" fillId="0" borderId="2" xfId="0" applyNumberFormat="1" applyFont="1" applyBorder="1" applyAlignment="1">
      <alignment horizontal="center" vertical="center" wrapText="1"/>
    </xf>
    <xf numFmtId="168" fontId="1" fillId="0" borderId="2" xfId="0" applyNumberFormat="1" applyFont="1" applyBorder="1" applyAlignment="1">
      <alignment horizontal="left" vertical="center" wrapText="1"/>
    </xf>
    <xf numFmtId="49" fontId="9" fillId="0" borderId="12" xfId="0" applyNumberFormat="1" applyFont="1" applyBorder="1" applyAlignment="1">
      <alignment horizontal="center" vertical="center" wrapText="1"/>
    </xf>
    <xf numFmtId="49" fontId="1" fillId="0" borderId="0" xfId="0" applyNumberFormat="1" applyFont="1" applyAlignment="1">
      <alignment horizontal="left"/>
    </xf>
    <xf numFmtId="49" fontId="10" fillId="0" borderId="2" xfId="0" applyNumberFormat="1" applyFont="1" applyBorder="1" applyAlignment="1">
      <alignment horizontal="center" vertical="center" wrapText="1"/>
    </xf>
    <xf numFmtId="49" fontId="1" fillId="0" borderId="2" xfId="0" applyNumberFormat="1" applyFont="1" applyBorder="1" applyAlignment="1">
      <alignment horizontal="center" vertical="center"/>
    </xf>
    <xf numFmtId="0" fontId="1" fillId="0" borderId="5" xfId="0" applyFont="1" applyBorder="1" applyAlignment="1">
      <alignment horizontal="left" vertical="center" wrapText="1"/>
    </xf>
    <xf numFmtId="0" fontId="1" fillId="0" borderId="2" xfId="0" applyFont="1" applyBorder="1" applyAlignment="1">
      <alignment horizontal="left" vertical="center" wrapText="1"/>
    </xf>
    <xf numFmtId="49" fontId="1" fillId="0" borderId="6" xfId="0" applyNumberFormat="1" applyFont="1" applyBorder="1" applyAlignment="1">
      <alignment horizontal="center" vertical="center" wrapText="1"/>
    </xf>
    <xf numFmtId="166" fontId="1" fillId="0" borderId="5" xfId="0" applyNumberFormat="1" applyFont="1" applyBorder="1" applyAlignment="1">
      <alignment horizontal="center" vertical="center" wrapText="1"/>
    </xf>
    <xf numFmtId="166" fontId="1" fillId="0" borderId="2"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166" fontId="1" fillId="0" borderId="2" xfId="0" applyNumberFormat="1" applyFont="1" applyBorder="1" applyAlignment="1">
      <alignment horizontal="center" vertical="center"/>
    </xf>
    <xf numFmtId="0" fontId="7" fillId="8" borderId="1" xfId="0" applyFont="1" applyFill="1" applyBorder="1" applyAlignment="1">
      <alignment horizontal="center" vertical="center" wrapText="1"/>
    </xf>
    <xf numFmtId="49" fontId="1" fillId="8" borderId="1" xfId="0" applyNumberFormat="1" applyFont="1" applyFill="1" applyBorder="1" applyAlignment="1">
      <alignment horizontal="center" vertical="center" wrapText="1"/>
    </xf>
    <xf numFmtId="166" fontId="1" fillId="8" borderId="1" xfId="0" applyNumberFormat="1" applyFont="1" applyFill="1" applyBorder="1" applyAlignment="1">
      <alignment horizontal="center" vertical="center" wrapText="1"/>
    </xf>
    <xf numFmtId="166" fontId="3" fillId="8" borderId="1" xfId="0" applyNumberFormat="1" applyFont="1" applyFill="1" applyBorder="1" applyAlignment="1">
      <alignment horizontal="center" vertical="center" wrapText="1"/>
    </xf>
    <xf numFmtId="166" fontId="1" fillId="8" borderId="2" xfId="0" applyNumberFormat="1" applyFont="1" applyFill="1" applyBorder="1" applyAlignment="1">
      <alignment horizontal="center" vertical="center" wrapText="1"/>
    </xf>
    <xf numFmtId="166" fontId="1" fillId="8" borderId="5"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166" fontId="1" fillId="8" borderId="1" xfId="0" applyNumberFormat="1" applyFont="1" applyFill="1" applyBorder="1" applyAlignment="1">
      <alignment horizontal="center" vertical="center"/>
    </xf>
    <xf numFmtId="166" fontId="1" fillId="8" borderId="5" xfId="0" applyNumberFormat="1" applyFont="1" applyFill="1" applyBorder="1" applyAlignment="1">
      <alignment horizontal="center" vertical="center"/>
    </xf>
    <xf numFmtId="166" fontId="6" fillId="8" borderId="1" xfId="0" applyNumberFormat="1" applyFont="1" applyFill="1" applyBorder="1" applyAlignment="1">
      <alignment horizontal="center" vertical="center"/>
    </xf>
    <xf numFmtId="166" fontId="1" fillId="8" borderId="2" xfId="0" applyNumberFormat="1" applyFont="1" applyFill="1" applyBorder="1" applyAlignment="1">
      <alignment horizontal="center" vertical="center"/>
    </xf>
    <xf numFmtId="49" fontId="3" fillId="8" borderId="0" xfId="0" applyNumberFormat="1" applyFont="1" applyFill="1" applyAlignment="1">
      <alignment vertical="top"/>
    </xf>
    <xf numFmtId="0" fontId="1" fillId="8" borderId="0" xfId="0" applyFont="1" applyFill="1"/>
    <xf numFmtId="49" fontId="1" fillId="8" borderId="0" xfId="0" applyNumberFormat="1" applyFont="1" applyFill="1" applyAlignment="1">
      <alignment horizontal="left"/>
    </xf>
    <xf numFmtId="166" fontId="6" fillId="9" borderId="1" xfId="0" applyNumberFormat="1" applyFont="1" applyFill="1" applyBorder="1" applyAlignment="1">
      <alignment horizontal="center" vertical="center"/>
    </xf>
    <xf numFmtId="0" fontId="1" fillId="0" borderId="1" xfId="0" applyFont="1" applyBorder="1" applyAlignment="1">
      <alignment wrapText="1"/>
    </xf>
    <xf numFmtId="3" fontId="1" fillId="0" borderId="2"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49" fontId="10" fillId="0" borderId="1" xfId="0" applyNumberFormat="1" applyFont="1" applyBorder="1" applyAlignment="1">
      <alignment horizontal="left" vertical="center" wrapText="1"/>
    </xf>
    <xf numFmtId="49" fontId="13" fillId="0" borderId="0" xfId="0" applyNumberFormat="1" applyFont="1" applyAlignment="1">
      <alignment horizontal="left"/>
    </xf>
    <xf numFmtId="49" fontId="1" fillId="0" borderId="0" xfId="0" applyNumberFormat="1" applyFont="1" applyAlignment="1">
      <alignment horizontal="left"/>
    </xf>
    <xf numFmtId="49" fontId="3" fillId="3" borderId="1" xfId="0" applyNumberFormat="1" applyFont="1" applyFill="1" applyBorder="1" applyAlignment="1">
      <alignment horizontal="center" vertical="center" wrapText="1"/>
    </xf>
    <xf numFmtId="0" fontId="3" fillId="0" borderId="3" xfId="0" applyFont="1" applyBorder="1" applyAlignment="1">
      <alignment horizontal="left" vertical="center"/>
    </xf>
    <xf numFmtId="0" fontId="3" fillId="0" borderId="7" xfId="0" applyFont="1" applyBorder="1" applyAlignment="1">
      <alignment horizontal="left" vertical="center"/>
    </xf>
    <xf numFmtId="0" fontId="3" fillId="0" borderId="4" xfId="0" applyFont="1" applyBorder="1" applyAlignment="1">
      <alignment horizontal="left" vertical="center"/>
    </xf>
    <xf numFmtId="49" fontId="3" fillId="3" borderId="3" xfId="0" applyNumberFormat="1" applyFont="1" applyFill="1" applyBorder="1" applyAlignment="1">
      <alignment horizontal="center" vertical="center" wrapText="1"/>
    </xf>
    <xf numFmtId="49" fontId="3" fillId="3" borderId="7"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49" fontId="3" fillId="0" borderId="3" xfId="0" applyNumberFormat="1" applyFont="1" applyBorder="1" applyAlignment="1">
      <alignment horizontal="left" vertical="center"/>
    </xf>
    <xf numFmtId="49" fontId="3" fillId="0" borderId="7" xfId="0" applyNumberFormat="1" applyFont="1" applyBorder="1" applyAlignment="1">
      <alignment horizontal="left" vertical="center"/>
    </xf>
    <xf numFmtId="49" fontId="3" fillId="0" borderId="4" xfId="0" applyNumberFormat="1" applyFont="1" applyBorder="1" applyAlignment="1">
      <alignment horizontal="lef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horizontal="left" vertical="center"/>
    </xf>
    <xf numFmtId="49" fontId="1" fillId="0" borderId="5"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1" fontId="1" fillId="0" borderId="5" xfId="0" applyNumberFormat="1" applyFont="1" applyBorder="1" applyAlignment="1">
      <alignment horizontal="center" vertical="center" wrapText="1"/>
    </xf>
    <xf numFmtId="1" fontId="1" fillId="0" borderId="2" xfId="0" applyNumberFormat="1" applyFont="1" applyBorder="1" applyAlignment="1">
      <alignment horizontal="center" vertical="center" wrapText="1"/>
    </xf>
    <xf numFmtId="2" fontId="1" fillId="0" borderId="5" xfId="0" applyNumberFormat="1" applyFont="1" applyBorder="1" applyAlignment="1">
      <alignment horizontal="center" vertical="center" wrapText="1"/>
    </xf>
    <xf numFmtId="2" fontId="1" fillId="0" borderId="2"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0" borderId="7"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49" fontId="3" fillId="3" borderId="9" xfId="0" applyNumberFormat="1" applyFont="1" applyFill="1" applyBorder="1" applyAlignment="1">
      <alignment horizontal="center" vertical="center" wrapText="1"/>
    </xf>
    <xf numFmtId="49" fontId="3" fillId="3" borderId="11" xfId="0" applyNumberFormat="1" applyFont="1" applyFill="1" applyBorder="1" applyAlignment="1">
      <alignment horizontal="center" vertical="center" wrapText="1"/>
    </xf>
    <xf numFmtId="49" fontId="1" fillId="0" borderId="5" xfId="0" applyNumberFormat="1" applyFont="1" applyBorder="1" applyAlignment="1">
      <alignment horizontal="center" vertical="center"/>
    </xf>
    <xf numFmtId="49" fontId="1" fillId="0" borderId="2" xfId="0" applyNumberFormat="1" applyFont="1" applyBorder="1" applyAlignment="1">
      <alignment horizontal="center" vertical="center"/>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2" xfId="0" applyFont="1" applyBorder="1" applyAlignment="1">
      <alignment horizontal="left" vertical="center" wrapText="1"/>
    </xf>
    <xf numFmtId="0" fontId="1" fillId="0" borderId="0" xfId="0" applyFont="1" applyAlignment="1">
      <alignment horizontal="center"/>
    </xf>
    <xf numFmtId="1" fontId="1" fillId="0" borderId="6" xfId="0" applyNumberFormat="1" applyFont="1" applyBorder="1" applyAlignment="1">
      <alignment horizontal="center" vertical="center" wrapText="1"/>
    </xf>
    <xf numFmtId="168" fontId="1" fillId="0" borderId="5" xfId="0" applyNumberFormat="1" applyFont="1" applyBorder="1" applyAlignment="1">
      <alignment horizontal="left" vertical="center" wrapText="1"/>
    </xf>
    <xf numFmtId="168" fontId="1" fillId="0" borderId="6" xfId="0" applyNumberFormat="1" applyFont="1" applyBorder="1" applyAlignment="1">
      <alignment horizontal="left" vertical="center" wrapText="1"/>
    </xf>
    <xf numFmtId="168" fontId="1" fillId="0" borderId="2" xfId="0" applyNumberFormat="1" applyFont="1" applyBorder="1" applyAlignment="1">
      <alignment horizontal="left" vertical="center" wrapText="1"/>
    </xf>
    <xf numFmtId="49" fontId="1" fillId="0" borderId="1"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9" fillId="0" borderId="12"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9" fillId="0" borderId="12" xfId="0" applyFont="1" applyBorder="1" applyAlignment="1">
      <alignment horizontal="center" vertical="center" wrapText="1"/>
    </xf>
    <xf numFmtId="49" fontId="10" fillId="0" borderId="5"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0" fontId="3" fillId="0" borderId="8" xfId="0" applyFont="1" applyBorder="1" applyAlignment="1">
      <alignment horizontal="center" vertical="center" wrapText="1"/>
    </xf>
    <xf numFmtId="49" fontId="1" fillId="0" borderId="5" xfId="0" applyNumberFormat="1" applyFont="1" applyBorder="1" applyAlignment="1">
      <alignment horizontal="left" vertical="center" wrapText="1"/>
    </xf>
    <xf numFmtId="49" fontId="1" fillId="0" borderId="6" xfId="0" applyNumberFormat="1" applyFont="1" applyBorder="1" applyAlignment="1">
      <alignment horizontal="left" vertical="center" wrapText="1"/>
    </xf>
    <xf numFmtId="49" fontId="1" fillId="0" borderId="2" xfId="0" applyNumberFormat="1" applyFont="1" applyBorder="1" applyAlignment="1">
      <alignment horizontal="left" vertical="center" wrapText="1"/>
    </xf>
    <xf numFmtId="49" fontId="1" fillId="0" borderId="0" xfId="0" applyNumberFormat="1" applyFont="1" applyAlignment="1">
      <alignment horizontal="left" vertical="center"/>
    </xf>
    <xf numFmtId="49" fontId="1" fillId="0" borderId="0" xfId="0" applyNumberFormat="1" applyFont="1" applyAlignment="1">
      <alignment horizontal="right"/>
    </xf>
    <xf numFmtId="0" fontId="3" fillId="0" borderId="0" xfId="0" applyFont="1" applyAlignment="1">
      <alignment horizontal="center" vertical="center" wrapText="1"/>
    </xf>
    <xf numFmtId="0" fontId="1" fillId="0" borderId="0" xfId="0" applyFont="1" applyAlignment="1">
      <alignment horizontal="left" vertical="center" wrapText="1"/>
    </xf>
    <xf numFmtId="49" fontId="1" fillId="0" borderId="0" xfId="0" applyNumberFormat="1" applyFont="1" applyAlignment="1">
      <alignment horizontal="left" vertical="center" wrapText="1"/>
    </xf>
  </cellXfs>
  <cellStyles count="2">
    <cellStyle name="Обычный" xfId="0" builtinId="0"/>
    <cellStyle name="Процентный" xfId="1" builtinId="5"/>
  </cellStyles>
  <dxfs count="0"/>
  <tableStyles count="0" defaultTableStyle="TableStyleMedium9" defaultPivotStyle="PivotStyleLight16"/>
  <colors>
    <mruColors>
      <color rgb="FF66FFFF"/>
      <color rgb="FFCCFFFF"/>
      <color rgb="FF99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3C59F-DBDD-4B15-BED0-B8615487A20F}">
  <sheetPr>
    <tabColor rgb="FF00B0F0"/>
  </sheetPr>
  <dimension ref="A1:S160"/>
  <sheetViews>
    <sheetView tabSelected="1" view="pageBreakPreview" topLeftCell="A2" zoomScale="75" zoomScaleNormal="75" zoomScaleSheetLayoutView="75" workbookViewId="0">
      <selection activeCell="A147" sqref="A147:L158"/>
    </sheetView>
  </sheetViews>
  <sheetFormatPr defaultColWidth="9.140625" defaultRowHeight="15" x14ac:dyDescent="0.25"/>
  <cols>
    <col min="1" max="1" width="4.140625" style="13" customWidth="1"/>
    <col min="2" max="2" width="26" style="13" customWidth="1"/>
    <col min="3" max="3" width="59.42578125" style="2" customWidth="1"/>
    <col min="4" max="4" width="10.5703125" style="2" customWidth="1"/>
    <col min="5" max="5" width="17" style="2" customWidth="1"/>
    <col min="6" max="7" width="13.5703125" style="2" customWidth="1"/>
    <col min="8" max="8" width="13.5703125" style="125" hidden="1" customWidth="1"/>
    <col min="9" max="9" width="13.5703125" style="2" customWidth="1"/>
    <col min="10" max="10" width="7.28515625" style="2" customWidth="1"/>
    <col min="11" max="11" width="8.28515625" style="2" customWidth="1"/>
    <col min="12" max="12" width="67.42578125" style="2" customWidth="1"/>
    <col min="13" max="13" width="16.7109375" style="2" customWidth="1"/>
    <col min="14" max="14" width="18.28515625" style="2" customWidth="1"/>
    <col min="15" max="15" width="18.5703125" style="2" customWidth="1"/>
    <col min="16" max="16" width="19" style="2" customWidth="1"/>
    <col min="17" max="17" width="13.42578125" style="2" customWidth="1"/>
    <col min="18" max="19" width="12.7109375" style="2" bestFit="1" customWidth="1"/>
    <col min="20" max="16384" width="9.140625" style="2"/>
  </cols>
  <sheetData>
    <row r="1" spans="1:19" ht="19.5" customHeight="1" x14ac:dyDescent="0.25">
      <c r="A1" s="190" t="s">
        <v>97</v>
      </c>
      <c r="B1" s="190"/>
      <c r="C1" s="190"/>
      <c r="D1" s="190"/>
      <c r="E1" s="190"/>
      <c r="F1" s="190"/>
      <c r="G1" s="190"/>
      <c r="H1" s="190"/>
      <c r="I1" s="190"/>
      <c r="J1" s="190"/>
      <c r="K1" s="190"/>
      <c r="L1" s="190"/>
    </row>
    <row r="2" spans="1:19" ht="14.25" customHeight="1" x14ac:dyDescent="0.25">
      <c r="A2" s="190" t="s">
        <v>98</v>
      </c>
      <c r="B2" s="190"/>
      <c r="C2" s="190"/>
      <c r="D2" s="190"/>
      <c r="E2" s="190"/>
      <c r="F2" s="190"/>
      <c r="G2" s="190"/>
      <c r="H2" s="190"/>
      <c r="I2" s="190"/>
      <c r="J2" s="190"/>
      <c r="K2" s="190"/>
      <c r="L2" s="190"/>
    </row>
    <row r="3" spans="1:19" ht="14.25" customHeight="1" x14ac:dyDescent="0.25">
      <c r="A3" s="191" t="s">
        <v>116</v>
      </c>
      <c r="B3" s="191"/>
      <c r="C3" s="191"/>
      <c r="D3" s="191"/>
      <c r="E3" s="191"/>
      <c r="F3" s="191"/>
      <c r="G3" s="191"/>
      <c r="H3" s="191"/>
      <c r="I3" s="191"/>
      <c r="J3" s="191"/>
      <c r="K3" s="191"/>
      <c r="L3" s="191"/>
    </row>
    <row r="4" spans="1:19" ht="17.25" customHeight="1" x14ac:dyDescent="0.25">
      <c r="A4" s="191" t="s">
        <v>117</v>
      </c>
      <c r="B4" s="191"/>
      <c r="C4" s="191"/>
      <c r="D4" s="191"/>
      <c r="E4" s="191"/>
      <c r="F4" s="191"/>
      <c r="G4" s="191"/>
      <c r="H4" s="191"/>
      <c r="I4" s="191"/>
      <c r="J4" s="191"/>
      <c r="K4" s="191"/>
      <c r="L4" s="191"/>
    </row>
    <row r="5" spans="1:19" ht="27.75" customHeight="1" x14ac:dyDescent="0.25">
      <c r="A5" s="191" t="s">
        <v>122</v>
      </c>
      <c r="B5" s="191"/>
      <c r="C5" s="191"/>
      <c r="D5" s="191"/>
      <c r="E5" s="191"/>
      <c r="F5" s="191"/>
      <c r="G5" s="191"/>
      <c r="H5" s="191"/>
      <c r="I5" s="191"/>
      <c r="J5" s="191"/>
      <c r="K5" s="191"/>
      <c r="L5" s="191"/>
    </row>
    <row r="6" spans="1:19" ht="18.75" customHeight="1" x14ac:dyDescent="0.25">
      <c r="A6" s="192" t="s">
        <v>118</v>
      </c>
      <c r="B6" s="192"/>
      <c r="C6" s="192"/>
      <c r="D6" s="192"/>
      <c r="E6" s="192"/>
      <c r="F6" s="192"/>
      <c r="G6" s="192"/>
      <c r="H6" s="192"/>
      <c r="I6" s="192"/>
      <c r="J6" s="192"/>
      <c r="K6" s="192"/>
      <c r="L6" s="192"/>
    </row>
    <row r="7" spans="1:19" ht="13.5" customHeight="1" x14ac:dyDescent="0.25">
      <c r="A7" s="189" t="s">
        <v>119</v>
      </c>
      <c r="B7" s="189"/>
      <c r="C7" s="189"/>
      <c r="D7" s="189"/>
      <c r="E7" s="189"/>
      <c r="F7" s="189"/>
      <c r="G7" s="189"/>
      <c r="H7" s="189"/>
      <c r="I7" s="189"/>
      <c r="J7" s="189"/>
      <c r="K7" s="189"/>
      <c r="L7" s="189"/>
    </row>
    <row r="8" spans="1:19" ht="14.25" customHeight="1" x14ac:dyDescent="0.25">
      <c r="A8" s="193" t="s">
        <v>123</v>
      </c>
      <c r="B8" s="193"/>
      <c r="C8" s="193"/>
      <c r="D8" s="193"/>
      <c r="E8" s="193"/>
      <c r="F8" s="193"/>
      <c r="G8" s="193"/>
      <c r="H8" s="193"/>
      <c r="I8" s="193"/>
      <c r="J8" s="193"/>
      <c r="K8" s="193"/>
      <c r="L8" s="193"/>
    </row>
    <row r="9" spans="1:19" ht="16.5" customHeight="1" x14ac:dyDescent="0.25">
      <c r="A9" s="193" t="s">
        <v>124</v>
      </c>
      <c r="B9" s="193"/>
      <c r="C9" s="193"/>
      <c r="D9" s="193"/>
      <c r="E9" s="193"/>
      <c r="F9" s="193"/>
      <c r="G9" s="193"/>
      <c r="H9" s="193"/>
      <c r="I9" s="193"/>
      <c r="J9" s="193"/>
      <c r="K9" s="193"/>
      <c r="L9" s="193"/>
    </row>
    <row r="10" spans="1:19" ht="16.5" customHeight="1" x14ac:dyDescent="0.25">
      <c r="A10" s="193" t="s">
        <v>125</v>
      </c>
      <c r="B10" s="193"/>
      <c r="C10" s="193"/>
      <c r="D10" s="193"/>
      <c r="E10" s="193"/>
      <c r="F10" s="193"/>
      <c r="G10" s="193"/>
      <c r="H10" s="193"/>
      <c r="I10" s="193"/>
      <c r="J10" s="193"/>
      <c r="K10" s="193"/>
      <c r="L10" s="193"/>
    </row>
    <row r="11" spans="1:19" ht="17.25" customHeight="1" x14ac:dyDescent="0.25">
      <c r="A11" s="189" t="s">
        <v>120</v>
      </c>
      <c r="B11" s="189"/>
      <c r="C11" s="189"/>
      <c r="D11" s="189"/>
      <c r="E11" s="189"/>
      <c r="F11" s="189"/>
      <c r="G11" s="189"/>
      <c r="H11" s="189"/>
      <c r="I11" s="189"/>
      <c r="J11" s="189"/>
      <c r="K11" s="189"/>
      <c r="L11" s="189"/>
    </row>
    <row r="12" spans="1:19" ht="15.75" customHeight="1" x14ac:dyDescent="0.25">
      <c r="A12" s="189" t="s">
        <v>121</v>
      </c>
      <c r="B12" s="189"/>
      <c r="C12" s="189"/>
      <c r="D12" s="189"/>
      <c r="E12" s="189"/>
      <c r="F12" s="189"/>
      <c r="G12" s="189"/>
      <c r="H12" s="189"/>
      <c r="I12" s="189"/>
      <c r="J12" s="189"/>
      <c r="K12" s="189"/>
      <c r="L12" s="189"/>
    </row>
    <row r="13" spans="1:19" ht="14.25" customHeight="1" x14ac:dyDescent="0.25">
      <c r="A13" s="185" t="s">
        <v>132</v>
      </c>
      <c r="B13" s="185"/>
      <c r="C13" s="185"/>
      <c r="D13" s="185"/>
      <c r="E13" s="185"/>
      <c r="F13" s="185"/>
      <c r="G13" s="185"/>
      <c r="H13" s="185"/>
      <c r="I13" s="185"/>
      <c r="J13" s="185"/>
      <c r="K13" s="185"/>
      <c r="L13" s="185"/>
    </row>
    <row r="14" spans="1:19" ht="126.6" customHeight="1" x14ac:dyDescent="0.25">
      <c r="A14" s="33" t="s">
        <v>8</v>
      </c>
      <c r="B14" s="33" t="s">
        <v>92</v>
      </c>
      <c r="C14" s="34" t="s">
        <v>89</v>
      </c>
      <c r="D14" s="34" t="s">
        <v>90</v>
      </c>
      <c r="E14" s="34" t="s">
        <v>9</v>
      </c>
      <c r="F14" s="45" t="s">
        <v>126</v>
      </c>
      <c r="G14" s="45" t="s">
        <v>127</v>
      </c>
      <c r="H14" s="112" t="s">
        <v>355</v>
      </c>
      <c r="I14" s="48" t="s">
        <v>128</v>
      </c>
      <c r="J14" s="45" t="s">
        <v>129</v>
      </c>
      <c r="K14" s="45" t="s">
        <v>130</v>
      </c>
      <c r="L14" s="35" t="s">
        <v>131</v>
      </c>
    </row>
    <row r="15" spans="1:19" ht="17.25" customHeight="1" x14ac:dyDescent="0.25">
      <c r="A15" s="134" t="s">
        <v>16</v>
      </c>
      <c r="B15" s="134"/>
      <c r="C15" s="134"/>
      <c r="D15" s="134"/>
      <c r="E15" s="134"/>
      <c r="F15" s="134"/>
      <c r="G15" s="134"/>
      <c r="H15" s="134"/>
      <c r="I15" s="134"/>
      <c r="J15" s="134"/>
      <c r="K15" s="134"/>
      <c r="L15" s="134"/>
      <c r="M15" s="5"/>
      <c r="N15" s="5"/>
      <c r="O15" s="5"/>
      <c r="P15" s="5"/>
      <c r="Q15" s="5"/>
      <c r="R15" s="5"/>
      <c r="S15" s="5"/>
    </row>
    <row r="16" spans="1:19" ht="79.150000000000006" customHeight="1" x14ac:dyDescent="0.25">
      <c r="A16" s="96" t="s">
        <v>10</v>
      </c>
      <c r="B16" s="54" t="s">
        <v>99</v>
      </c>
      <c r="C16" s="29" t="s">
        <v>133</v>
      </c>
      <c r="D16" s="96" t="s">
        <v>134</v>
      </c>
      <c r="E16" s="96" t="s">
        <v>3</v>
      </c>
      <c r="F16" s="57">
        <v>12793.798000000001</v>
      </c>
      <c r="G16" s="96" t="s">
        <v>302</v>
      </c>
      <c r="H16" s="113"/>
      <c r="I16" s="96" t="s">
        <v>302</v>
      </c>
      <c r="J16" s="60">
        <f>I16/F16*100</f>
        <v>0</v>
      </c>
      <c r="K16" s="60">
        <v>0</v>
      </c>
      <c r="L16" s="186" t="s">
        <v>303</v>
      </c>
      <c r="M16" s="53">
        <v>1</v>
      </c>
      <c r="N16" s="52"/>
      <c r="O16" s="52"/>
      <c r="P16" s="52"/>
      <c r="Q16" s="52"/>
      <c r="R16" s="52"/>
      <c r="S16" s="52"/>
    </row>
    <row r="17" spans="1:19" ht="62.45" customHeight="1" x14ac:dyDescent="0.25">
      <c r="A17" s="150" t="s">
        <v>4</v>
      </c>
      <c r="B17" s="183" t="s">
        <v>99</v>
      </c>
      <c r="C17" s="29" t="s">
        <v>136</v>
      </c>
      <c r="D17" s="150" t="s">
        <v>77</v>
      </c>
      <c r="E17" s="150" t="s">
        <v>3</v>
      </c>
      <c r="F17" s="20">
        <v>2772.8</v>
      </c>
      <c r="G17" s="96" t="s">
        <v>302</v>
      </c>
      <c r="H17" s="113"/>
      <c r="I17" s="96" t="s">
        <v>302</v>
      </c>
      <c r="J17" s="62">
        <f t="shared" ref="J17:J43" si="0">I17/F17*100</f>
        <v>0</v>
      </c>
      <c r="K17" s="96" t="s">
        <v>302</v>
      </c>
      <c r="L17" s="187"/>
      <c r="M17" s="182">
        <v>3</v>
      </c>
      <c r="N17" s="52"/>
      <c r="O17" s="52"/>
      <c r="P17" s="52"/>
      <c r="Q17" s="52"/>
      <c r="R17" s="52"/>
      <c r="S17" s="52"/>
    </row>
    <row r="18" spans="1:19" ht="29.45" customHeight="1" x14ac:dyDescent="0.25">
      <c r="A18" s="151"/>
      <c r="B18" s="184"/>
      <c r="C18" s="29" t="s">
        <v>69</v>
      </c>
      <c r="D18" s="151"/>
      <c r="E18" s="151"/>
      <c r="F18" s="20">
        <v>270</v>
      </c>
      <c r="G18" s="96" t="s">
        <v>302</v>
      </c>
      <c r="H18" s="113"/>
      <c r="I18" s="96" t="s">
        <v>302</v>
      </c>
      <c r="J18" s="62">
        <f t="shared" si="0"/>
        <v>0</v>
      </c>
      <c r="K18" s="60">
        <v>0</v>
      </c>
      <c r="L18" s="187"/>
      <c r="M18" s="182"/>
      <c r="N18" s="52"/>
      <c r="O18" s="52"/>
      <c r="P18" s="52"/>
      <c r="Q18" s="52"/>
      <c r="R18" s="52"/>
      <c r="S18" s="52"/>
    </row>
    <row r="19" spans="1:19" ht="21" customHeight="1" x14ac:dyDescent="0.25">
      <c r="A19" s="150" t="s">
        <v>5</v>
      </c>
      <c r="B19" s="183" t="s">
        <v>139</v>
      </c>
      <c r="C19" s="165" t="s">
        <v>137</v>
      </c>
      <c r="D19" s="150" t="s">
        <v>138</v>
      </c>
      <c r="E19" s="150" t="s">
        <v>3</v>
      </c>
      <c r="F19" s="20">
        <v>188499.035</v>
      </c>
      <c r="G19" s="96" t="s">
        <v>302</v>
      </c>
      <c r="H19" s="113"/>
      <c r="I19" s="96" t="s">
        <v>302</v>
      </c>
      <c r="J19" s="62">
        <f t="shared" si="0"/>
        <v>0</v>
      </c>
      <c r="K19" s="96" t="s">
        <v>302</v>
      </c>
      <c r="L19" s="187"/>
      <c r="M19" s="53" t="s">
        <v>145</v>
      </c>
      <c r="N19" s="52"/>
      <c r="O19" s="52"/>
      <c r="P19" s="52"/>
      <c r="Q19" s="52"/>
      <c r="R19" s="52"/>
      <c r="S19" s="52"/>
    </row>
    <row r="20" spans="1:19" ht="41.45" customHeight="1" x14ac:dyDescent="0.25">
      <c r="A20" s="151"/>
      <c r="B20" s="184"/>
      <c r="C20" s="167"/>
      <c r="D20" s="151"/>
      <c r="E20" s="151"/>
      <c r="F20" s="20">
        <v>41234.345000000001</v>
      </c>
      <c r="G20" s="96" t="s">
        <v>302</v>
      </c>
      <c r="H20" s="113"/>
      <c r="I20" s="96" t="s">
        <v>302</v>
      </c>
      <c r="J20" s="62">
        <f t="shared" si="0"/>
        <v>0</v>
      </c>
      <c r="K20" s="60">
        <v>0</v>
      </c>
      <c r="L20" s="187"/>
      <c r="M20" s="53" t="s">
        <v>146</v>
      </c>
      <c r="N20" s="52"/>
      <c r="O20" s="52"/>
      <c r="P20" s="52"/>
      <c r="Q20" s="52"/>
      <c r="R20" s="52"/>
      <c r="S20" s="52"/>
    </row>
    <row r="21" spans="1:19" ht="32.450000000000003" customHeight="1" x14ac:dyDescent="0.25">
      <c r="A21" s="150" t="s">
        <v>6</v>
      </c>
      <c r="B21" s="183" t="s">
        <v>139</v>
      </c>
      <c r="C21" s="165" t="s">
        <v>140</v>
      </c>
      <c r="D21" s="150" t="s">
        <v>141</v>
      </c>
      <c r="E21" s="150" t="s">
        <v>3</v>
      </c>
      <c r="F21" s="20">
        <v>11671.861000000001</v>
      </c>
      <c r="G21" s="96" t="s">
        <v>302</v>
      </c>
      <c r="H21" s="113"/>
      <c r="I21" s="96" t="s">
        <v>302</v>
      </c>
      <c r="J21" s="62">
        <f t="shared" si="0"/>
        <v>0</v>
      </c>
      <c r="K21" s="96" t="s">
        <v>302</v>
      </c>
      <c r="L21" s="187"/>
      <c r="M21" s="53" t="s">
        <v>143</v>
      </c>
      <c r="N21" s="52"/>
      <c r="O21" s="52"/>
      <c r="P21" s="52"/>
      <c r="Q21" s="52"/>
      <c r="R21" s="52"/>
      <c r="S21" s="52"/>
    </row>
    <row r="22" spans="1:19" ht="32.450000000000003" customHeight="1" x14ac:dyDescent="0.25">
      <c r="A22" s="151"/>
      <c r="B22" s="184"/>
      <c r="C22" s="167"/>
      <c r="D22" s="151"/>
      <c r="E22" s="151"/>
      <c r="F22" s="20">
        <v>57073.995000000003</v>
      </c>
      <c r="G22" s="96" t="s">
        <v>302</v>
      </c>
      <c r="H22" s="113"/>
      <c r="I22" s="96" t="s">
        <v>302</v>
      </c>
      <c r="J22" s="62">
        <f t="shared" si="0"/>
        <v>0</v>
      </c>
      <c r="K22" s="60">
        <v>0</v>
      </c>
      <c r="L22" s="187"/>
      <c r="M22" s="53" t="s">
        <v>142</v>
      </c>
      <c r="N22" s="52"/>
      <c r="O22" s="52"/>
      <c r="P22" s="52"/>
      <c r="Q22" s="52"/>
      <c r="R22" s="52"/>
      <c r="S22" s="52"/>
    </row>
    <row r="23" spans="1:19" ht="57.6" customHeight="1" x14ac:dyDescent="0.25">
      <c r="A23" s="94" t="s">
        <v>11</v>
      </c>
      <c r="B23" s="101" t="s">
        <v>139</v>
      </c>
      <c r="C23" s="104" t="s">
        <v>144</v>
      </c>
      <c r="D23" s="94" t="s">
        <v>77</v>
      </c>
      <c r="E23" s="94" t="s">
        <v>3</v>
      </c>
      <c r="F23" s="20">
        <v>1380</v>
      </c>
      <c r="G23" s="96" t="s">
        <v>302</v>
      </c>
      <c r="H23" s="113"/>
      <c r="I23" s="96" t="s">
        <v>302</v>
      </c>
      <c r="J23" s="62">
        <f t="shared" si="0"/>
        <v>0</v>
      </c>
      <c r="K23" s="96" t="s">
        <v>302</v>
      </c>
      <c r="L23" s="188"/>
      <c r="M23" s="55" t="s">
        <v>148</v>
      </c>
      <c r="N23" s="52"/>
      <c r="O23" s="52"/>
      <c r="P23" s="52"/>
      <c r="Q23" s="52"/>
      <c r="R23" s="52"/>
      <c r="S23" s="52"/>
    </row>
    <row r="24" spans="1:19" s="25" customFormat="1" ht="46.9" customHeight="1" x14ac:dyDescent="0.25">
      <c r="A24" s="94" t="s">
        <v>12</v>
      </c>
      <c r="B24" s="101" t="s">
        <v>149</v>
      </c>
      <c r="C24" s="104" t="s">
        <v>147</v>
      </c>
      <c r="D24" s="57" t="s">
        <v>76</v>
      </c>
      <c r="E24" s="96" t="s">
        <v>75</v>
      </c>
      <c r="F24" s="20">
        <v>1239.452</v>
      </c>
      <c r="G24" s="20">
        <v>847.48400000000004</v>
      </c>
      <c r="H24" s="114">
        <v>462.55500000000001</v>
      </c>
      <c r="I24" s="57">
        <v>431.44499999999999</v>
      </c>
      <c r="J24" s="62">
        <f t="shared" si="0"/>
        <v>34.809335093250887</v>
      </c>
      <c r="K24" s="61">
        <f>I24/G24*100</f>
        <v>50.908925714231771</v>
      </c>
      <c r="L24" s="63" t="s">
        <v>304</v>
      </c>
      <c r="M24" s="58" t="s">
        <v>150</v>
      </c>
      <c r="N24" s="49"/>
      <c r="O24" s="49"/>
      <c r="P24" s="49"/>
      <c r="Q24" s="49"/>
      <c r="R24" s="49"/>
      <c r="S24" s="49"/>
    </row>
    <row r="25" spans="1:19" s="25" customFormat="1" ht="61.9" customHeight="1" x14ac:dyDescent="0.25">
      <c r="A25" s="96" t="s">
        <v>14</v>
      </c>
      <c r="B25" s="96" t="s">
        <v>100</v>
      </c>
      <c r="C25" s="29" t="s">
        <v>29</v>
      </c>
      <c r="D25" s="57" t="s">
        <v>76</v>
      </c>
      <c r="E25" s="96" t="s">
        <v>75</v>
      </c>
      <c r="F25" s="20">
        <v>39.131999999999998</v>
      </c>
      <c r="G25" s="20">
        <v>39.131999999999998</v>
      </c>
      <c r="H25" s="114">
        <v>19.57</v>
      </c>
      <c r="I25" s="109">
        <v>7.6920000000000002</v>
      </c>
      <c r="J25" s="62">
        <f>I25/F25*100</f>
        <v>19.656547071450479</v>
      </c>
      <c r="K25" s="61">
        <f>I25/G25*100</f>
        <v>19.656547071450479</v>
      </c>
      <c r="L25" s="64" t="s">
        <v>93</v>
      </c>
      <c r="M25" s="58" t="s">
        <v>151</v>
      </c>
      <c r="N25" s="50"/>
      <c r="O25" s="50"/>
      <c r="P25" s="49"/>
      <c r="Q25" s="49"/>
      <c r="R25" s="49"/>
      <c r="S25" s="49"/>
    </row>
    <row r="26" spans="1:19" s="25" customFormat="1" ht="76.150000000000006" customHeight="1" x14ac:dyDescent="0.25">
      <c r="A26" s="96" t="s">
        <v>15</v>
      </c>
      <c r="B26" s="96" t="s">
        <v>100</v>
      </c>
      <c r="C26" s="29" t="s">
        <v>30</v>
      </c>
      <c r="D26" s="57" t="s">
        <v>76</v>
      </c>
      <c r="E26" s="96" t="s">
        <v>75</v>
      </c>
      <c r="F26" s="20">
        <v>417.06400000000002</v>
      </c>
      <c r="G26" s="20">
        <v>345.02499999999998</v>
      </c>
      <c r="H26" s="114">
        <v>172.52</v>
      </c>
      <c r="I26" s="18">
        <v>168.36199999999999</v>
      </c>
      <c r="J26" s="62">
        <f>I26/F26*100</f>
        <v>40.36838470834212</v>
      </c>
      <c r="K26" s="61">
        <f>I26/G26*100</f>
        <v>48.797043692486056</v>
      </c>
      <c r="L26" s="29" t="s">
        <v>306</v>
      </c>
      <c r="M26" s="58" t="s">
        <v>152</v>
      </c>
      <c r="N26" s="49"/>
      <c r="O26" s="49"/>
      <c r="P26" s="49"/>
      <c r="Q26" s="49"/>
      <c r="R26" s="49"/>
      <c r="S26" s="49"/>
    </row>
    <row r="27" spans="1:19" ht="55.9" customHeight="1" x14ac:dyDescent="0.25">
      <c r="A27" s="96" t="s">
        <v>0</v>
      </c>
      <c r="B27" s="96" t="s">
        <v>100</v>
      </c>
      <c r="C27" s="29" t="s">
        <v>153</v>
      </c>
      <c r="D27" s="57">
        <v>2024</v>
      </c>
      <c r="E27" s="96" t="s">
        <v>75</v>
      </c>
      <c r="F27" s="20">
        <v>295.89999999999998</v>
      </c>
      <c r="G27" s="20">
        <v>0</v>
      </c>
      <c r="H27" s="114"/>
      <c r="I27" s="109">
        <v>0</v>
      </c>
      <c r="J27" s="62">
        <f t="shared" si="0"/>
        <v>0</v>
      </c>
      <c r="K27" s="61">
        <v>0</v>
      </c>
      <c r="L27" s="29" t="s">
        <v>305</v>
      </c>
      <c r="M27" s="55" t="s">
        <v>154</v>
      </c>
      <c r="N27" s="65"/>
      <c r="O27" s="52"/>
      <c r="P27" s="52"/>
      <c r="Q27" s="52"/>
      <c r="R27" s="52"/>
      <c r="S27" s="52"/>
    </row>
    <row r="28" spans="1:19" ht="55.9" customHeight="1" x14ac:dyDescent="0.25">
      <c r="A28" s="96" t="s">
        <v>1</v>
      </c>
      <c r="B28" s="96" t="s">
        <v>135</v>
      </c>
      <c r="C28" s="29" t="s">
        <v>155</v>
      </c>
      <c r="D28" s="57">
        <v>2024</v>
      </c>
      <c r="E28" s="96" t="s">
        <v>75</v>
      </c>
      <c r="F28" s="20">
        <v>298.5</v>
      </c>
      <c r="G28" s="20">
        <v>0</v>
      </c>
      <c r="H28" s="114"/>
      <c r="I28" s="109">
        <v>0</v>
      </c>
      <c r="J28" s="62">
        <f>I28/F28*100</f>
        <v>0</v>
      </c>
      <c r="K28" s="61">
        <v>0</v>
      </c>
      <c r="L28" s="29" t="s">
        <v>305</v>
      </c>
      <c r="M28" s="55" t="s">
        <v>167</v>
      </c>
      <c r="N28" s="65"/>
      <c r="O28" s="52"/>
      <c r="P28" s="52"/>
      <c r="Q28" s="52"/>
      <c r="R28" s="52"/>
      <c r="S28" s="52"/>
    </row>
    <row r="29" spans="1:19" ht="55.9" customHeight="1" x14ac:dyDescent="0.25">
      <c r="A29" s="96" t="s">
        <v>23</v>
      </c>
      <c r="B29" s="96" t="s">
        <v>166</v>
      </c>
      <c r="C29" s="29" t="s">
        <v>156</v>
      </c>
      <c r="D29" s="57">
        <v>2024</v>
      </c>
      <c r="E29" s="96" t="s">
        <v>75</v>
      </c>
      <c r="F29" s="57">
        <v>155.92500000000001</v>
      </c>
      <c r="G29" s="20">
        <v>0</v>
      </c>
      <c r="H29" s="114"/>
      <c r="I29" s="109">
        <v>0</v>
      </c>
      <c r="J29" s="62">
        <f t="shared" si="0"/>
        <v>0</v>
      </c>
      <c r="K29" s="61">
        <v>0</v>
      </c>
      <c r="L29" s="29" t="s">
        <v>305</v>
      </c>
      <c r="M29" s="55" t="s">
        <v>161</v>
      </c>
      <c r="N29" s="65"/>
      <c r="O29" s="52"/>
      <c r="P29" s="52"/>
      <c r="Q29" s="52"/>
      <c r="R29" s="52"/>
      <c r="S29" s="52"/>
    </row>
    <row r="30" spans="1:19" ht="55.9" customHeight="1" x14ac:dyDescent="0.25">
      <c r="A30" s="96" t="s">
        <v>24</v>
      </c>
      <c r="B30" s="96" t="s">
        <v>166</v>
      </c>
      <c r="C30" s="29" t="s">
        <v>157</v>
      </c>
      <c r="D30" s="57">
        <v>2024</v>
      </c>
      <c r="E30" s="96" t="s">
        <v>75</v>
      </c>
      <c r="F30" s="20">
        <v>75.995000000000005</v>
      </c>
      <c r="G30" s="20">
        <v>0</v>
      </c>
      <c r="H30" s="114"/>
      <c r="I30" s="109">
        <v>0</v>
      </c>
      <c r="J30" s="62">
        <f t="shared" si="0"/>
        <v>0</v>
      </c>
      <c r="K30" s="61">
        <v>0</v>
      </c>
      <c r="L30" s="29" t="s">
        <v>305</v>
      </c>
      <c r="M30" s="55" t="s">
        <v>162</v>
      </c>
      <c r="N30" s="65"/>
      <c r="O30" s="52"/>
      <c r="P30" s="52"/>
      <c r="Q30" s="52"/>
      <c r="R30" s="52"/>
      <c r="S30" s="52"/>
    </row>
    <row r="31" spans="1:19" ht="55.9" customHeight="1" x14ac:dyDescent="0.25">
      <c r="A31" s="96" t="s">
        <v>31</v>
      </c>
      <c r="B31" s="96" t="s">
        <v>166</v>
      </c>
      <c r="C31" s="29" t="s">
        <v>158</v>
      </c>
      <c r="D31" s="57">
        <v>2024</v>
      </c>
      <c r="E31" s="96" t="s">
        <v>75</v>
      </c>
      <c r="F31" s="20">
        <v>14.72</v>
      </c>
      <c r="G31" s="20">
        <v>0</v>
      </c>
      <c r="H31" s="114"/>
      <c r="I31" s="109">
        <v>0</v>
      </c>
      <c r="J31" s="62">
        <f t="shared" si="0"/>
        <v>0</v>
      </c>
      <c r="K31" s="61">
        <v>0</v>
      </c>
      <c r="L31" s="29" t="s">
        <v>305</v>
      </c>
      <c r="M31" s="55" t="s">
        <v>163</v>
      </c>
      <c r="N31" s="65"/>
      <c r="O31" s="52"/>
      <c r="P31" s="52"/>
      <c r="Q31" s="52"/>
      <c r="R31" s="52"/>
      <c r="S31" s="52"/>
    </row>
    <row r="32" spans="1:19" ht="55.9" customHeight="1" x14ac:dyDescent="0.25">
      <c r="A32" s="96" t="s">
        <v>32</v>
      </c>
      <c r="B32" s="96" t="s">
        <v>166</v>
      </c>
      <c r="C32" s="29" t="s">
        <v>159</v>
      </c>
      <c r="D32" s="57">
        <v>2024</v>
      </c>
      <c r="E32" s="96" t="s">
        <v>75</v>
      </c>
      <c r="F32" s="20">
        <v>58.249000000000002</v>
      </c>
      <c r="G32" s="20">
        <v>0</v>
      </c>
      <c r="H32" s="114"/>
      <c r="I32" s="109">
        <v>0</v>
      </c>
      <c r="J32" s="62">
        <f t="shared" si="0"/>
        <v>0</v>
      </c>
      <c r="K32" s="61">
        <v>0</v>
      </c>
      <c r="L32" s="29" t="s">
        <v>305</v>
      </c>
      <c r="M32" s="55" t="s">
        <v>164</v>
      </c>
      <c r="N32" s="65"/>
      <c r="O32" s="52"/>
      <c r="P32" s="52"/>
      <c r="Q32" s="52"/>
      <c r="R32" s="52"/>
      <c r="S32" s="52"/>
    </row>
    <row r="33" spans="1:19" ht="55.9" customHeight="1" x14ac:dyDescent="0.25">
      <c r="A33" s="96" t="s">
        <v>33</v>
      </c>
      <c r="B33" s="96" t="s">
        <v>166</v>
      </c>
      <c r="C33" s="29" t="s">
        <v>160</v>
      </c>
      <c r="D33" s="57">
        <v>2024</v>
      </c>
      <c r="E33" s="96" t="s">
        <v>75</v>
      </c>
      <c r="F33" s="20">
        <v>47.216999999999999</v>
      </c>
      <c r="G33" s="20">
        <v>0</v>
      </c>
      <c r="H33" s="114"/>
      <c r="I33" s="109">
        <v>0</v>
      </c>
      <c r="J33" s="62">
        <f t="shared" si="0"/>
        <v>0</v>
      </c>
      <c r="K33" s="61">
        <v>0</v>
      </c>
      <c r="L33" s="29" t="s">
        <v>305</v>
      </c>
      <c r="M33" s="55" t="s">
        <v>165</v>
      </c>
      <c r="N33" s="65"/>
      <c r="O33" s="52"/>
      <c r="P33" s="52"/>
      <c r="Q33" s="52"/>
      <c r="R33" s="52"/>
      <c r="S33" s="52"/>
    </row>
    <row r="34" spans="1:19" ht="75" customHeight="1" x14ac:dyDescent="0.25">
      <c r="A34" s="96" t="s">
        <v>34</v>
      </c>
      <c r="B34" s="96" t="s">
        <v>99</v>
      </c>
      <c r="C34" s="29" t="s">
        <v>168</v>
      </c>
      <c r="D34" s="57">
        <v>2024</v>
      </c>
      <c r="E34" s="96" t="s">
        <v>3</v>
      </c>
      <c r="F34" s="20">
        <v>129.02000000000001</v>
      </c>
      <c r="G34" s="20">
        <v>0</v>
      </c>
      <c r="H34" s="114"/>
      <c r="I34" s="109">
        <v>0</v>
      </c>
      <c r="J34" s="62">
        <f t="shared" si="0"/>
        <v>0</v>
      </c>
      <c r="K34" s="62">
        <v>0</v>
      </c>
      <c r="L34" s="165" t="s">
        <v>303</v>
      </c>
      <c r="M34" s="55" t="s">
        <v>169</v>
      </c>
      <c r="N34" s="65"/>
      <c r="O34" s="52"/>
      <c r="P34" s="52"/>
      <c r="Q34" s="52"/>
      <c r="R34" s="52"/>
      <c r="S34" s="52"/>
    </row>
    <row r="35" spans="1:19" ht="72" customHeight="1" x14ac:dyDescent="0.25">
      <c r="A35" s="96" t="s">
        <v>35</v>
      </c>
      <c r="B35" s="96" t="s">
        <v>173</v>
      </c>
      <c r="C35" s="29" t="s">
        <v>170</v>
      </c>
      <c r="D35" s="57">
        <v>2024</v>
      </c>
      <c r="E35" s="96" t="s">
        <v>3</v>
      </c>
      <c r="F35" s="57">
        <v>209.376</v>
      </c>
      <c r="G35" s="20">
        <v>0</v>
      </c>
      <c r="H35" s="114"/>
      <c r="I35" s="109">
        <v>0</v>
      </c>
      <c r="J35" s="62">
        <f t="shared" si="0"/>
        <v>0</v>
      </c>
      <c r="K35" s="62">
        <v>0</v>
      </c>
      <c r="L35" s="166"/>
      <c r="M35" s="55" t="s">
        <v>174</v>
      </c>
      <c r="N35" s="65"/>
      <c r="O35" s="52"/>
      <c r="P35" s="52"/>
      <c r="Q35" s="52"/>
      <c r="R35" s="52"/>
      <c r="S35" s="52"/>
    </row>
    <row r="36" spans="1:19" ht="72" customHeight="1" x14ac:dyDescent="0.25">
      <c r="A36" s="96" t="s">
        <v>41</v>
      </c>
      <c r="B36" s="96" t="s">
        <v>173</v>
      </c>
      <c r="C36" s="29" t="s">
        <v>171</v>
      </c>
      <c r="D36" s="57">
        <v>2024</v>
      </c>
      <c r="E36" s="96" t="s">
        <v>3</v>
      </c>
      <c r="F36" s="57">
        <v>94.343999999999994</v>
      </c>
      <c r="G36" s="20">
        <v>0</v>
      </c>
      <c r="H36" s="114"/>
      <c r="I36" s="109">
        <v>0</v>
      </c>
      <c r="J36" s="62">
        <f t="shared" si="0"/>
        <v>0</v>
      </c>
      <c r="K36" s="62">
        <v>0</v>
      </c>
      <c r="L36" s="166"/>
      <c r="M36" s="55" t="s">
        <v>175</v>
      </c>
      <c r="N36" s="65"/>
      <c r="O36" s="52"/>
      <c r="P36" s="52"/>
      <c r="Q36" s="52"/>
      <c r="R36" s="52"/>
      <c r="S36" s="52"/>
    </row>
    <row r="37" spans="1:19" ht="72" customHeight="1" x14ac:dyDescent="0.25">
      <c r="A37" s="96" t="s">
        <v>42</v>
      </c>
      <c r="B37" s="96" t="s">
        <v>173</v>
      </c>
      <c r="C37" s="29" t="s">
        <v>172</v>
      </c>
      <c r="D37" s="57" t="s">
        <v>141</v>
      </c>
      <c r="E37" s="96" t="s">
        <v>3</v>
      </c>
      <c r="F37" s="20">
        <v>6266.4059999999999</v>
      </c>
      <c r="G37" s="20">
        <v>0</v>
      </c>
      <c r="H37" s="114"/>
      <c r="I37" s="109">
        <v>0</v>
      </c>
      <c r="J37" s="62">
        <f t="shared" si="0"/>
        <v>0</v>
      </c>
      <c r="K37" s="62">
        <v>0</v>
      </c>
      <c r="L37" s="166"/>
      <c r="M37" s="55" t="s">
        <v>176</v>
      </c>
      <c r="N37" s="65"/>
      <c r="O37" s="52"/>
      <c r="P37" s="52"/>
      <c r="Q37" s="52"/>
      <c r="R37" s="52"/>
      <c r="S37" s="52"/>
    </row>
    <row r="38" spans="1:19" ht="73.150000000000006" customHeight="1" x14ac:dyDescent="0.25">
      <c r="A38" s="96" t="s">
        <v>43</v>
      </c>
      <c r="B38" s="96" t="s">
        <v>99</v>
      </c>
      <c r="C38" s="29" t="s">
        <v>177</v>
      </c>
      <c r="D38" s="57" t="s">
        <v>141</v>
      </c>
      <c r="E38" s="96" t="s">
        <v>3</v>
      </c>
      <c r="F38" s="20">
        <v>5831.067</v>
      </c>
      <c r="G38" s="20">
        <v>0</v>
      </c>
      <c r="H38" s="114"/>
      <c r="I38" s="109">
        <v>0</v>
      </c>
      <c r="J38" s="62">
        <f t="shared" si="0"/>
        <v>0</v>
      </c>
      <c r="K38" s="62">
        <v>0</v>
      </c>
      <c r="L38" s="166"/>
      <c r="M38" s="55" t="s">
        <v>178</v>
      </c>
      <c r="N38" s="65"/>
      <c r="O38" s="52"/>
      <c r="P38" s="52"/>
      <c r="Q38" s="52"/>
      <c r="R38" s="52"/>
      <c r="S38" s="52"/>
    </row>
    <row r="39" spans="1:19" ht="59.45" customHeight="1" x14ac:dyDescent="0.25">
      <c r="A39" s="96" t="s">
        <v>44</v>
      </c>
      <c r="B39" s="96" t="s">
        <v>185</v>
      </c>
      <c r="C39" s="29" t="s">
        <v>179</v>
      </c>
      <c r="D39" s="57">
        <v>2024</v>
      </c>
      <c r="E39" s="96" t="s">
        <v>3</v>
      </c>
      <c r="F39" s="20">
        <v>497.62200000000001</v>
      </c>
      <c r="G39" s="20">
        <v>0</v>
      </c>
      <c r="H39" s="114"/>
      <c r="I39" s="109">
        <v>0</v>
      </c>
      <c r="J39" s="62">
        <f t="shared" si="0"/>
        <v>0</v>
      </c>
      <c r="K39" s="62">
        <v>0</v>
      </c>
      <c r="L39" s="166"/>
      <c r="M39" s="55" t="s">
        <v>67</v>
      </c>
      <c r="N39" s="65"/>
      <c r="O39" s="52"/>
      <c r="P39" s="52"/>
      <c r="Q39" s="52"/>
      <c r="R39" s="52"/>
      <c r="S39" s="52"/>
    </row>
    <row r="40" spans="1:19" ht="59.45" customHeight="1" x14ac:dyDescent="0.25">
      <c r="A40" s="96" t="s">
        <v>45</v>
      </c>
      <c r="B40" s="96" t="s">
        <v>185</v>
      </c>
      <c r="C40" s="29" t="s">
        <v>180</v>
      </c>
      <c r="D40" s="57">
        <v>2024</v>
      </c>
      <c r="E40" s="96" t="s">
        <v>3</v>
      </c>
      <c r="F40" s="20">
        <v>253.65199999999999</v>
      </c>
      <c r="G40" s="20">
        <v>0</v>
      </c>
      <c r="H40" s="114"/>
      <c r="I40" s="109">
        <v>0</v>
      </c>
      <c r="J40" s="62">
        <f t="shared" si="0"/>
        <v>0</v>
      </c>
      <c r="K40" s="62">
        <v>0</v>
      </c>
      <c r="L40" s="166"/>
      <c r="M40" s="55" t="s">
        <v>68</v>
      </c>
      <c r="N40" s="65"/>
      <c r="O40" s="52"/>
      <c r="P40" s="52"/>
      <c r="Q40" s="52"/>
      <c r="R40" s="52"/>
      <c r="S40" s="52"/>
    </row>
    <row r="41" spans="1:19" ht="59.45" customHeight="1" x14ac:dyDescent="0.25">
      <c r="A41" s="96" t="s">
        <v>46</v>
      </c>
      <c r="B41" s="96" t="s">
        <v>185</v>
      </c>
      <c r="C41" s="29" t="s">
        <v>181</v>
      </c>
      <c r="D41" s="57">
        <v>2024</v>
      </c>
      <c r="E41" s="96" t="s">
        <v>3</v>
      </c>
      <c r="F41" s="20">
        <v>259.84399999999999</v>
      </c>
      <c r="G41" s="20">
        <v>0</v>
      </c>
      <c r="H41" s="114"/>
      <c r="I41" s="109">
        <v>0</v>
      </c>
      <c r="J41" s="62">
        <f t="shared" si="0"/>
        <v>0</v>
      </c>
      <c r="K41" s="62">
        <v>0</v>
      </c>
      <c r="L41" s="167"/>
      <c r="M41" s="55" t="s">
        <v>188</v>
      </c>
      <c r="N41" s="65"/>
      <c r="O41" s="52"/>
      <c r="P41" s="52"/>
      <c r="Q41" s="52"/>
      <c r="R41" s="52"/>
      <c r="S41" s="52"/>
    </row>
    <row r="42" spans="1:19" ht="55.9" customHeight="1" x14ac:dyDescent="0.25">
      <c r="A42" s="96" t="s">
        <v>47</v>
      </c>
      <c r="B42" s="96" t="s">
        <v>135</v>
      </c>
      <c r="C42" s="29" t="s">
        <v>182</v>
      </c>
      <c r="D42" s="57">
        <v>2024</v>
      </c>
      <c r="E42" s="96" t="s">
        <v>75</v>
      </c>
      <c r="F42" s="20">
        <v>450</v>
      </c>
      <c r="G42" s="20">
        <v>0</v>
      </c>
      <c r="H42" s="114"/>
      <c r="I42" s="109">
        <v>0</v>
      </c>
      <c r="J42" s="62">
        <f t="shared" si="0"/>
        <v>0</v>
      </c>
      <c r="K42" s="62">
        <v>0</v>
      </c>
      <c r="L42" s="29" t="s">
        <v>305</v>
      </c>
      <c r="M42" s="55" t="s">
        <v>187</v>
      </c>
      <c r="N42" s="65"/>
      <c r="O42" s="52"/>
      <c r="P42" s="52"/>
      <c r="Q42" s="52"/>
      <c r="R42" s="52"/>
      <c r="S42" s="52"/>
    </row>
    <row r="43" spans="1:19" ht="74.45" customHeight="1" x14ac:dyDescent="0.25">
      <c r="A43" s="96" t="s">
        <v>48</v>
      </c>
      <c r="B43" s="96" t="s">
        <v>191</v>
      </c>
      <c r="C43" s="29" t="s">
        <v>183</v>
      </c>
      <c r="D43" s="57">
        <v>2024</v>
      </c>
      <c r="E43" s="96" t="s">
        <v>75</v>
      </c>
      <c r="F43" s="20">
        <v>303.16000000000003</v>
      </c>
      <c r="G43" s="20">
        <v>303.16000000000003</v>
      </c>
      <c r="H43" s="114">
        <v>303.16000000000003</v>
      </c>
      <c r="I43" s="109">
        <v>20.222999999999999</v>
      </c>
      <c r="J43" s="62">
        <f t="shared" si="0"/>
        <v>6.6707349254519057</v>
      </c>
      <c r="K43" s="62">
        <f>I43/G43*100</f>
        <v>6.6707349254519057</v>
      </c>
      <c r="L43" s="29" t="s">
        <v>307</v>
      </c>
      <c r="M43" s="55" t="s">
        <v>186</v>
      </c>
      <c r="N43" s="65"/>
      <c r="O43" s="52"/>
      <c r="P43" s="52"/>
      <c r="Q43" s="52"/>
      <c r="R43" s="52"/>
      <c r="S43" s="52"/>
    </row>
    <row r="44" spans="1:19" ht="81.599999999999994" customHeight="1" x14ac:dyDescent="0.25">
      <c r="A44" s="96" t="s">
        <v>49</v>
      </c>
      <c r="B44" s="96" t="s">
        <v>190</v>
      </c>
      <c r="C44" s="29" t="s">
        <v>184</v>
      </c>
      <c r="D44" s="57">
        <v>2024</v>
      </c>
      <c r="E44" s="96" t="s">
        <v>75</v>
      </c>
      <c r="F44" s="20">
        <v>7025.69</v>
      </c>
      <c r="G44" s="20">
        <v>7025.69</v>
      </c>
      <c r="H44" s="114">
        <v>7025.69</v>
      </c>
      <c r="I44" s="109">
        <v>1489.3779999999999</v>
      </c>
      <c r="J44" s="62">
        <f>I44/F44*100</f>
        <v>21.19902813816152</v>
      </c>
      <c r="K44" s="62">
        <f>I44/G44*100</f>
        <v>21.19902813816152</v>
      </c>
      <c r="L44" s="29" t="s">
        <v>308</v>
      </c>
      <c r="M44" s="55" t="s">
        <v>189</v>
      </c>
      <c r="N44" s="65"/>
      <c r="O44" s="52"/>
      <c r="P44" s="52"/>
      <c r="Q44" s="52"/>
      <c r="R44" s="52"/>
      <c r="S44" s="52"/>
    </row>
    <row r="45" spans="1:19" ht="18.600000000000001" customHeight="1" x14ac:dyDescent="0.25">
      <c r="A45" s="179" t="s">
        <v>298</v>
      </c>
      <c r="B45" s="180"/>
      <c r="C45" s="181"/>
      <c r="D45" s="57"/>
      <c r="E45" s="96"/>
      <c r="F45" s="20">
        <f>F19+F22</f>
        <v>245573.03</v>
      </c>
      <c r="G45" s="20">
        <v>0</v>
      </c>
      <c r="H45" s="20">
        <v>0</v>
      </c>
      <c r="I45" s="109">
        <v>0</v>
      </c>
      <c r="J45" s="62">
        <f t="shared" ref="J45" si="1">I45/F45*100</f>
        <v>0</v>
      </c>
      <c r="K45" s="62">
        <v>0</v>
      </c>
      <c r="L45" s="66"/>
      <c r="M45" s="55"/>
      <c r="N45" s="65"/>
      <c r="O45" s="52"/>
      <c r="P45" s="52"/>
      <c r="Q45" s="52"/>
      <c r="R45" s="52"/>
      <c r="S45" s="52"/>
    </row>
    <row r="46" spans="1:19" ht="18.600000000000001" customHeight="1" x14ac:dyDescent="0.25">
      <c r="A46" s="179" t="s">
        <v>299</v>
      </c>
      <c r="B46" s="180"/>
      <c r="C46" s="181"/>
      <c r="D46" s="57"/>
      <c r="E46" s="96"/>
      <c r="F46" s="20">
        <f>SUM(F16:F44)-F18-F19-F22</f>
        <v>93815.138999999937</v>
      </c>
      <c r="G46" s="20">
        <f>SUM(G16:G44)-G18-G19-G22</f>
        <v>8560.491</v>
      </c>
      <c r="H46" s="20">
        <f>SUM(H16:H44)-H18-H19-H22</f>
        <v>7983.4949999999999</v>
      </c>
      <c r="I46" s="20">
        <f>SUM(I16:I44)-I18-I19-I22</f>
        <v>2117.1</v>
      </c>
      <c r="J46" s="62">
        <f>I46/F46*100</f>
        <v>2.2566720281680777</v>
      </c>
      <c r="K46" s="62">
        <f>I46/G46*100</f>
        <v>24.731058066645943</v>
      </c>
      <c r="L46" s="66"/>
      <c r="M46" s="55"/>
      <c r="N46" s="65"/>
      <c r="O46" s="52"/>
      <c r="P46" s="52"/>
      <c r="Q46" s="52"/>
      <c r="R46" s="52"/>
      <c r="S46" s="52"/>
    </row>
    <row r="47" spans="1:19" ht="22.15" customHeight="1" x14ac:dyDescent="0.25">
      <c r="A47" s="179" t="s">
        <v>91</v>
      </c>
      <c r="B47" s="180"/>
      <c r="C47" s="180"/>
      <c r="D47" s="180"/>
      <c r="E47" s="181"/>
      <c r="F47" s="4">
        <f>SUM(F16:F44)-F18</f>
        <v>339388.16899999994</v>
      </c>
      <c r="G47" s="4">
        <f>SUM(G16:G44)-G18</f>
        <v>8560.491</v>
      </c>
      <c r="H47" s="4">
        <f>SUM(H16:H44)-H18</f>
        <v>7983.4949999999999</v>
      </c>
      <c r="I47" s="4">
        <f>SUM(I16:I44)-I18</f>
        <v>2117.1</v>
      </c>
      <c r="J47" s="62">
        <f>I47/F47*100</f>
        <v>0.62379899872113698</v>
      </c>
      <c r="K47" s="62">
        <f>I47/G47*100</f>
        <v>24.731058066645943</v>
      </c>
      <c r="L47" s="56"/>
      <c r="M47" s="52"/>
      <c r="N47" s="52"/>
      <c r="O47" s="52"/>
      <c r="P47" s="52"/>
      <c r="Q47" s="52"/>
      <c r="R47" s="52"/>
      <c r="S47" s="52"/>
    </row>
    <row r="48" spans="1:19" ht="14.25" customHeight="1" x14ac:dyDescent="0.25">
      <c r="A48" s="134" t="s">
        <v>17</v>
      </c>
      <c r="B48" s="134"/>
      <c r="C48" s="134"/>
      <c r="D48" s="134"/>
      <c r="E48" s="134"/>
      <c r="F48" s="134"/>
      <c r="G48" s="134"/>
      <c r="H48" s="134"/>
      <c r="I48" s="134"/>
      <c r="J48" s="134"/>
      <c r="K48" s="134"/>
      <c r="L48" s="134"/>
      <c r="M48" s="5"/>
      <c r="N48" s="5"/>
      <c r="O48" s="5"/>
      <c r="P48" s="5"/>
      <c r="Q48" s="5"/>
      <c r="R48" s="5"/>
      <c r="S48" s="5"/>
    </row>
    <row r="49" spans="1:19" ht="23.25" hidden="1" customHeight="1" x14ac:dyDescent="0.25">
      <c r="A49" s="151"/>
      <c r="B49" s="94"/>
      <c r="C49" s="1" t="s">
        <v>2</v>
      </c>
      <c r="D49" s="151"/>
      <c r="E49" s="151"/>
      <c r="F49" s="107" t="e">
        <f>#REF!+#REF!+#REF!</f>
        <v>#REF!</v>
      </c>
      <c r="G49" s="107"/>
      <c r="H49" s="116"/>
      <c r="I49" s="36"/>
      <c r="J49" s="46"/>
      <c r="K49" s="9"/>
      <c r="L49" s="9"/>
      <c r="M49" s="7"/>
      <c r="N49" s="8"/>
      <c r="O49" s="7"/>
      <c r="P49" s="5"/>
      <c r="Q49" s="5"/>
      <c r="R49" s="5"/>
      <c r="S49" s="5"/>
    </row>
    <row r="50" spans="1:19" ht="61.9" hidden="1" customHeight="1" x14ac:dyDescent="0.25">
      <c r="A50" s="173"/>
      <c r="B50" s="96"/>
      <c r="C50" s="17" t="s">
        <v>7</v>
      </c>
      <c r="D50" s="173"/>
      <c r="E50" s="173"/>
      <c r="F50" s="20" t="e">
        <f>#REF!+#REF!+#REF!</f>
        <v>#REF!</v>
      </c>
      <c r="G50" s="106"/>
      <c r="H50" s="117"/>
      <c r="I50" s="38"/>
      <c r="J50" s="47"/>
      <c r="K50" s="9"/>
      <c r="L50" s="9"/>
      <c r="M50" s="5"/>
      <c r="N50" s="5"/>
      <c r="O50" s="5"/>
      <c r="P50" s="5"/>
      <c r="Q50" s="5"/>
      <c r="R50" s="5"/>
      <c r="S50" s="5"/>
    </row>
    <row r="51" spans="1:19" ht="63" customHeight="1" x14ac:dyDescent="0.25">
      <c r="A51" s="96" t="s">
        <v>10</v>
      </c>
      <c r="B51" s="96" t="s">
        <v>102</v>
      </c>
      <c r="C51" s="17" t="s">
        <v>192</v>
      </c>
      <c r="D51" s="26" t="s">
        <v>76</v>
      </c>
      <c r="E51" s="96" t="s">
        <v>3</v>
      </c>
      <c r="F51" s="20">
        <v>15315.141</v>
      </c>
      <c r="G51" s="20">
        <v>2117.88</v>
      </c>
      <c r="H51" s="20">
        <v>1392.7950000000001</v>
      </c>
      <c r="I51" s="18">
        <v>0</v>
      </c>
      <c r="J51" s="62">
        <f>I51/F51*100</f>
        <v>0</v>
      </c>
      <c r="K51" s="62">
        <f>I51/G51*100</f>
        <v>0</v>
      </c>
      <c r="L51" s="68" t="s">
        <v>357</v>
      </c>
      <c r="M51" s="55">
        <v>2</v>
      </c>
      <c r="N51" s="52"/>
      <c r="O51" s="52"/>
      <c r="P51" s="52"/>
      <c r="Q51" s="52"/>
      <c r="R51" s="52"/>
      <c r="S51" s="52"/>
    </row>
    <row r="52" spans="1:19" ht="56.25" customHeight="1" x14ac:dyDescent="0.25">
      <c r="A52" s="96" t="s">
        <v>4</v>
      </c>
      <c r="B52" s="96" t="s">
        <v>102</v>
      </c>
      <c r="C52" s="17" t="s">
        <v>71</v>
      </c>
      <c r="D52" s="96" t="s">
        <v>76</v>
      </c>
      <c r="E52" s="96" t="s">
        <v>3</v>
      </c>
      <c r="F52" s="32">
        <f>13892.861-112</f>
        <v>13780.861000000001</v>
      </c>
      <c r="G52" s="32">
        <v>0</v>
      </c>
      <c r="H52" s="118"/>
      <c r="I52" s="18">
        <v>0</v>
      </c>
      <c r="J52" s="62">
        <f t="shared" ref="J52:J62" si="2">I52/F52*100</f>
        <v>0</v>
      </c>
      <c r="K52" s="62">
        <v>0</v>
      </c>
      <c r="L52" s="165" t="s">
        <v>303</v>
      </c>
      <c r="M52" s="55">
        <v>3</v>
      </c>
      <c r="N52" s="52"/>
      <c r="O52" s="52"/>
      <c r="P52" s="52"/>
      <c r="Q52" s="52"/>
      <c r="R52" s="52"/>
      <c r="S52" s="52"/>
    </row>
    <row r="53" spans="1:19" ht="56.45" customHeight="1" x14ac:dyDescent="0.25">
      <c r="A53" s="96" t="s">
        <v>5</v>
      </c>
      <c r="B53" s="96" t="s">
        <v>194</v>
      </c>
      <c r="C53" s="17" t="s">
        <v>193</v>
      </c>
      <c r="D53" s="96" t="s">
        <v>77</v>
      </c>
      <c r="E53" s="96" t="s">
        <v>3</v>
      </c>
      <c r="F53" s="32">
        <v>5669.4229999999998</v>
      </c>
      <c r="G53" s="32">
        <v>0</v>
      </c>
      <c r="H53" s="118"/>
      <c r="I53" s="18">
        <v>0</v>
      </c>
      <c r="J53" s="62">
        <f t="shared" si="2"/>
        <v>0</v>
      </c>
      <c r="K53" s="62">
        <v>0</v>
      </c>
      <c r="L53" s="166"/>
      <c r="M53" s="55" t="s">
        <v>6</v>
      </c>
      <c r="N53" s="3"/>
      <c r="O53" s="3"/>
      <c r="P53" s="3"/>
      <c r="Q53" s="10"/>
    </row>
    <row r="54" spans="1:19" ht="49.15" customHeight="1" x14ac:dyDescent="0.25">
      <c r="A54" s="150" t="s">
        <v>6</v>
      </c>
      <c r="B54" s="150" t="s">
        <v>103</v>
      </c>
      <c r="C54" s="17" t="s">
        <v>195</v>
      </c>
      <c r="D54" s="150" t="s">
        <v>77</v>
      </c>
      <c r="E54" s="150" t="s">
        <v>3</v>
      </c>
      <c r="F54" s="32">
        <v>12212.4</v>
      </c>
      <c r="G54" s="20">
        <v>0</v>
      </c>
      <c r="H54" s="114"/>
      <c r="I54" s="18">
        <v>0</v>
      </c>
      <c r="J54" s="62">
        <f t="shared" si="2"/>
        <v>0</v>
      </c>
      <c r="K54" s="62">
        <v>0</v>
      </c>
      <c r="L54" s="166"/>
      <c r="M54" s="55" t="s">
        <v>14</v>
      </c>
      <c r="N54" s="3"/>
      <c r="O54" s="3"/>
      <c r="P54" s="3"/>
      <c r="Q54" s="10"/>
    </row>
    <row r="55" spans="1:19" ht="21.6" customHeight="1" x14ac:dyDescent="0.25">
      <c r="A55" s="151"/>
      <c r="B55" s="151"/>
      <c r="C55" s="17" t="s">
        <v>70</v>
      </c>
      <c r="D55" s="151"/>
      <c r="E55" s="151"/>
      <c r="F55" s="32">
        <v>340</v>
      </c>
      <c r="G55" s="20">
        <v>0</v>
      </c>
      <c r="H55" s="114"/>
      <c r="I55" s="18">
        <v>0</v>
      </c>
      <c r="J55" s="62">
        <f t="shared" si="2"/>
        <v>0</v>
      </c>
      <c r="K55" s="62">
        <v>0</v>
      </c>
      <c r="L55" s="166"/>
      <c r="M55" s="55"/>
      <c r="N55" s="3"/>
      <c r="O55" s="3"/>
      <c r="P55" s="3"/>
      <c r="Q55" s="10"/>
    </row>
    <row r="56" spans="1:19" ht="58.9" customHeight="1" x14ac:dyDescent="0.25">
      <c r="A56" s="96" t="s">
        <v>11</v>
      </c>
      <c r="B56" s="96" t="s">
        <v>102</v>
      </c>
      <c r="C56" s="29" t="s">
        <v>196</v>
      </c>
      <c r="D56" s="96" t="s">
        <v>77</v>
      </c>
      <c r="E56" s="96" t="s">
        <v>3</v>
      </c>
      <c r="F56" s="20">
        <v>50</v>
      </c>
      <c r="G56" s="20">
        <v>0</v>
      </c>
      <c r="H56" s="114"/>
      <c r="I56" s="18">
        <v>0</v>
      </c>
      <c r="J56" s="62">
        <f t="shared" si="2"/>
        <v>0</v>
      </c>
      <c r="K56" s="62">
        <v>0</v>
      </c>
      <c r="L56" s="167"/>
      <c r="M56" s="55" t="s">
        <v>1</v>
      </c>
      <c r="N56" s="3"/>
      <c r="O56" s="3"/>
      <c r="P56" s="3"/>
      <c r="Q56" s="10"/>
    </row>
    <row r="57" spans="1:19" ht="48.6" customHeight="1" x14ac:dyDescent="0.25">
      <c r="A57" s="94" t="s">
        <v>12</v>
      </c>
      <c r="B57" s="94" t="s">
        <v>102</v>
      </c>
      <c r="C57" s="29" t="s">
        <v>197</v>
      </c>
      <c r="D57" s="96" t="s">
        <v>77</v>
      </c>
      <c r="E57" s="26" t="s">
        <v>74</v>
      </c>
      <c r="F57" s="32">
        <v>199.98599999999999</v>
      </c>
      <c r="G57" s="20">
        <v>0</v>
      </c>
      <c r="H57" s="114"/>
      <c r="I57" s="18">
        <v>0</v>
      </c>
      <c r="J57" s="62">
        <f>I57/F57*100</f>
        <v>0</v>
      </c>
      <c r="K57" s="62">
        <v>0</v>
      </c>
      <c r="L57" s="98" t="s">
        <v>309</v>
      </c>
      <c r="M57" s="55" t="s">
        <v>23</v>
      </c>
      <c r="N57" s="3"/>
      <c r="O57" s="3"/>
      <c r="P57" s="3"/>
      <c r="Q57" s="10"/>
    </row>
    <row r="58" spans="1:19" ht="46.15" customHeight="1" x14ac:dyDescent="0.25">
      <c r="A58" s="173" t="s">
        <v>14</v>
      </c>
      <c r="B58" s="173" t="s">
        <v>199</v>
      </c>
      <c r="C58" s="29" t="s">
        <v>300</v>
      </c>
      <c r="D58" s="173" t="s">
        <v>77</v>
      </c>
      <c r="E58" s="173" t="s">
        <v>3</v>
      </c>
      <c r="F58" s="32">
        <v>871.88599999999997</v>
      </c>
      <c r="G58" s="20">
        <v>0</v>
      </c>
      <c r="H58" s="114"/>
      <c r="I58" s="18">
        <v>0</v>
      </c>
      <c r="J58" s="41">
        <f t="shared" si="2"/>
        <v>0</v>
      </c>
      <c r="K58" s="42">
        <v>0</v>
      </c>
      <c r="L58" s="165" t="s">
        <v>303</v>
      </c>
      <c r="M58" s="178" t="s">
        <v>31</v>
      </c>
      <c r="N58" s="3"/>
      <c r="O58" s="3"/>
      <c r="P58" s="3"/>
      <c r="Q58" s="10"/>
    </row>
    <row r="59" spans="1:19" ht="19.149999999999999" customHeight="1" x14ac:dyDescent="0.25">
      <c r="A59" s="173"/>
      <c r="B59" s="173"/>
      <c r="C59" s="29" t="s">
        <v>198</v>
      </c>
      <c r="D59" s="173"/>
      <c r="E59" s="173"/>
      <c r="F59" s="32">
        <v>32.880000000000003</v>
      </c>
      <c r="G59" s="20">
        <v>0</v>
      </c>
      <c r="H59" s="114"/>
      <c r="I59" s="18">
        <v>0</v>
      </c>
      <c r="J59" s="41">
        <f t="shared" si="2"/>
        <v>0</v>
      </c>
      <c r="K59" s="42">
        <v>0</v>
      </c>
      <c r="L59" s="166"/>
      <c r="M59" s="178"/>
      <c r="N59" s="3"/>
      <c r="O59" s="3"/>
      <c r="P59" s="3"/>
      <c r="Q59" s="10"/>
    </row>
    <row r="60" spans="1:19" ht="19.149999999999999" customHeight="1" x14ac:dyDescent="0.25">
      <c r="A60" s="173"/>
      <c r="B60" s="173"/>
      <c r="C60" s="29" t="s">
        <v>7</v>
      </c>
      <c r="D60" s="173"/>
      <c r="E60" s="173"/>
      <c r="F60" s="32">
        <v>1.9370000000000001</v>
      </c>
      <c r="G60" s="20">
        <v>0</v>
      </c>
      <c r="H60" s="114"/>
      <c r="I60" s="18">
        <v>0</v>
      </c>
      <c r="J60" s="41">
        <f t="shared" si="2"/>
        <v>0</v>
      </c>
      <c r="K60" s="42">
        <v>0</v>
      </c>
      <c r="L60" s="166"/>
      <c r="M60" s="178"/>
      <c r="N60" s="3"/>
      <c r="O60" s="3"/>
      <c r="P60" s="3"/>
      <c r="Q60" s="10"/>
    </row>
    <row r="61" spans="1:19" ht="48.6" customHeight="1" x14ac:dyDescent="0.25">
      <c r="A61" s="96" t="s">
        <v>15</v>
      </c>
      <c r="B61" s="96" t="s">
        <v>199</v>
      </c>
      <c r="C61" s="29" t="s">
        <v>200</v>
      </c>
      <c r="D61" s="96" t="s">
        <v>77</v>
      </c>
      <c r="E61" s="96" t="s">
        <v>3</v>
      </c>
      <c r="F61" s="32">
        <v>489.38200000000001</v>
      </c>
      <c r="G61" s="20">
        <v>0</v>
      </c>
      <c r="H61" s="114"/>
      <c r="I61" s="18">
        <v>0</v>
      </c>
      <c r="J61" s="41">
        <f t="shared" si="2"/>
        <v>0</v>
      </c>
      <c r="K61" s="42">
        <v>0</v>
      </c>
      <c r="L61" s="166"/>
      <c r="M61" s="99" t="s">
        <v>32</v>
      </c>
      <c r="N61" s="3"/>
      <c r="O61" s="3"/>
      <c r="P61" s="3"/>
      <c r="Q61" s="10"/>
    </row>
    <row r="62" spans="1:19" ht="56.45" customHeight="1" x14ac:dyDescent="0.25">
      <c r="A62" s="96" t="s">
        <v>0</v>
      </c>
      <c r="B62" s="96" t="s">
        <v>101</v>
      </c>
      <c r="C62" s="17" t="s">
        <v>86</v>
      </c>
      <c r="D62" s="96" t="s">
        <v>77</v>
      </c>
      <c r="E62" s="96" t="s">
        <v>3</v>
      </c>
      <c r="F62" s="20">
        <v>178.13</v>
      </c>
      <c r="G62" s="20">
        <v>0</v>
      </c>
      <c r="H62" s="114"/>
      <c r="I62" s="18">
        <v>0</v>
      </c>
      <c r="J62" s="41">
        <f t="shared" si="2"/>
        <v>0</v>
      </c>
      <c r="K62" s="42">
        <v>0</v>
      </c>
      <c r="L62" s="167"/>
      <c r="M62" s="99" t="s">
        <v>202</v>
      </c>
      <c r="N62" s="3"/>
      <c r="O62" s="3"/>
      <c r="P62" s="3"/>
      <c r="Q62" s="10"/>
    </row>
    <row r="63" spans="1:19" ht="60" customHeight="1" x14ac:dyDescent="0.25">
      <c r="A63" s="94" t="s">
        <v>1</v>
      </c>
      <c r="B63" s="96" t="s">
        <v>103</v>
      </c>
      <c r="C63" s="17" t="s">
        <v>201</v>
      </c>
      <c r="D63" s="96" t="s">
        <v>77</v>
      </c>
      <c r="E63" s="96" t="s">
        <v>3</v>
      </c>
      <c r="F63" s="32">
        <v>1497.5260000000001</v>
      </c>
      <c r="G63" s="32">
        <v>1497.5260000000001</v>
      </c>
      <c r="H63" s="32">
        <v>1497.5260000000001</v>
      </c>
      <c r="I63" s="18">
        <v>0</v>
      </c>
      <c r="J63" s="62">
        <f>I63/F63*100</f>
        <v>0</v>
      </c>
      <c r="K63" s="62">
        <f>I63/G63*100</f>
        <v>0</v>
      </c>
      <c r="L63" s="1" t="s">
        <v>358</v>
      </c>
      <c r="M63" s="99" t="s">
        <v>203</v>
      </c>
      <c r="N63" s="3"/>
      <c r="O63" s="3"/>
      <c r="P63" s="3"/>
      <c r="Q63" s="10"/>
    </row>
    <row r="64" spans="1:19" ht="89.45" customHeight="1" x14ac:dyDescent="0.25">
      <c r="A64" s="94" t="s">
        <v>23</v>
      </c>
      <c r="B64" s="96" t="s">
        <v>103</v>
      </c>
      <c r="C64" s="17" t="s">
        <v>87</v>
      </c>
      <c r="D64" s="96" t="s">
        <v>205</v>
      </c>
      <c r="E64" s="96" t="s">
        <v>74</v>
      </c>
      <c r="F64" s="32">
        <v>13000</v>
      </c>
      <c r="G64" s="20">
        <v>5671.15</v>
      </c>
      <c r="H64" s="114">
        <v>5671.15</v>
      </c>
      <c r="I64" s="18">
        <v>0</v>
      </c>
      <c r="J64" s="62">
        <f t="shared" ref="J64" si="3">I64/F64*100</f>
        <v>0</v>
      </c>
      <c r="K64" s="62">
        <f>I64/G64*100</f>
        <v>0</v>
      </c>
      <c r="L64" s="104" t="s">
        <v>310</v>
      </c>
      <c r="M64" s="69" t="s">
        <v>207</v>
      </c>
      <c r="N64" s="3"/>
      <c r="O64" s="3"/>
      <c r="P64" s="3"/>
      <c r="Q64" s="10"/>
    </row>
    <row r="65" spans="1:17" ht="51.6" customHeight="1" x14ac:dyDescent="0.25">
      <c r="A65" s="150" t="s">
        <v>24</v>
      </c>
      <c r="B65" s="150" t="s">
        <v>102</v>
      </c>
      <c r="C65" s="17" t="s">
        <v>204</v>
      </c>
      <c r="D65" s="150" t="s">
        <v>77</v>
      </c>
      <c r="E65" s="150" t="s">
        <v>3</v>
      </c>
      <c r="F65" s="32">
        <v>2894.056</v>
      </c>
      <c r="G65" s="32">
        <v>2894.056</v>
      </c>
      <c r="H65" s="32">
        <v>0</v>
      </c>
      <c r="I65" s="18">
        <v>0</v>
      </c>
      <c r="J65" s="62">
        <f>I65/F65*100</f>
        <v>0</v>
      </c>
      <c r="K65" s="62">
        <f t="shared" ref="K65" si="4">I65/G65*100</f>
        <v>0</v>
      </c>
      <c r="L65" s="98" t="s">
        <v>359</v>
      </c>
      <c r="M65" s="55" t="s">
        <v>208</v>
      </c>
      <c r="N65" s="3"/>
      <c r="O65" s="3"/>
      <c r="P65" s="3"/>
      <c r="Q65" s="10"/>
    </row>
    <row r="66" spans="1:17" ht="37.9" customHeight="1" x14ac:dyDescent="0.25">
      <c r="A66" s="151"/>
      <c r="B66" s="151"/>
      <c r="C66" s="17" t="s">
        <v>206</v>
      </c>
      <c r="D66" s="151"/>
      <c r="E66" s="151"/>
      <c r="F66" s="32">
        <v>49.8</v>
      </c>
      <c r="G66" s="32">
        <v>49.8</v>
      </c>
      <c r="H66" s="32">
        <v>49.8</v>
      </c>
      <c r="I66" s="18">
        <v>0</v>
      </c>
      <c r="J66" s="62">
        <f>I66/F66*100</f>
        <v>0</v>
      </c>
      <c r="K66" s="62">
        <f>I66/G66*100</f>
        <v>0</v>
      </c>
      <c r="L66" s="1" t="s">
        <v>360</v>
      </c>
      <c r="M66" s="3"/>
      <c r="N66" s="3"/>
      <c r="O66" s="3"/>
      <c r="P66" s="3"/>
      <c r="Q66" s="10"/>
    </row>
    <row r="67" spans="1:17" ht="21.75" customHeight="1" x14ac:dyDescent="0.25">
      <c r="A67" s="156" t="s">
        <v>91</v>
      </c>
      <c r="B67" s="157"/>
      <c r="C67" s="157"/>
      <c r="D67" s="157"/>
      <c r="E67" s="158"/>
      <c r="F67" s="4">
        <f>SUM(F51:F66)-F55-F59-F60-F66</f>
        <v>66158.790999999983</v>
      </c>
      <c r="G67" s="4">
        <f>SUM(G51:G66)-G55-G59-G60-G66</f>
        <v>12180.612000000001</v>
      </c>
      <c r="H67" s="4">
        <f>SUM(H51:H66)-H55-H59-H60-H66</f>
        <v>8561.4709999999995</v>
      </c>
      <c r="I67" s="4">
        <f>I51+I52+I53+I54+I66</f>
        <v>0</v>
      </c>
      <c r="J67" s="62">
        <f>I67/F67*100</f>
        <v>0</v>
      </c>
      <c r="K67" s="62">
        <f>I67/G67*100</f>
        <v>0</v>
      </c>
      <c r="L67" s="70"/>
      <c r="M67" s="3"/>
      <c r="N67" s="3"/>
      <c r="O67" s="3"/>
      <c r="P67" s="3"/>
      <c r="Q67" s="10"/>
    </row>
    <row r="68" spans="1:17" ht="18" customHeight="1" x14ac:dyDescent="0.25">
      <c r="A68" s="177" t="s">
        <v>88</v>
      </c>
      <c r="B68" s="177"/>
      <c r="C68" s="177"/>
      <c r="D68" s="177"/>
      <c r="E68" s="177"/>
      <c r="F68" s="177"/>
      <c r="G68" s="177"/>
      <c r="H68" s="177"/>
      <c r="I68" s="177"/>
      <c r="J68" s="177"/>
      <c r="K68" s="177"/>
      <c r="L68" s="177"/>
      <c r="M68" s="3"/>
      <c r="N68" s="3"/>
      <c r="O68" s="3"/>
      <c r="P68" s="3"/>
      <c r="Q68" s="10"/>
    </row>
    <row r="69" spans="1:17" ht="75" customHeight="1" x14ac:dyDescent="0.25">
      <c r="A69" s="94" t="s">
        <v>10</v>
      </c>
      <c r="B69" s="94" t="s">
        <v>103</v>
      </c>
      <c r="C69" s="17" t="s">
        <v>209</v>
      </c>
      <c r="D69" s="94" t="s">
        <v>77</v>
      </c>
      <c r="E69" s="94" t="s">
        <v>74</v>
      </c>
      <c r="F69" s="107">
        <v>-4000</v>
      </c>
      <c r="G69" s="107">
        <v>-4000</v>
      </c>
      <c r="H69" s="116"/>
      <c r="I69" s="36">
        <v>-4000</v>
      </c>
      <c r="J69" s="129">
        <v>100</v>
      </c>
      <c r="K69" s="42">
        <v>100</v>
      </c>
      <c r="L69" s="73" t="s">
        <v>311</v>
      </c>
      <c r="M69" s="3"/>
      <c r="N69" s="3"/>
      <c r="O69" s="3"/>
      <c r="P69" s="3"/>
      <c r="Q69" s="10"/>
    </row>
    <row r="70" spans="1:17" ht="24" customHeight="1" x14ac:dyDescent="0.25">
      <c r="A70" s="156" t="s">
        <v>91</v>
      </c>
      <c r="B70" s="157"/>
      <c r="C70" s="157"/>
      <c r="D70" s="157"/>
      <c r="E70" s="158"/>
      <c r="F70" s="4">
        <f>F69</f>
        <v>-4000</v>
      </c>
      <c r="G70" s="4">
        <f>G69</f>
        <v>-4000</v>
      </c>
      <c r="H70" s="115"/>
      <c r="I70" s="4">
        <f>I69</f>
        <v>-4000</v>
      </c>
      <c r="J70" s="130">
        <v>100</v>
      </c>
      <c r="K70" s="71">
        <v>100</v>
      </c>
      <c r="L70" s="72"/>
      <c r="M70" s="168"/>
      <c r="N70" s="168"/>
      <c r="O70" s="168"/>
      <c r="P70" s="168"/>
      <c r="Q70" s="10"/>
    </row>
    <row r="71" spans="1:17" ht="18.75" customHeight="1" x14ac:dyDescent="0.25">
      <c r="A71" s="134" t="s">
        <v>18</v>
      </c>
      <c r="B71" s="134"/>
      <c r="C71" s="134"/>
      <c r="D71" s="134"/>
      <c r="E71" s="134"/>
      <c r="F71" s="134"/>
      <c r="G71" s="134"/>
      <c r="H71" s="134"/>
      <c r="I71" s="134"/>
      <c r="J71" s="134"/>
      <c r="K71" s="134"/>
      <c r="L71" s="134"/>
      <c r="M71" s="11"/>
      <c r="N71" s="12"/>
      <c r="O71" s="11"/>
      <c r="Q71" s="10"/>
    </row>
    <row r="72" spans="1:17" ht="97.15" customHeight="1" x14ac:dyDescent="0.25">
      <c r="A72" s="95">
        <v>1</v>
      </c>
      <c r="B72" s="74" t="s">
        <v>104</v>
      </c>
      <c r="C72" s="39" t="s">
        <v>36</v>
      </c>
      <c r="D72" s="95">
        <v>2024</v>
      </c>
      <c r="E72" s="97" t="s">
        <v>38</v>
      </c>
      <c r="F72" s="20">
        <v>18238.419000000002</v>
      </c>
      <c r="G72" s="107">
        <v>17567.776000000002</v>
      </c>
      <c r="H72" s="116">
        <v>9583.0910000000003</v>
      </c>
      <c r="I72" s="107">
        <v>8761.1640000000007</v>
      </c>
      <c r="J72" s="62">
        <f>I72/F72*100</f>
        <v>48.036861089768799</v>
      </c>
      <c r="K72" s="62">
        <f>I72/G72*100</f>
        <v>49.87064953469352</v>
      </c>
      <c r="L72" s="63" t="s">
        <v>315</v>
      </c>
      <c r="M72" s="78" t="s">
        <v>210</v>
      </c>
      <c r="N72" s="75" t="s">
        <v>312</v>
      </c>
      <c r="O72" s="75"/>
      <c r="P72" s="76"/>
      <c r="Q72" s="77"/>
    </row>
    <row r="73" spans="1:17" ht="90" customHeight="1" x14ac:dyDescent="0.25">
      <c r="A73" s="22">
        <v>2</v>
      </c>
      <c r="B73" s="79" t="s">
        <v>104</v>
      </c>
      <c r="C73" s="24" t="s">
        <v>37</v>
      </c>
      <c r="D73" s="95">
        <v>2024</v>
      </c>
      <c r="E73" s="21" t="s">
        <v>27</v>
      </c>
      <c r="F73" s="20">
        <v>8.4740000000000002</v>
      </c>
      <c r="G73" s="20">
        <v>8.4740000000000002</v>
      </c>
      <c r="H73" s="114">
        <v>8.4740000000000002</v>
      </c>
      <c r="I73" s="20">
        <v>8.3119999999999994</v>
      </c>
      <c r="J73" s="62">
        <f>I73/F73*100</f>
        <v>98.088270002360161</v>
      </c>
      <c r="K73" s="62">
        <f>I73/G73*100</f>
        <v>98.088270002360161</v>
      </c>
      <c r="L73" s="80" t="s">
        <v>313</v>
      </c>
      <c r="M73" s="78" t="s">
        <v>211</v>
      </c>
      <c r="N73" s="13"/>
      <c r="O73" s="13"/>
      <c r="P73" s="13"/>
      <c r="Q73" s="10"/>
    </row>
    <row r="74" spans="1:17" ht="44.45" customHeight="1" x14ac:dyDescent="0.25">
      <c r="A74" s="22">
        <v>3</v>
      </c>
      <c r="B74" s="79" t="s">
        <v>105</v>
      </c>
      <c r="C74" s="24" t="s">
        <v>83</v>
      </c>
      <c r="D74" s="95">
        <v>2024</v>
      </c>
      <c r="E74" s="21" t="s">
        <v>27</v>
      </c>
      <c r="F74" s="20">
        <v>322.17399999999998</v>
      </c>
      <c r="G74" s="20">
        <v>322.17399999999998</v>
      </c>
      <c r="H74" s="114">
        <v>0</v>
      </c>
      <c r="I74" s="20">
        <v>0</v>
      </c>
      <c r="J74" s="62">
        <f t="shared" ref="J74:J85" si="5">I74/F74*100</f>
        <v>0</v>
      </c>
      <c r="K74" s="62">
        <f>I74/G74*100</f>
        <v>0</v>
      </c>
      <c r="L74" s="67" t="s">
        <v>314</v>
      </c>
      <c r="M74" s="78" t="s">
        <v>212</v>
      </c>
      <c r="Q74" s="10"/>
    </row>
    <row r="75" spans="1:17" ht="45.75" customHeight="1" x14ac:dyDescent="0.25">
      <c r="A75" s="22">
        <v>4</v>
      </c>
      <c r="B75" s="79" t="s">
        <v>105</v>
      </c>
      <c r="C75" s="24" t="s">
        <v>84</v>
      </c>
      <c r="D75" s="95">
        <v>2024</v>
      </c>
      <c r="E75" s="21" t="s">
        <v>27</v>
      </c>
      <c r="F75" s="20">
        <v>112.491</v>
      </c>
      <c r="G75" s="20">
        <v>0</v>
      </c>
      <c r="H75" s="114"/>
      <c r="I75" s="20">
        <v>0</v>
      </c>
      <c r="J75" s="62">
        <f>I75/F75*100</f>
        <v>0</v>
      </c>
      <c r="K75" s="62">
        <v>0</v>
      </c>
      <c r="L75" s="67" t="s">
        <v>325</v>
      </c>
      <c r="M75" s="55" t="s">
        <v>213</v>
      </c>
      <c r="Q75" s="10"/>
    </row>
    <row r="76" spans="1:17" ht="49.15" customHeight="1" x14ac:dyDescent="0.25">
      <c r="A76" s="22">
        <v>5</v>
      </c>
      <c r="B76" s="79" t="s">
        <v>105</v>
      </c>
      <c r="C76" s="24" t="s">
        <v>85</v>
      </c>
      <c r="D76" s="95">
        <v>2024</v>
      </c>
      <c r="E76" s="21" t="s">
        <v>27</v>
      </c>
      <c r="F76" s="20">
        <v>370.24200000000002</v>
      </c>
      <c r="G76" s="20">
        <v>370.24200000000002</v>
      </c>
      <c r="H76" s="114">
        <v>0</v>
      </c>
      <c r="I76" s="20">
        <v>0</v>
      </c>
      <c r="J76" s="62">
        <f t="shared" si="5"/>
        <v>0</v>
      </c>
      <c r="K76" s="62">
        <f t="shared" ref="K76:K81" si="6">I76/G76*100</f>
        <v>0</v>
      </c>
      <c r="L76" s="67" t="s">
        <v>314</v>
      </c>
      <c r="M76" s="78" t="s">
        <v>214</v>
      </c>
      <c r="Q76" s="10"/>
    </row>
    <row r="77" spans="1:17" ht="29.45" customHeight="1" x14ac:dyDescent="0.25">
      <c r="A77" s="22">
        <v>6</v>
      </c>
      <c r="B77" s="79" t="s">
        <v>105</v>
      </c>
      <c r="C77" s="24" t="s">
        <v>215</v>
      </c>
      <c r="D77" s="95">
        <v>2024</v>
      </c>
      <c r="E77" s="21" t="s">
        <v>27</v>
      </c>
      <c r="F77" s="20">
        <v>130.81399999999999</v>
      </c>
      <c r="G77" s="20">
        <v>0</v>
      </c>
      <c r="H77" s="114"/>
      <c r="I77" s="20">
        <v>0</v>
      </c>
      <c r="J77" s="62">
        <f t="shared" si="5"/>
        <v>0</v>
      </c>
      <c r="K77" s="62">
        <v>0</v>
      </c>
      <c r="L77" s="67" t="s">
        <v>326</v>
      </c>
      <c r="M77" s="55" t="s">
        <v>219</v>
      </c>
      <c r="N77" s="3"/>
      <c r="O77" s="3"/>
      <c r="P77" s="3"/>
      <c r="Q77" s="10"/>
    </row>
    <row r="78" spans="1:17" ht="32.450000000000003" customHeight="1" x14ac:dyDescent="0.25">
      <c r="A78" s="22">
        <v>7</v>
      </c>
      <c r="B78" s="79" t="s">
        <v>105</v>
      </c>
      <c r="C78" s="24" t="s">
        <v>216</v>
      </c>
      <c r="D78" s="95">
        <v>2024</v>
      </c>
      <c r="E78" s="21" t="s">
        <v>27</v>
      </c>
      <c r="F78" s="20">
        <v>27.751000000000001</v>
      </c>
      <c r="G78" s="20">
        <v>0</v>
      </c>
      <c r="H78" s="114"/>
      <c r="I78" s="20">
        <v>0</v>
      </c>
      <c r="J78" s="62">
        <f t="shared" si="5"/>
        <v>0</v>
      </c>
      <c r="K78" s="62">
        <v>0</v>
      </c>
      <c r="L78" s="67" t="s">
        <v>325</v>
      </c>
      <c r="M78" s="55" t="s">
        <v>220</v>
      </c>
      <c r="Q78" s="10"/>
    </row>
    <row r="79" spans="1:17" ht="34.15" customHeight="1" x14ac:dyDescent="0.25">
      <c r="A79" s="22">
        <v>8</v>
      </c>
      <c r="B79" s="79" t="s">
        <v>105</v>
      </c>
      <c r="C79" s="24" t="s">
        <v>217</v>
      </c>
      <c r="D79" s="95">
        <v>2024</v>
      </c>
      <c r="E79" s="21" t="s">
        <v>27</v>
      </c>
      <c r="F79" s="20">
        <v>93.855999999999995</v>
      </c>
      <c r="G79" s="20">
        <v>0</v>
      </c>
      <c r="H79" s="114"/>
      <c r="I79" s="20">
        <v>0</v>
      </c>
      <c r="J79" s="62">
        <f t="shared" si="5"/>
        <v>0</v>
      </c>
      <c r="K79" s="62">
        <v>0</v>
      </c>
      <c r="L79" s="67" t="s">
        <v>326</v>
      </c>
      <c r="M79" s="55" t="s">
        <v>221</v>
      </c>
      <c r="Q79" s="10"/>
    </row>
    <row r="80" spans="1:17" ht="45.6" customHeight="1" x14ac:dyDescent="0.25">
      <c r="A80" s="22">
        <v>9</v>
      </c>
      <c r="B80" s="79" t="s">
        <v>105</v>
      </c>
      <c r="C80" s="24" t="s">
        <v>218</v>
      </c>
      <c r="D80" s="95">
        <v>2024</v>
      </c>
      <c r="E80" s="21" t="s">
        <v>27</v>
      </c>
      <c r="F80" s="20">
        <v>21.5</v>
      </c>
      <c r="G80" s="20">
        <v>0</v>
      </c>
      <c r="H80" s="114"/>
      <c r="I80" s="20">
        <v>0</v>
      </c>
      <c r="J80" s="62">
        <f t="shared" si="5"/>
        <v>0</v>
      </c>
      <c r="K80" s="62">
        <v>0</v>
      </c>
      <c r="L80" s="67" t="s">
        <v>325</v>
      </c>
      <c r="M80" s="55" t="s">
        <v>222</v>
      </c>
      <c r="Q80" s="10"/>
    </row>
    <row r="81" spans="1:17" ht="66" customHeight="1" x14ac:dyDescent="0.25">
      <c r="A81" s="22">
        <v>10</v>
      </c>
      <c r="B81" s="22" t="s">
        <v>106</v>
      </c>
      <c r="C81" s="24" t="s">
        <v>39</v>
      </c>
      <c r="D81" s="95">
        <v>2024</v>
      </c>
      <c r="E81" s="21" t="s">
        <v>27</v>
      </c>
      <c r="F81" s="20">
        <v>83.847999999999999</v>
      </c>
      <c r="G81" s="20">
        <v>83.847999999999999</v>
      </c>
      <c r="H81" s="114">
        <v>55.9</v>
      </c>
      <c r="I81" s="20">
        <v>27.949000000000002</v>
      </c>
      <c r="J81" s="62">
        <f t="shared" si="5"/>
        <v>33.332935788569799</v>
      </c>
      <c r="K81" s="62">
        <f t="shared" si="6"/>
        <v>33.332935788569799</v>
      </c>
      <c r="L81" s="67" t="s">
        <v>327</v>
      </c>
      <c r="M81" s="78" t="s">
        <v>223</v>
      </c>
      <c r="Q81" s="10"/>
    </row>
    <row r="82" spans="1:17" ht="28.9" customHeight="1" x14ac:dyDescent="0.25">
      <c r="A82" s="22">
        <v>11</v>
      </c>
      <c r="B82" s="152" t="s">
        <v>107</v>
      </c>
      <c r="C82" s="24" t="s">
        <v>224</v>
      </c>
      <c r="D82" s="22">
        <v>2024</v>
      </c>
      <c r="E82" s="21" t="s">
        <v>27</v>
      </c>
      <c r="F82" s="20">
        <v>43.148000000000003</v>
      </c>
      <c r="G82" s="20">
        <v>0</v>
      </c>
      <c r="H82" s="114"/>
      <c r="I82" s="20">
        <v>0</v>
      </c>
      <c r="J82" s="62">
        <f>I82/F82*100</f>
        <v>0</v>
      </c>
      <c r="K82" s="62">
        <v>0</v>
      </c>
      <c r="L82" s="170" t="s">
        <v>337</v>
      </c>
      <c r="M82" s="55" t="s">
        <v>225</v>
      </c>
      <c r="Q82" s="10"/>
    </row>
    <row r="83" spans="1:17" ht="31.5" customHeight="1" x14ac:dyDescent="0.25">
      <c r="A83" s="22">
        <v>12</v>
      </c>
      <c r="B83" s="169"/>
      <c r="C83" s="24" t="s">
        <v>226</v>
      </c>
      <c r="D83" s="22">
        <v>2024</v>
      </c>
      <c r="E83" s="21" t="s">
        <v>27</v>
      </c>
      <c r="F83" s="20">
        <v>28.849</v>
      </c>
      <c r="G83" s="20">
        <v>0</v>
      </c>
      <c r="H83" s="114"/>
      <c r="I83" s="20">
        <v>0</v>
      </c>
      <c r="J83" s="62">
        <f t="shared" si="5"/>
        <v>0</v>
      </c>
      <c r="K83" s="62">
        <v>0</v>
      </c>
      <c r="L83" s="171"/>
      <c r="M83" s="55" t="s">
        <v>227</v>
      </c>
      <c r="Q83" s="10"/>
    </row>
    <row r="84" spans="1:17" ht="29.45" customHeight="1" x14ac:dyDescent="0.25">
      <c r="A84" s="22">
        <v>13</v>
      </c>
      <c r="B84" s="153"/>
      <c r="C84" s="24" t="s">
        <v>228</v>
      </c>
      <c r="D84" s="22">
        <v>2024</v>
      </c>
      <c r="E84" s="21" t="s">
        <v>27</v>
      </c>
      <c r="F84" s="20">
        <v>182.999</v>
      </c>
      <c r="G84" s="20">
        <v>0</v>
      </c>
      <c r="H84" s="114"/>
      <c r="I84" s="20">
        <v>0</v>
      </c>
      <c r="J84" s="62">
        <f t="shared" si="5"/>
        <v>0</v>
      </c>
      <c r="K84" s="42">
        <f t="shared" ref="K84:K95" si="7">(I84/F84)*100</f>
        <v>0</v>
      </c>
      <c r="L84" s="172"/>
      <c r="M84" s="55" t="s">
        <v>229</v>
      </c>
      <c r="Q84" s="10"/>
    </row>
    <row r="85" spans="1:17" ht="31.15" customHeight="1" x14ac:dyDescent="0.25">
      <c r="A85" s="152">
        <v>14</v>
      </c>
      <c r="B85" s="152" t="s">
        <v>231</v>
      </c>
      <c r="C85" s="19" t="s">
        <v>230</v>
      </c>
      <c r="D85" s="152">
        <v>2024</v>
      </c>
      <c r="E85" s="150" t="s">
        <v>3</v>
      </c>
      <c r="F85" s="20">
        <v>4298.7089999999998</v>
      </c>
      <c r="G85" s="20">
        <v>0</v>
      </c>
      <c r="H85" s="114"/>
      <c r="I85" s="20">
        <v>0</v>
      </c>
      <c r="J85" s="62">
        <f t="shared" si="5"/>
        <v>0</v>
      </c>
      <c r="K85" s="42">
        <f t="shared" si="7"/>
        <v>0</v>
      </c>
      <c r="L85" s="67" t="s">
        <v>324</v>
      </c>
      <c r="M85" s="81" t="s">
        <v>232</v>
      </c>
      <c r="Q85" s="10"/>
    </row>
    <row r="86" spans="1:17" ht="23.45" customHeight="1" x14ac:dyDescent="0.25">
      <c r="A86" s="153"/>
      <c r="B86" s="153"/>
      <c r="C86" s="19" t="s">
        <v>79</v>
      </c>
      <c r="D86" s="153"/>
      <c r="E86" s="151"/>
      <c r="F86" s="20">
        <v>50</v>
      </c>
      <c r="G86" s="21">
        <v>0</v>
      </c>
      <c r="H86" s="119"/>
      <c r="I86" s="21">
        <v>0</v>
      </c>
      <c r="J86" s="62">
        <f>I86/F86*100</f>
        <v>0</v>
      </c>
      <c r="K86" s="42">
        <f t="shared" si="7"/>
        <v>0</v>
      </c>
      <c r="L86" s="67" t="s">
        <v>323</v>
      </c>
      <c r="M86" s="81"/>
      <c r="Q86" s="10"/>
    </row>
    <row r="87" spans="1:17" ht="86.45" customHeight="1" x14ac:dyDescent="0.25">
      <c r="A87" s="96" t="s">
        <v>33</v>
      </c>
      <c r="B87" s="54" t="s">
        <v>104</v>
      </c>
      <c r="C87" s="19" t="s">
        <v>72</v>
      </c>
      <c r="D87" s="22">
        <v>2024</v>
      </c>
      <c r="E87" s="96" t="s">
        <v>78</v>
      </c>
      <c r="F87" s="20">
        <v>11708.084999999999</v>
      </c>
      <c r="G87" s="20">
        <v>11246.57</v>
      </c>
      <c r="H87" s="114">
        <v>5780.0559999999996</v>
      </c>
      <c r="I87" s="20">
        <v>5259.1350000000002</v>
      </c>
      <c r="J87" s="62">
        <f>I87/F87*100</f>
        <v>44.918831730381193</v>
      </c>
      <c r="K87" s="42">
        <f>(I87/G87)*100</f>
        <v>46.762123918670319</v>
      </c>
      <c r="L87" s="29" t="s">
        <v>94</v>
      </c>
      <c r="M87" s="78" t="s">
        <v>233</v>
      </c>
      <c r="O87" s="13"/>
      <c r="Q87" s="10"/>
    </row>
    <row r="88" spans="1:17" s="25" customFormat="1" ht="93" customHeight="1" x14ac:dyDescent="0.25">
      <c r="A88" s="96" t="s">
        <v>34</v>
      </c>
      <c r="B88" s="96" t="s">
        <v>104</v>
      </c>
      <c r="C88" s="19" t="s">
        <v>81</v>
      </c>
      <c r="D88" s="96" t="s">
        <v>77</v>
      </c>
      <c r="E88" s="96" t="s">
        <v>19</v>
      </c>
      <c r="F88" s="57">
        <v>2479.8449999999998</v>
      </c>
      <c r="G88" s="20">
        <v>2353.489</v>
      </c>
      <c r="H88" s="114">
        <v>1273.3109999999999</v>
      </c>
      <c r="I88" s="96" t="s">
        <v>316</v>
      </c>
      <c r="J88" s="62">
        <f>I88/F88*100</f>
        <v>44.677550411416846</v>
      </c>
      <c r="K88" s="42">
        <f>(I88/G88)*100</f>
        <v>47.076234475708191</v>
      </c>
      <c r="L88" s="19" t="s">
        <v>95</v>
      </c>
      <c r="M88" s="78" t="s">
        <v>234</v>
      </c>
      <c r="O88" s="51"/>
      <c r="Q88" s="28"/>
    </row>
    <row r="89" spans="1:17" ht="33" customHeight="1" x14ac:dyDescent="0.25">
      <c r="A89" s="96" t="s">
        <v>35</v>
      </c>
      <c r="B89" s="96" t="s">
        <v>105</v>
      </c>
      <c r="C89" s="19" t="s">
        <v>235</v>
      </c>
      <c r="D89" s="96" t="s">
        <v>237</v>
      </c>
      <c r="E89" s="96" t="s">
        <v>3</v>
      </c>
      <c r="F89" s="20">
        <v>987</v>
      </c>
      <c r="G89" s="20">
        <v>0</v>
      </c>
      <c r="H89" s="114"/>
      <c r="I89" s="20">
        <v>0</v>
      </c>
      <c r="J89" s="62">
        <f>I89/F89*100</f>
        <v>0</v>
      </c>
      <c r="K89" s="42">
        <v>0</v>
      </c>
      <c r="L89" s="67" t="s">
        <v>322</v>
      </c>
      <c r="M89" s="55" t="s">
        <v>178</v>
      </c>
      <c r="O89" s="13"/>
      <c r="Q89" s="10"/>
    </row>
    <row r="90" spans="1:17" ht="42.6" customHeight="1" x14ac:dyDescent="0.25">
      <c r="A90" s="96" t="s">
        <v>41</v>
      </c>
      <c r="B90" s="96" t="s">
        <v>105</v>
      </c>
      <c r="C90" s="19" t="s">
        <v>236</v>
      </c>
      <c r="D90" s="96" t="s">
        <v>77</v>
      </c>
      <c r="E90" s="96" t="s">
        <v>3</v>
      </c>
      <c r="F90" s="20">
        <v>1350</v>
      </c>
      <c r="G90" s="20">
        <v>0</v>
      </c>
      <c r="H90" s="114"/>
      <c r="I90" s="20">
        <v>0</v>
      </c>
      <c r="J90" s="62">
        <f t="shared" ref="J90:J94" si="8">I90/F90*100</f>
        <v>0</v>
      </c>
      <c r="K90" s="42">
        <v>0</v>
      </c>
      <c r="L90" s="67" t="s">
        <v>321</v>
      </c>
      <c r="M90" s="55" t="s">
        <v>238</v>
      </c>
      <c r="O90" s="13"/>
      <c r="Q90" s="10"/>
    </row>
    <row r="91" spans="1:17" ht="47.45" customHeight="1" x14ac:dyDescent="0.25">
      <c r="A91" s="96" t="s">
        <v>42</v>
      </c>
      <c r="B91" s="96" t="s">
        <v>105</v>
      </c>
      <c r="C91" s="19" t="s">
        <v>239</v>
      </c>
      <c r="D91" s="96" t="s">
        <v>141</v>
      </c>
      <c r="E91" s="96" t="s">
        <v>3</v>
      </c>
      <c r="F91" s="20">
        <v>2137.2249999999999</v>
      </c>
      <c r="G91" s="20">
        <v>2115.4749999999999</v>
      </c>
      <c r="H91" s="114">
        <v>2115.4749999999999</v>
      </c>
      <c r="I91" s="20">
        <v>0</v>
      </c>
      <c r="J91" s="62">
        <f t="shared" si="8"/>
        <v>0</v>
      </c>
      <c r="K91" s="62">
        <f>I91/G91*100</f>
        <v>0</v>
      </c>
      <c r="L91" s="82" t="s">
        <v>361</v>
      </c>
      <c r="M91" s="78" t="s">
        <v>188</v>
      </c>
      <c r="O91" s="13"/>
      <c r="Q91" s="10"/>
    </row>
    <row r="92" spans="1:17" ht="49.15" customHeight="1" x14ac:dyDescent="0.25">
      <c r="A92" s="96" t="s">
        <v>43</v>
      </c>
      <c r="B92" s="96" t="s">
        <v>105</v>
      </c>
      <c r="C92" s="19" t="s">
        <v>240</v>
      </c>
      <c r="D92" s="96" t="s">
        <v>141</v>
      </c>
      <c r="E92" s="96" t="s">
        <v>3</v>
      </c>
      <c r="F92" s="20">
        <v>7500</v>
      </c>
      <c r="G92" s="20">
        <v>0</v>
      </c>
      <c r="H92" s="114"/>
      <c r="I92" s="20">
        <v>0</v>
      </c>
      <c r="J92" s="62">
        <f t="shared" si="8"/>
        <v>0</v>
      </c>
      <c r="K92" s="42">
        <f t="shared" si="7"/>
        <v>0</v>
      </c>
      <c r="L92" s="67" t="s">
        <v>320</v>
      </c>
      <c r="M92" s="55" t="s">
        <v>187</v>
      </c>
      <c r="O92" s="13"/>
      <c r="Q92" s="10"/>
    </row>
    <row r="93" spans="1:17" ht="50.45" customHeight="1" x14ac:dyDescent="0.25">
      <c r="A93" s="96" t="s">
        <v>44</v>
      </c>
      <c r="B93" s="96" t="s">
        <v>105</v>
      </c>
      <c r="C93" s="19" t="s">
        <v>241</v>
      </c>
      <c r="D93" s="96" t="s">
        <v>77</v>
      </c>
      <c r="E93" s="96" t="s">
        <v>3</v>
      </c>
      <c r="F93" s="20">
        <v>10000</v>
      </c>
      <c r="G93" s="20">
        <v>0</v>
      </c>
      <c r="H93" s="114"/>
      <c r="I93" s="20">
        <v>0</v>
      </c>
      <c r="J93" s="62">
        <f t="shared" si="8"/>
        <v>0</v>
      </c>
      <c r="K93" s="42">
        <f t="shared" si="7"/>
        <v>0</v>
      </c>
      <c r="L93" s="67" t="s">
        <v>319</v>
      </c>
      <c r="M93" s="55" t="s">
        <v>186</v>
      </c>
      <c r="O93" s="13"/>
      <c r="Q93" s="10"/>
    </row>
    <row r="94" spans="1:17" ht="39" customHeight="1" x14ac:dyDescent="0.25">
      <c r="A94" s="96" t="s">
        <v>45</v>
      </c>
      <c r="B94" s="96" t="s">
        <v>105</v>
      </c>
      <c r="C94" s="19" t="s">
        <v>242</v>
      </c>
      <c r="D94" s="96" t="s">
        <v>77</v>
      </c>
      <c r="E94" s="96" t="s">
        <v>3</v>
      </c>
      <c r="F94" s="57">
        <v>893.27099999999996</v>
      </c>
      <c r="G94" s="20">
        <v>0</v>
      </c>
      <c r="H94" s="114"/>
      <c r="I94" s="20">
        <v>0</v>
      </c>
      <c r="J94" s="62">
        <f t="shared" si="8"/>
        <v>0</v>
      </c>
      <c r="K94" s="42">
        <f t="shared" si="7"/>
        <v>0</v>
      </c>
      <c r="L94" s="67" t="s">
        <v>318</v>
      </c>
      <c r="M94" s="55" t="s">
        <v>243</v>
      </c>
      <c r="O94" s="13"/>
      <c r="Q94" s="10"/>
    </row>
    <row r="95" spans="1:17" ht="46.9" customHeight="1" x14ac:dyDescent="0.25">
      <c r="A95" s="96" t="s">
        <v>46</v>
      </c>
      <c r="B95" s="96" t="s">
        <v>105</v>
      </c>
      <c r="C95" s="19" t="s">
        <v>244</v>
      </c>
      <c r="D95" s="96" t="s">
        <v>77</v>
      </c>
      <c r="E95" s="96" t="s">
        <v>3</v>
      </c>
      <c r="F95" s="20">
        <v>49.8</v>
      </c>
      <c r="G95" s="20">
        <v>0</v>
      </c>
      <c r="H95" s="114"/>
      <c r="I95" s="20">
        <v>0</v>
      </c>
      <c r="J95" s="62">
        <f>I95/F95*100</f>
        <v>0</v>
      </c>
      <c r="K95" s="42">
        <f t="shared" si="7"/>
        <v>0</v>
      </c>
      <c r="L95" s="67" t="s">
        <v>317</v>
      </c>
      <c r="M95" s="55" t="s">
        <v>245</v>
      </c>
      <c r="O95" s="13"/>
      <c r="Q95" s="10"/>
    </row>
    <row r="96" spans="1:17" ht="51" customHeight="1" x14ac:dyDescent="0.25">
      <c r="A96" s="96" t="s">
        <v>47</v>
      </c>
      <c r="B96" s="22" t="s">
        <v>106</v>
      </c>
      <c r="C96" s="19" t="s">
        <v>73</v>
      </c>
      <c r="D96" s="96" t="s">
        <v>77</v>
      </c>
      <c r="E96" s="21" t="s">
        <v>78</v>
      </c>
      <c r="F96" s="20">
        <v>55.899000000000001</v>
      </c>
      <c r="G96" s="20">
        <v>55.899000000000001</v>
      </c>
      <c r="H96" s="114">
        <v>27.95</v>
      </c>
      <c r="I96" s="21">
        <v>27.949000000000002</v>
      </c>
      <c r="J96" s="22">
        <f>I96/F96*100</f>
        <v>49.999105529615917</v>
      </c>
      <c r="K96" s="22">
        <f>I96/G96*100</f>
        <v>49.999105529615917</v>
      </c>
      <c r="L96" s="29" t="s">
        <v>327</v>
      </c>
      <c r="M96" s="81" t="s">
        <v>246</v>
      </c>
      <c r="Q96" s="10"/>
    </row>
    <row r="97" spans="1:17" ht="66" customHeight="1" x14ac:dyDescent="0.25">
      <c r="A97" s="96" t="s">
        <v>48</v>
      </c>
      <c r="B97" s="96" t="s">
        <v>105</v>
      </c>
      <c r="C97" s="19" t="s">
        <v>82</v>
      </c>
      <c r="D97" s="96" t="s">
        <v>205</v>
      </c>
      <c r="E97" s="96" t="s">
        <v>27</v>
      </c>
      <c r="F97" s="20">
        <v>26.059000000000001</v>
      </c>
      <c r="G97" s="20">
        <v>26.059000000000001</v>
      </c>
      <c r="H97" s="114">
        <v>26.059000000000001</v>
      </c>
      <c r="I97" s="20">
        <v>0</v>
      </c>
      <c r="J97" s="22">
        <f>I97/F97*100</f>
        <v>0</v>
      </c>
      <c r="K97" s="42">
        <f>(I97/G97)*100</f>
        <v>0</v>
      </c>
      <c r="L97" s="82" t="s">
        <v>328</v>
      </c>
      <c r="M97" s="55" t="s">
        <v>249</v>
      </c>
      <c r="Q97" s="10"/>
    </row>
    <row r="98" spans="1:17" ht="58.15" customHeight="1" x14ac:dyDescent="0.25">
      <c r="A98" s="96" t="s">
        <v>49</v>
      </c>
      <c r="B98" s="96" t="s">
        <v>105</v>
      </c>
      <c r="C98" s="19" t="s">
        <v>247</v>
      </c>
      <c r="D98" s="96" t="s">
        <v>205</v>
      </c>
      <c r="E98" s="96" t="s">
        <v>27</v>
      </c>
      <c r="F98" s="20">
        <v>29.094000000000001</v>
      </c>
      <c r="G98" s="20">
        <v>29.094000000000001</v>
      </c>
      <c r="H98" s="114">
        <v>29.094000000000001</v>
      </c>
      <c r="I98" s="20">
        <v>0</v>
      </c>
      <c r="J98" s="22">
        <f t="shared" ref="J98:J108" si="9">I98/F98*100</f>
        <v>0</v>
      </c>
      <c r="K98" s="42">
        <f t="shared" ref="K98:K108" si="10">(I98/G98)*100</f>
        <v>0</v>
      </c>
      <c r="L98" s="82" t="s">
        <v>328</v>
      </c>
      <c r="M98" s="81" t="s">
        <v>248</v>
      </c>
      <c r="Q98" s="10"/>
    </row>
    <row r="99" spans="1:17" ht="62.45" customHeight="1" x14ac:dyDescent="0.25">
      <c r="A99" s="150" t="s">
        <v>50</v>
      </c>
      <c r="B99" s="173" t="s">
        <v>105</v>
      </c>
      <c r="C99" s="29" t="s">
        <v>250</v>
      </c>
      <c r="D99" s="150" t="s">
        <v>77</v>
      </c>
      <c r="E99" s="150" t="s">
        <v>3</v>
      </c>
      <c r="F99" s="18">
        <v>3910.0039999999999</v>
      </c>
      <c r="G99" s="20">
        <v>3910.0039999999999</v>
      </c>
      <c r="H99" s="114">
        <v>581.91899999999998</v>
      </c>
      <c r="I99" s="20">
        <v>154.16</v>
      </c>
      <c r="J99" s="22">
        <f t="shared" si="9"/>
        <v>3.942706963982646</v>
      </c>
      <c r="K99" s="42">
        <f>(I99/G99)*100</f>
        <v>3.942706963982646</v>
      </c>
      <c r="L99" s="82" t="s">
        <v>330</v>
      </c>
      <c r="M99" s="83" t="s">
        <v>261</v>
      </c>
      <c r="Q99" s="10"/>
    </row>
    <row r="100" spans="1:17" ht="34.9" customHeight="1" x14ac:dyDescent="0.25">
      <c r="A100" s="151"/>
      <c r="B100" s="173"/>
      <c r="C100" s="29" t="s">
        <v>251</v>
      </c>
      <c r="D100" s="151"/>
      <c r="E100" s="151"/>
      <c r="F100" s="18">
        <v>174.54300000000001</v>
      </c>
      <c r="G100" s="20">
        <v>174.54300000000001</v>
      </c>
      <c r="H100" s="114">
        <v>154.16</v>
      </c>
      <c r="I100" s="20">
        <v>154.16</v>
      </c>
      <c r="J100" s="22">
        <f t="shared" si="9"/>
        <v>88.32207536251812</v>
      </c>
      <c r="K100" s="42">
        <f>(I100/G100)*100</f>
        <v>88.32207536251812</v>
      </c>
      <c r="L100" s="128" t="s">
        <v>329</v>
      </c>
      <c r="M100" s="81"/>
      <c r="Q100" s="10"/>
    </row>
    <row r="101" spans="1:17" ht="61.15" customHeight="1" x14ac:dyDescent="0.25">
      <c r="A101" s="96" t="s">
        <v>52</v>
      </c>
      <c r="B101" s="96" t="s">
        <v>108</v>
      </c>
      <c r="C101" s="29" t="s">
        <v>252</v>
      </c>
      <c r="D101" s="96" t="s">
        <v>77</v>
      </c>
      <c r="E101" s="96" t="s">
        <v>3</v>
      </c>
      <c r="F101" s="18">
        <v>236.65700000000001</v>
      </c>
      <c r="G101" s="20">
        <v>0</v>
      </c>
      <c r="H101" s="114"/>
      <c r="I101" s="20">
        <v>0</v>
      </c>
      <c r="J101" s="22">
        <f t="shared" si="9"/>
        <v>0</v>
      </c>
      <c r="K101" s="42">
        <v>0</v>
      </c>
      <c r="L101" s="67" t="s">
        <v>331</v>
      </c>
      <c r="M101" s="55" t="s">
        <v>262</v>
      </c>
      <c r="Q101" s="10"/>
    </row>
    <row r="102" spans="1:17" ht="54.75" customHeight="1" x14ac:dyDescent="0.25">
      <c r="A102" s="96" t="s">
        <v>53</v>
      </c>
      <c r="B102" s="96" t="s">
        <v>105</v>
      </c>
      <c r="C102" s="29" t="s">
        <v>253</v>
      </c>
      <c r="D102" s="96" t="s">
        <v>77</v>
      </c>
      <c r="E102" s="21" t="s">
        <v>27</v>
      </c>
      <c r="F102" s="18">
        <v>18</v>
      </c>
      <c r="G102" s="21">
        <v>0</v>
      </c>
      <c r="H102" s="119"/>
      <c r="I102" s="20">
        <v>0</v>
      </c>
      <c r="J102" s="22">
        <f t="shared" si="9"/>
        <v>0</v>
      </c>
      <c r="K102" s="42">
        <v>0</v>
      </c>
      <c r="L102" s="67" t="s">
        <v>332</v>
      </c>
      <c r="M102" s="81" t="s">
        <v>263</v>
      </c>
      <c r="Q102" s="10"/>
    </row>
    <row r="103" spans="1:17" ht="59.45" customHeight="1" x14ac:dyDescent="0.25">
      <c r="A103" s="96" t="s">
        <v>54</v>
      </c>
      <c r="B103" s="96" t="s">
        <v>105</v>
      </c>
      <c r="C103" s="29" t="s">
        <v>254</v>
      </c>
      <c r="D103" s="22">
        <v>2024</v>
      </c>
      <c r="E103" s="21" t="s">
        <v>264</v>
      </c>
      <c r="F103" s="18">
        <v>145</v>
      </c>
      <c r="G103" s="20">
        <v>145</v>
      </c>
      <c r="H103" s="119">
        <v>0</v>
      </c>
      <c r="I103" s="20">
        <v>0</v>
      </c>
      <c r="J103" s="22">
        <f t="shared" si="9"/>
        <v>0</v>
      </c>
      <c r="K103" s="42">
        <v>0</v>
      </c>
      <c r="L103" s="82" t="s">
        <v>340</v>
      </c>
      <c r="M103" s="81" t="s">
        <v>265</v>
      </c>
      <c r="Q103" s="10"/>
    </row>
    <row r="104" spans="1:17" ht="45.6" customHeight="1" x14ac:dyDescent="0.25">
      <c r="A104" s="96" t="s">
        <v>55</v>
      </c>
      <c r="B104" s="96" t="s">
        <v>105</v>
      </c>
      <c r="C104" s="29" t="s">
        <v>255</v>
      </c>
      <c r="D104" s="22">
        <v>2024</v>
      </c>
      <c r="E104" s="21" t="s">
        <v>27</v>
      </c>
      <c r="F104" s="18">
        <v>45.564</v>
      </c>
      <c r="G104" s="20">
        <v>45.564</v>
      </c>
      <c r="H104" s="114">
        <v>33.292000000000002</v>
      </c>
      <c r="I104" s="20">
        <v>0</v>
      </c>
      <c r="J104" s="22">
        <f t="shared" si="9"/>
        <v>0</v>
      </c>
      <c r="K104" s="42">
        <f>(I104/G104)*100</f>
        <v>0</v>
      </c>
      <c r="L104" s="82" t="s">
        <v>334</v>
      </c>
      <c r="M104" s="83" t="s">
        <v>266</v>
      </c>
      <c r="Q104" s="10"/>
    </row>
    <row r="105" spans="1:17" ht="61.9" customHeight="1" x14ac:dyDescent="0.25">
      <c r="A105" s="96" t="s">
        <v>56</v>
      </c>
      <c r="B105" s="96" t="s">
        <v>108</v>
      </c>
      <c r="C105" s="29" t="s">
        <v>256</v>
      </c>
      <c r="D105" s="22">
        <v>2024</v>
      </c>
      <c r="E105" s="21" t="s">
        <v>27</v>
      </c>
      <c r="F105" s="18">
        <v>232.18299999999999</v>
      </c>
      <c r="G105" s="57">
        <v>232.18299999999999</v>
      </c>
      <c r="H105" s="114">
        <v>232.18299999999999</v>
      </c>
      <c r="I105" s="20">
        <v>0</v>
      </c>
      <c r="J105" s="22">
        <f t="shared" si="9"/>
        <v>0</v>
      </c>
      <c r="K105" s="42">
        <f t="shared" si="10"/>
        <v>0</v>
      </c>
      <c r="L105" s="82" t="s">
        <v>333</v>
      </c>
      <c r="M105" s="81" t="s">
        <v>267</v>
      </c>
      <c r="Q105" s="10"/>
    </row>
    <row r="106" spans="1:17" ht="63.75" customHeight="1" x14ac:dyDescent="0.25">
      <c r="A106" s="96" t="s">
        <v>57</v>
      </c>
      <c r="B106" s="96" t="s">
        <v>108</v>
      </c>
      <c r="C106" s="29" t="s">
        <v>257</v>
      </c>
      <c r="D106" s="22">
        <v>2024</v>
      </c>
      <c r="E106" s="21" t="s">
        <v>27</v>
      </c>
      <c r="F106" s="18">
        <v>17.635999999999999</v>
      </c>
      <c r="G106" s="57">
        <v>17.635999999999999</v>
      </c>
      <c r="H106" s="114">
        <v>17.635999999999999</v>
      </c>
      <c r="I106" s="20">
        <v>0</v>
      </c>
      <c r="J106" s="22">
        <f t="shared" si="9"/>
        <v>0</v>
      </c>
      <c r="K106" s="42">
        <f t="shared" si="10"/>
        <v>0</v>
      </c>
      <c r="L106" s="82" t="s">
        <v>333</v>
      </c>
      <c r="M106" s="81">
        <v>98</v>
      </c>
      <c r="Q106" s="10"/>
    </row>
    <row r="107" spans="1:17" ht="49.15" customHeight="1" x14ac:dyDescent="0.25">
      <c r="A107" s="96" t="s">
        <v>63</v>
      </c>
      <c r="B107" s="96" t="s">
        <v>108</v>
      </c>
      <c r="C107" s="29" t="s">
        <v>258</v>
      </c>
      <c r="D107" s="22">
        <v>2024</v>
      </c>
      <c r="E107" s="21" t="s">
        <v>27</v>
      </c>
      <c r="F107" s="18">
        <v>26.15</v>
      </c>
      <c r="G107" s="20">
        <v>26.15</v>
      </c>
      <c r="H107" s="114">
        <v>26.15</v>
      </c>
      <c r="I107" s="20">
        <v>0</v>
      </c>
      <c r="J107" s="22">
        <f t="shared" si="9"/>
        <v>0</v>
      </c>
      <c r="K107" s="42">
        <f t="shared" si="10"/>
        <v>0</v>
      </c>
      <c r="L107" s="82" t="s">
        <v>333</v>
      </c>
      <c r="M107" s="81">
        <v>99</v>
      </c>
      <c r="Q107" s="10"/>
    </row>
    <row r="108" spans="1:17" ht="44.45" customHeight="1" x14ac:dyDescent="0.25">
      <c r="A108" s="96" t="s">
        <v>64</v>
      </c>
      <c r="B108" s="96" t="s">
        <v>108</v>
      </c>
      <c r="C108" s="29" t="s">
        <v>259</v>
      </c>
      <c r="D108" s="22">
        <v>2024</v>
      </c>
      <c r="E108" s="21" t="s">
        <v>27</v>
      </c>
      <c r="F108" s="18">
        <v>41.533000000000001</v>
      </c>
      <c r="G108" s="20">
        <v>41.533000000000001</v>
      </c>
      <c r="H108" s="114">
        <v>41.533000000000001</v>
      </c>
      <c r="I108" s="20">
        <v>0</v>
      </c>
      <c r="J108" s="22">
        <f t="shared" si="9"/>
        <v>0</v>
      </c>
      <c r="K108" s="42">
        <f t="shared" si="10"/>
        <v>0</v>
      </c>
      <c r="L108" s="82" t="s">
        <v>333</v>
      </c>
      <c r="M108" s="81">
        <v>100</v>
      </c>
      <c r="Q108" s="10"/>
    </row>
    <row r="109" spans="1:17" ht="46.9" customHeight="1" x14ac:dyDescent="0.25">
      <c r="A109" s="96" t="s">
        <v>65</v>
      </c>
      <c r="B109" s="96" t="s">
        <v>108</v>
      </c>
      <c r="C109" s="29" t="s">
        <v>260</v>
      </c>
      <c r="D109" s="22">
        <v>2024</v>
      </c>
      <c r="E109" s="21" t="s">
        <v>27</v>
      </c>
      <c r="F109" s="18">
        <v>106.08</v>
      </c>
      <c r="G109" s="20">
        <v>106.08</v>
      </c>
      <c r="H109" s="114">
        <v>106.08</v>
      </c>
      <c r="I109" s="20">
        <v>0</v>
      </c>
      <c r="J109" s="22">
        <f>I109/F109*100</f>
        <v>0</v>
      </c>
      <c r="K109" s="42">
        <f>(I109/G109)*100</f>
        <v>0</v>
      </c>
      <c r="L109" s="82" t="s">
        <v>333</v>
      </c>
      <c r="M109" s="81">
        <v>101</v>
      </c>
      <c r="Q109" s="10"/>
    </row>
    <row r="110" spans="1:17" ht="21" customHeight="1" x14ac:dyDescent="0.25">
      <c r="A110" s="174" t="s">
        <v>91</v>
      </c>
      <c r="B110" s="175"/>
      <c r="C110" s="175"/>
      <c r="D110" s="175"/>
      <c r="E110" s="176"/>
      <c r="F110" s="4">
        <f>SUM(F72:F109)-F100-F86</f>
        <v>65958.358999999982</v>
      </c>
      <c r="G110" s="4">
        <f t="shared" ref="G110:I110" si="11">SUM(G72:G109)-G100-G86</f>
        <v>38703.25</v>
      </c>
      <c r="H110" s="4">
        <f t="shared" si="11"/>
        <v>19938.203000000009</v>
      </c>
      <c r="I110" s="4">
        <f t="shared" si="11"/>
        <v>14238.669000000002</v>
      </c>
      <c r="J110" s="22">
        <f>I110/F110*100</f>
        <v>21.587360898411685</v>
      </c>
      <c r="K110" s="42">
        <f>(I110/G110)*100</f>
        <v>36.789336812799959</v>
      </c>
      <c r="L110" s="15"/>
      <c r="M110" s="55"/>
      <c r="Q110" s="10"/>
    </row>
    <row r="111" spans="1:17" ht="15.75" customHeight="1" x14ac:dyDescent="0.25">
      <c r="A111" s="134" t="s">
        <v>25</v>
      </c>
      <c r="B111" s="134"/>
      <c r="C111" s="134"/>
      <c r="D111" s="134"/>
      <c r="E111" s="134"/>
      <c r="F111" s="134"/>
      <c r="G111" s="134"/>
      <c r="H111" s="134"/>
      <c r="I111" s="134"/>
      <c r="J111" s="134"/>
      <c r="K111" s="134"/>
      <c r="L111" s="134"/>
      <c r="Q111" s="10"/>
    </row>
    <row r="112" spans="1:17" ht="113.45" customHeight="1" x14ac:dyDescent="0.25">
      <c r="A112" s="94" t="s">
        <v>10</v>
      </c>
      <c r="B112" s="94" t="s">
        <v>109</v>
      </c>
      <c r="C112" s="37" t="s">
        <v>26</v>
      </c>
      <c r="D112" s="94" t="s">
        <v>77</v>
      </c>
      <c r="E112" s="94" t="s">
        <v>27</v>
      </c>
      <c r="F112" s="57">
        <v>2574.585</v>
      </c>
      <c r="G112" s="107">
        <v>2067.027</v>
      </c>
      <c r="H112" s="116">
        <v>1281.5</v>
      </c>
      <c r="I112" s="109">
        <v>935.26400000000001</v>
      </c>
      <c r="J112" s="22">
        <f>I112/F112*100</f>
        <v>36.326786647168383</v>
      </c>
      <c r="K112" s="42">
        <f>(I112/G112)*100</f>
        <v>45.246820675298387</v>
      </c>
      <c r="L112" s="24" t="s">
        <v>96</v>
      </c>
      <c r="M112" s="85">
        <v>1</v>
      </c>
      <c r="Q112" s="10"/>
    </row>
    <row r="113" spans="1:17" ht="60" customHeight="1" x14ac:dyDescent="0.25">
      <c r="A113" s="96" t="s">
        <v>4</v>
      </c>
      <c r="B113" s="96" t="s">
        <v>110</v>
      </c>
      <c r="C113" s="19" t="s">
        <v>28</v>
      </c>
      <c r="D113" s="96" t="s">
        <v>77</v>
      </c>
      <c r="E113" s="21" t="s">
        <v>27</v>
      </c>
      <c r="F113" s="18">
        <v>5916.3329999999996</v>
      </c>
      <c r="G113" s="18">
        <v>2000</v>
      </c>
      <c r="H113" s="120">
        <v>1281.5</v>
      </c>
      <c r="I113" s="109">
        <v>1214.9079999999999</v>
      </c>
      <c r="J113" s="22">
        <f>I113/F113*100</f>
        <v>20.534814385870437</v>
      </c>
      <c r="K113" s="42">
        <f>(I113/G113)*100</f>
        <v>60.745399999999997</v>
      </c>
      <c r="L113" s="24" t="s">
        <v>335</v>
      </c>
      <c r="M113" s="85">
        <v>2</v>
      </c>
      <c r="N113" s="13"/>
      <c r="O113" s="13"/>
      <c r="Q113" s="10"/>
    </row>
    <row r="114" spans="1:17" ht="88.9" customHeight="1" x14ac:dyDescent="0.25">
      <c r="A114" s="96" t="s">
        <v>5</v>
      </c>
      <c r="B114" s="96" t="s">
        <v>105</v>
      </c>
      <c r="C114" s="29" t="s">
        <v>268</v>
      </c>
      <c r="D114" s="96" t="s">
        <v>77</v>
      </c>
      <c r="E114" s="21" t="s">
        <v>3</v>
      </c>
      <c r="F114" s="20">
        <v>200</v>
      </c>
      <c r="G114" s="20">
        <v>0</v>
      </c>
      <c r="H114" s="114"/>
      <c r="I114" s="18">
        <v>0</v>
      </c>
      <c r="J114" s="22">
        <f t="shared" ref="J114:J122" si="12">I114/F114*100</f>
        <v>0</v>
      </c>
      <c r="K114" s="42">
        <v>0</v>
      </c>
      <c r="L114" s="86" t="s">
        <v>336</v>
      </c>
      <c r="M114" s="84">
        <v>12</v>
      </c>
      <c r="Q114" s="10"/>
    </row>
    <row r="115" spans="1:17" ht="60" customHeight="1" x14ac:dyDescent="0.25">
      <c r="A115" s="150" t="s">
        <v>6</v>
      </c>
      <c r="B115" s="150" t="s">
        <v>105</v>
      </c>
      <c r="C115" s="19" t="s">
        <v>269</v>
      </c>
      <c r="D115" s="150" t="s">
        <v>77</v>
      </c>
      <c r="E115" s="154" t="s">
        <v>3</v>
      </c>
      <c r="F115" s="20">
        <v>1496.8340000000001</v>
      </c>
      <c r="G115" s="20">
        <v>0</v>
      </c>
      <c r="H115" s="114"/>
      <c r="I115" s="18">
        <v>0</v>
      </c>
      <c r="J115" s="22">
        <f t="shared" si="12"/>
        <v>0</v>
      </c>
      <c r="K115" s="42">
        <v>0</v>
      </c>
      <c r="L115" s="86" t="s">
        <v>324</v>
      </c>
      <c r="M115" s="84">
        <v>13</v>
      </c>
      <c r="Q115" s="10"/>
    </row>
    <row r="116" spans="1:17" ht="17.45" customHeight="1" x14ac:dyDescent="0.25">
      <c r="A116" s="151"/>
      <c r="B116" s="151"/>
      <c r="C116" s="19" t="s">
        <v>270</v>
      </c>
      <c r="D116" s="151"/>
      <c r="E116" s="155"/>
      <c r="F116" s="21">
        <v>150</v>
      </c>
      <c r="G116" s="21">
        <v>0</v>
      </c>
      <c r="H116" s="119"/>
      <c r="I116" s="20">
        <v>0</v>
      </c>
      <c r="J116" s="22">
        <f t="shared" si="12"/>
        <v>0</v>
      </c>
      <c r="K116" s="42">
        <v>0</v>
      </c>
      <c r="L116" s="86" t="s">
        <v>336</v>
      </c>
      <c r="Q116" s="10"/>
    </row>
    <row r="117" spans="1:17" ht="36" customHeight="1" x14ac:dyDescent="0.25">
      <c r="A117" s="94" t="s">
        <v>11</v>
      </c>
      <c r="B117" s="94" t="s">
        <v>105</v>
      </c>
      <c r="C117" s="19" t="s">
        <v>271</v>
      </c>
      <c r="D117" s="22">
        <v>2024</v>
      </c>
      <c r="E117" s="97" t="s">
        <v>27</v>
      </c>
      <c r="F117" s="20">
        <v>4960</v>
      </c>
      <c r="G117" s="21">
        <v>0</v>
      </c>
      <c r="H117" s="119"/>
      <c r="I117" s="20">
        <v>0</v>
      </c>
      <c r="J117" s="22">
        <f t="shared" si="12"/>
        <v>0</v>
      </c>
      <c r="K117" s="42">
        <v>0</v>
      </c>
      <c r="L117" s="87" t="s">
        <v>338</v>
      </c>
      <c r="M117" s="84">
        <v>14</v>
      </c>
      <c r="Q117" s="10"/>
    </row>
    <row r="118" spans="1:17" ht="45.6" customHeight="1" x14ac:dyDescent="0.25">
      <c r="A118" s="150" t="s">
        <v>12</v>
      </c>
      <c r="B118" s="150" t="s">
        <v>105</v>
      </c>
      <c r="C118" s="19" t="s">
        <v>272</v>
      </c>
      <c r="D118" s="152">
        <v>2024</v>
      </c>
      <c r="E118" s="154" t="s">
        <v>3</v>
      </c>
      <c r="F118" s="20">
        <v>4500</v>
      </c>
      <c r="G118" s="21">
        <v>0</v>
      </c>
      <c r="H118" s="119"/>
      <c r="I118" s="20">
        <v>0</v>
      </c>
      <c r="J118" s="22">
        <f t="shared" si="12"/>
        <v>0</v>
      </c>
      <c r="K118" s="42">
        <v>0</v>
      </c>
      <c r="L118" s="86" t="s">
        <v>339</v>
      </c>
      <c r="M118" s="84">
        <v>15</v>
      </c>
      <c r="Q118" s="10"/>
    </row>
    <row r="119" spans="1:17" ht="21" customHeight="1" x14ac:dyDescent="0.25">
      <c r="A119" s="151"/>
      <c r="B119" s="151"/>
      <c r="C119" s="19" t="s">
        <v>69</v>
      </c>
      <c r="D119" s="153"/>
      <c r="E119" s="155"/>
      <c r="F119" s="20">
        <v>380</v>
      </c>
      <c r="G119" s="21">
        <v>0</v>
      </c>
      <c r="H119" s="119"/>
      <c r="I119" s="20">
        <v>0</v>
      </c>
      <c r="J119" s="22">
        <f t="shared" si="12"/>
        <v>0</v>
      </c>
      <c r="K119" s="42">
        <v>0</v>
      </c>
      <c r="L119" s="86" t="s">
        <v>336</v>
      </c>
      <c r="M119" s="84"/>
      <c r="Q119" s="10"/>
    </row>
    <row r="120" spans="1:17" ht="45" customHeight="1" x14ac:dyDescent="0.25">
      <c r="A120" s="150" t="s">
        <v>14</v>
      </c>
      <c r="B120" s="150" t="s">
        <v>105</v>
      </c>
      <c r="C120" s="19" t="s">
        <v>273</v>
      </c>
      <c r="D120" s="152">
        <v>2024</v>
      </c>
      <c r="E120" s="154" t="s">
        <v>3</v>
      </c>
      <c r="F120" s="20">
        <v>3181</v>
      </c>
      <c r="G120" s="21">
        <v>0</v>
      </c>
      <c r="H120" s="119"/>
      <c r="I120" s="20">
        <v>0</v>
      </c>
      <c r="J120" s="22">
        <f t="shared" si="12"/>
        <v>0</v>
      </c>
      <c r="K120" s="42">
        <v>0</v>
      </c>
      <c r="L120" s="86" t="s">
        <v>339</v>
      </c>
      <c r="M120" s="84">
        <v>16</v>
      </c>
      <c r="Q120" s="10"/>
    </row>
    <row r="121" spans="1:17" ht="18" customHeight="1" x14ac:dyDescent="0.25">
      <c r="A121" s="151"/>
      <c r="B121" s="151"/>
      <c r="C121" s="19" t="s">
        <v>69</v>
      </c>
      <c r="D121" s="153"/>
      <c r="E121" s="155"/>
      <c r="F121" s="20">
        <v>380</v>
      </c>
      <c r="G121" s="21">
        <v>0</v>
      </c>
      <c r="H121" s="119"/>
      <c r="I121" s="20">
        <v>0</v>
      </c>
      <c r="J121" s="22">
        <f t="shared" si="12"/>
        <v>0</v>
      </c>
      <c r="K121" s="42">
        <v>0</v>
      </c>
      <c r="L121" s="86" t="s">
        <v>336</v>
      </c>
      <c r="M121" s="84"/>
      <c r="Q121" s="10"/>
    </row>
    <row r="122" spans="1:17" ht="57.6" customHeight="1" x14ac:dyDescent="0.25">
      <c r="A122" s="96" t="s">
        <v>15</v>
      </c>
      <c r="B122" s="96" t="s">
        <v>105</v>
      </c>
      <c r="C122" s="19" t="s">
        <v>274</v>
      </c>
      <c r="D122" s="96" t="s">
        <v>77</v>
      </c>
      <c r="E122" s="96" t="s">
        <v>3</v>
      </c>
      <c r="F122" s="20">
        <v>120</v>
      </c>
      <c r="G122" s="21">
        <v>0</v>
      </c>
      <c r="H122" s="119"/>
      <c r="I122" s="20">
        <v>0</v>
      </c>
      <c r="J122" s="22">
        <f t="shared" si="12"/>
        <v>0</v>
      </c>
      <c r="K122" s="42">
        <v>0</v>
      </c>
      <c r="L122" s="86" t="s">
        <v>336</v>
      </c>
      <c r="M122" s="84">
        <v>17</v>
      </c>
      <c r="Q122" s="10"/>
    </row>
    <row r="123" spans="1:17" ht="19.5" customHeight="1" x14ac:dyDescent="0.25">
      <c r="A123" s="156" t="s">
        <v>91</v>
      </c>
      <c r="B123" s="157"/>
      <c r="C123" s="157"/>
      <c r="D123" s="157"/>
      <c r="E123" s="158"/>
      <c r="F123" s="4">
        <f>SUM(F112:F122)-F121-F119-F116</f>
        <v>22948.752</v>
      </c>
      <c r="G123" s="4">
        <f t="shared" ref="G123:I123" si="13">SUM(G112:G122)-G121-G119-G116</f>
        <v>4067.027</v>
      </c>
      <c r="H123" s="4">
        <f t="shared" si="13"/>
        <v>2563</v>
      </c>
      <c r="I123" s="4">
        <f t="shared" si="13"/>
        <v>2150.172</v>
      </c>
      <c r="J123" s="22">
        <f>I123/F123*100</f>
        <v>9.3694506786251388</v>
      </c>
      <c r="K123" s="42">
        <f>(I123/G123)*100</f>
        <v>52.868397480518325</v>
      </c>
      <c r="L123" s="109"/>
      <c r="Q123" s="10"/>
    </row>
    <row r="124" spans="1:17" ht="21" customHeight="1" x14ac:dyDescent="0.25">
      <c r="A124" s="159" t="s">
        <v>20</v>
      </c>
      <c r="B124" s="160"/>
      <c r="C124" s="160"/>
      <c r="D124" s="160"/>
      <c r="E124" s="160"/>
      <c r="F124" s="160"/>
      <c r="G124" s="160"/>
      <c r="H124" s="160"/>
      <c r="I124" s="160"/>
      <c r="J124" s="160"/>
      <c r="K124" s="160"/>
      <c r="L124" s="160"/>
      <c r="M124" s="14"/>
      <c r="N124" s="14"/>
      <c r="O124" s="14"/>
    </row>
    <row r="125" spans="1:17" ht="44.45" customHeight="1" x14ac:dyDescent="0.25">
      <c r="A125" s="161" t="s">
        <v>10</v>
      </c>
      <c r="B125" s="150" t="s">
        <v>111</v>
      </c>
      <c r="C125" s="17" t="s">
        <v>275</v>
      </c>
      <c r="D125" s="163">
        <v>2024</v>
      </c>
      <c r="E125" s="163" t="s">
        <v>3</v>
      </c>
      <c r="F125" s="20">
        <v>22378.959999999999</v>
      </c>
      <c r="G125" s="88">
        <v>0</v>
      </c>
      <c r="H125" s="121"/>
      <c r="I125" s="88">
        <v>0</v>
      </c>
      <c r="J125" s="22">
        <f>I125/F125*100</f>
        <v>0</v>
      </c>
      <c r="K125" s="42">
        <v>0</v>
      </c>
      <c r="L125" s="86" t="s">
        <v>346</v>
      </c>
      <c r="M125" s="84">
        <v>1</v>
      </c>
    </row>
    <row r="126" spans="1:17" ht="21" customHeight="1" x14ac:dyDescent="0.25">
      <c r="A126" s="162"/>
      <c r="B126" s="151"/>
      <c r="C126" s="17" t="s">
        <v>79</v>
      </c>
      <c r="D126" s="164"/>
      <c r="E126" s="164"/>
      <c r="F126" s="18">
        <v>200</v>
      </c>
      <c r="G126" s="18">
        <v>0</v>
      </c>
      <c r="H126" s="120"/>
      <c r="I126" s="20">
        <v>0</v>
      </c>
      <c r="J126" s="22">
        <f t="shared" ref="J126:J137" si="14">I126/F126*100</f>
        <v>0</v>
      </c>
      <c r="K126" s="42">
        <v>0</v>
      </c>
      <c r="L126" s="86" t="s">
        <v>341</v>
      </c>
      <c r="M126" s="3"/>
    </row>
    <row r="127" spans="1:17" ht="50.45" customHeight="1" x14ac:dyDescent="0.25">
      <c r="A127" s="102" t="s">
        <v>4</v>
      </c>
      <c r="B127" s="96" t="s">
        <v>111</v>
      </c>
      <c r="C127" s="17" t="s">
        <v>276</v>
      </c>
      <c r="D127" s="41">
        <v>2024</v>
      </c>
      <c r="E127" s="110" t="s">
        <v>3</v>
      </c>
      <c r="F127" s="18">
        <v>36799.928099999997</v>
      </c>
      <c r="G127" s="18">
        <v>5940.2089999999998</v>
      </c>
      <c r="H127" s="120">
        <v>0</v>
      </c>
      <c r="I127" s="20">
        <v>0</v>
      </c>
      <c r="J127" s="22">
        <f t="shared" si="14"/>
        <v>0</v>
      </c>
      <c r="K127" s="42">
        <f t="shared" ref="K127:K137" si="15">(I127/G127)*100</f>
        <v>0</v>
      </c>
      <c r="L127" s="103" t="s">
        <v>342</v>
      </c>
      <c r="M127" s="84">
        <v>2</v>
      </c>
    </row>
    <row r="128" spans="1:17" ht="58.15" customHeight="1" x14ac:dyDescent="0.25">
      <c r="A128" s="108" t="s">
        <v>5</v>
      </c>
      <c r="B128" s="105" t="s">
        <v>111</v>
      </c>
      <c r="C128" s="23" t="s">
        <v>21</v>
      </c>
      <c r="D128" s="57">
        <v>2024</v>
      </c>
      <c r="E128" s="57" t="s">
        <v>22</v>
      </c>
      <c r="F128" s="18">
        <v>3230.0230000000001</v>
      </c>
      <c r="G128" s="18">
        <v>2286.1030000000001</v>
      </c>
      <c r="H128" s="120">
        <v>1353.827</v>
      </c>
      <c r="I128" s="20">
        <v>1182.914</v>
      </c>
      <c r="J128" s="22">
        <f>I128/F128*100</f>
        <v>36.622463679051201</v>
      </c>
      <c r="K128" s="42">
        <f>(I128/G128)*100</f>
        <v>51.74368783908686</v>
      </c>
      <c r="L128" s="29" t="s">
        <v>343</v>
      </c>
      <c r="M128" s="84">
        <v>6</v>
      </c>
      <c r="N128" s="3"/>
    </row>
    <row r="129" spans="1:15" ht="51.6" customHeight="1" x14ac:dyDescent="0.25">
      <c r="A129" s="108" t="s">
        <v>6</v>
      </c>
      <c r="B129" s="26" t="s">
        <v>111</v>
      </c>
      <c r="C129" s="30" t="s">
        <v>58</v>
      </c>
      <c r="D129" s="41">
        <v>2024</v>
      </c>
      <c r="E129" s="57" t="str">
        <f>E128</f>
        <v>УЖКГ ЮМР/ЮМКП "ЮЖТРАНС"</v>
      </c>
      <c r="F129" s="31">
        <v>199.24600000000001</v>
      </c>
      <c r="G129" s="31">
        <v>199.24600000000001</v>
      </c>
      <c r="H129" s="127">
        <v>199.24600000000001</v>
      </c>
      <c r="I129" s="57">
        <v>198.86</v>
      </c>
      <c r="J129" s="22">
        <f t="shared" si="14"/>
        <v>99.80626963652972</v>
      </c>
      <c r="K129" s="42">
        <f t="shared" si="15"/>
        <v>99.80626963652972</v>
      </c>
      <c r="L129" s="165" t="s">
        <v>344</v>
      </c>
      <c r="M129" s="84">
        <v>7</v>
      </c>
    </row>
    <row r="130" spans="1:15" ht="44.25" customHeight="1" x14ac:dyDescent="0.25">
      <c r="A130" s="108" t="s">
        <v>11</v>
      </c>
      <c r="B130" s="26" t="s">
        <v>111</v>
      </c>
      <c r="C130" s="30" t="s">
        <v>59</v>
      </c>
      <c r="D130" s="57">
        <v>2024</v>
      </c>
      <c r="E130" s="57" t="s">
        <v>22</v>
      </c>
      <c r="F130" s="31">
        <v>2.59</v>
      </c>
      <c r="G130" s="31">
        <v>2.59</v>
      </c>
      <c r="H130" s="127">
        <v>2.59</v>
      </c>
      <c r="I130" s="57">
        <v>2.5830000000000002</v>
      </c>
      <c r="J130" s="22">
        <f t="shared" si="14"/>
        <v>99.72972972972974</v>
      </c>
      <c r="K130" s="42">
        <f t="shared" si="15"/>
        <v>99.72972972972974</v>
      </c>
      <c r="L130" s="166"/>
      <c r="M130" s="84">
        <v>8</v>
      </c>
    </row>
    <row r="131" spans="1:15" ht="48" customHeight="1" x14ac:dyDescent="0.25">
      <c r="A131" s="108" t="s">
        <v>12</v>
      </c>
      <c r="B131" s="26" t="s">
        <v>111</v>
      </c>
      <c r="C131" s="30" t="s">
        <v>80</v>
      </c>
      <c r="D131" s="41">
        <v>2024</v>
      </c>
      <c r="E131" s="57" t="s">
        <v>22</v>
      </c>
      <c r="F131" s="31">
        <v>116.51900000000001</v>
      </c>
      <c r="G131" s="31">
        <v>116.51900000000001</v>
      </c>
      <c r="H131" s="127">
        <v>116.51900000000001</v>
      </c>
      <c r="I131" s="57">
        <v>116.291</v>
      </c>
      <c r="J131" s="22">
        <f t="shared" si="14"/>
        <v>99.804323758357</v>
      </c>
      <c r="K131" s="42">
        <f t="shared" si="15"/>
        <v>99.804323758357</v>
      </c>
      <c r="L131" s="166"/>
      <c r="M131" s="84">
        <v>9</v>
      </c>
    </row>
    <row r="132" spans="1:15" ht="47.25" customHeight="1" x14ac:dyDescent="0.25">
      <c r="A132" s="108" t="s">
        <v>14</v>
      </c>
      <c r="B132" s="26" t="s">
        <v>111</v>
      </c>
      <c r="C132" s="30" t="s">
        <v>60</v>
      </c>
      <c r="D132" s="57">
        <v>2024</v>
      </c>
      <c r="E132" s="57" t="s">
        <v>22</v>
      </c>
      <c r="F132" s="31">
        <v>12.946999999999999</v>
      </c>
      <c r="G132" s="31">
        <v>12.946999999999999</v>
      </c>
      <c r="H132" s="127">
        <v>12.946999999999999</v>
      </c>
      <c r="I132" s="57">
        <v>12.920999999999999</v>
      </c>
      <c r="J132" s="22">
        <f t="shared" si="14"/>
        <v>99.799181277516027</v>
      </c>
      <c r="K132" s="42">
        <f t="shared" si="15"/>
        <v>99.799181277516027</v>
      </c>
      <c r="L132" s="166"/>
      <c r="M132" s="84">
        <v>10</v>
      </c>
    </row>
    <row r="133" spans="1:15" ht="46.5" customHeight="1" x14ac:dyDescent="0.25">
      <c r="A133" s="108" t="s">
        <v>15</v>
      </c>
      <c r="B133" s="26" t="s">
        <v>111</v>
      </c>
      <c r="C133" s="30" t="s">
        <v>66</v>
      </c>
      <c r="D133" s="41">
        <v>2024</v>
      </c>
      <c r="E133" s="57" t="s">
        <v>22</v>
      </c>
      <c r="F133" s="31">
        <v>6.7060000000000004</v>
      </c>
      <c r="G133" s="31">
        <v>6.7060000000000004</v>
      </c>
      <c r="H133" s="127">
        <v>6.7060000000000004</v>
      </c>
      <c r="I133" s="57">
        <v>6.6920000000000002</v>
      </c>
      <c r="J133" s="22">
        <f t="shared" si="14"/>
        <v>99.791231732776623</v>
      </c>
      <c r="K133" s="42">
        <f t="shared" si="15"/>
        <v>99.791231732776623</v>
      </c>
      <c r="L133" s="166"/>
      <c r="M133" s="84">
        <v>13</v>
      </c>
    </row>
    <row r="134" spans="1:15" ht="51" customHeight="1" x14ac:dyDescent="0.25">
      <c r="A134" s="108" t="s">
        <v>0</v>
      </c>
      <c r="B134" s="26" t="s">
        <v>111</v>
      </c>
      <c r="C134" s="30" t="s">
        <v>62</v>
      </c>
      <c r="D134" s="57">
        <v>2024</v>
      </c>
      <c r="E134" s="57" t="s">
        <v>22</v>
      </c>
      <c r="F134" s="31">
        <v>6.601</v>
      </c>
      <c r="G134" s="31">
        <v>6.601</v>
      </c>
      <c r="H134" s="127">
        <v>6.601</v>
      </c>
      <c r="I134" s="57">
        <v>6.5880000000000001</v>
      </c>
      <c r="J134" s="22">
        <f t="shared" si="14"/>
        <v>99.803060142402671</v>
      </c>
      <c r="K134" s="42">
        <f t="shared" si="15"/>
        <v>99.803060142402671</v>
      </c>
      <c r="L134" s="166"/>
      <c r="M134" s="84">
        <v>14</v>
      </c>
    </row>
    <row r="135" spans="1:15" ht="42" customHeight="1" x14ac:dyDescent="0.25">
      <c r="A135" s="108" t="s">
        <v>1</v>
      </c>
      <c r="B135" s="26" t="s">
        <v>111</v>
      </c>
      <c r="C135" s="30" t="s">
        <v>61</v>
      </c>
      <c r="D135" s="41">
        <v>2024</v>
      </c>
      <c r="E135" s="57" t="s">
        <v>22</v>
      </c>
      <c r="F135" s="31">
        <v>3.2360000000000002</v>
      </c>
      <c r="G135" s="31">
        <v>3.2360000000000002</v>
      </c>
      <c r="H135" s="127">
        <v>3.2360000000000002</v>
      </c>
      <c r="I135" s="57">
        <v>3.23</v>
      </c>
      <c r="J135" s="22">
        <f t="shared" si="14"/>
        <v>99.81458590852904</v>
      </c>
      <c r="K135" s="42">
        <f>(I135/G135)*100</f>
        <v>99.81458590852904</v>
      </c>
      <c r="L135" s="167"/>
      <c r="M135" s="84">
        <v>15</v>
      </c>
    </row>
    <row r="136" spans="1:15" ht="46.5" customHeight="1" x14ac:dyDescent="0.25">
      <c r="A136" s="108" t="s">
        <v>23</v>
      </c>
      <c r="B136" s="26" t="s">
        <v>111</v>
      </c>
      <c r="C136" s="17" t="s">
        <v>277</v>
      </c>
      <c r="D136" s="57">
        <v>2024</v>
      </c>
      <c r="E136" s="57" t="s">
        <v>3</v>
      </c>
      <c r="F136" s="18">
        <v>68.900000000000006</v>
      </c>
      <c r="G136" s="18">
        <v>0</v>
      </c>
      <c r="H136" s="120">
        <v>0</v>
      </c>
      <c r="I136" s="20">
        <v>0</v>
      </c>
      <c r="J136" s="22">
        <f>I136/F136*100</f>
        <v>0</v>
      </c>
      <c r="K136" s="42">
        <v>0</v>
      </c>
      <c r="L136" s="86" t="s">
        <v>341</v>
      </c>
      <c r="M136" s="84">
        <v>23</v>
      </c>
    </row>
    <row r="137" spans="1:15" ht="58.15" customHeight="1" x14ac:dyDescent="0.25">
      <c r="A137" s="108" t="s">
        <v>24</v>
      </c>
      <c r="B137" s="26" t="s">
        <v>112</v>
      </c>
      <c r="C137" s="29" t="s">
        <v>278</v>
      </c>
      <c r="D137" s="41">
        <v>2024</v>
      </c>
      <c r="E137" s="57" t="s">
        <v>3</v>
      </c>
      <c r="F137" s="18">
        <v>59060.71</v>
      </c>
      <c r="G137" s="18">
        <v>12000</v>
      </c>
      <c r="H137" s="120">
        <v>0</v>
      </c>
      <c r="I137" s="20">
        <v>0</v>
      </c>
      <c r="J137" s="22">
        <f t="shared" si="14"/>
        <v>0</v>
      </c>
      <c r="K137" s="42">
        <f t="shared" si="15"/>
        <v>0</v>
      </c>
      <c r="L137" s="103" t="s">
        <v>342</v>
      </c>
      <c r="M137" s="84">
        <v>26</v>
      </c>
    </row>
    <row r="138" spans="1:15" ht="46.5" customHeight="1" x14ac:dyDescent="0.25">
      <c r="A138" s="108" t="s">
        <v>31</v>
      </c>
      <c r="B138" s="26" t="s">
        <v>280</v>
      </c>
      <c r="C138" s="29" t="s">
        <v>279</v>
      </c>
      <c r="D138" s="57">
        <v>2024</v>
      </c>
      <c r="E138" s="57" t="s">
        <v>22</v>
      </c>
      <c r="F138" s="18">
        <v>25</v>
      </c>
      <c r="G138" s="18">
        <v>0</v>
      </c>
      <c r="H138" s="120">
        <v>0</v>
      </c>
      <c r="I138" s="20">
        <v>0</v>
      </c>
      <c r="J138" s="22">
        <f>I138/F138*100</f>
        <v>0</v>
      </c>
      <c r="K138" s="42">
        <v>0</v>
      </c>
      <c r="L138" s="103" t="s">
        <v>345</v>
      </c>
      <c r="M138" s="84">
        <v>28</v>
      </c>
    </row>
    <row r="139" spans="1:15" ht="21.75" customHeight="1" x14ac:dyDescent="0.25">
      <c r="A139" s="147" t="s">
        <v>91</v>
      </c>
      <c r="B139" s="148"/>
      <c r="C139" s="148"/>
      <c r="D139" s="148"/>
      <c r="E139" s="149"/>
      <c r="F139" s="89">
        <f>SUM(F125:F138)-F126</f>
        <v>121911.36609999998</v>
      </c>
      <c r="G139" s="89">
        <f>SUM(G125:G138)-G126</f>
        <v>20574.156999999999</v>
      </c>
      <c r="H139" s="89">
        <f>SUM(H125:H138)-H126</f>
        <v>1701.672</v>
      </c>
      <c r="I139" s="89">
        <f t="shared" ref="I139" si="16">SUM(I125:I138)-I126</f>
        <v>1530.079</v>
      </c>
      <c r="J139" s="22">
        <f>I139/F139*100</f>
        <v>1.2550749359538185</v>
      </c>
      <c r="K139" s="42">
        <f>(I139/G139)*100</f>
        <v>7.4368976575808183</v>
      </c>
      <c r="L139" s="90"/>
      <c r="M139" s="3"/>
      <c r="N139" s="3"/>
      <c r="O139" s="3"/>
    </row>
    <row r="140" spans="1:15" ht="17.25" customHeight="1" x14ac:dyDescent="0.25">
      <c r="A140" s="134" t="s">
        <v>281</v>
      </c>
      <c r="B140" s="134"/>
      <c r="C140" s="134"/>
      <c r="D140" s="134"/>
      <c r="E140" s="134"/>
      <c r="F140" s="134"/>
      <c r="G140" s="134"/>
      <c r="H140" s="134"/>
      <c r="I140" s="134"/>
      <c r="J140" s="134"/>
      <c r="K140" s="134"/>
      <c r="L140" s="134"/>
    </row>
    <row r="141" spans="1:15" ht="84" customHeight="1" x14ac:dyDescent="0.25">
      <c r="A141" s="102" t="s">
        <v>10</v>
      </c>
      <c r="B141" s="26" t="s">
        <v>284</v>
      </c>
      <c r="C141" s="1" t="s">
        <v>282</v>
      </c>
      <c r="D141" s="91">
        <v>2024</v>
      </c>
      <c r="E141" s="107" t="s">
        <v>283</v>
      </c>
      <c r="F141" s="18">
        <v>338.06400000000002</v>
      </c>
      <c r="G141" s="111">
        <v>0</v>
      </c>
      <c r="H141" s="123">
        <v>0</v>
      </c>
      <c r="I141" s="111">
        <v>0</v>
      </c>
      <c r="J141" s="22">
        <f>I141/F141*100</f>
        <v>0</v>
      </c>
      <c r="K141" s="42">
        <v>0</v>
      </c>
      <c r="L141" s="103" t="s">
        <v>356</v>
      </c>
    </row>
    <row r="142" spans="1:15" ht="19.899999999999999" customHeight="1" x14ac:dyDescent="0.25">
      <c r="A142" s="135" t="s">
        <v>91</v>
      </c>
      <c r="B142" s="136"/>
      <c r="C142" s="136"/>
      <c r="D142" s="136"/>
      <c r="E142" s="137"/>
      <c r="F142" s="89">
        <f>SUM(F141)</f>
        <v>338.06400000000002</v>
      </c>
      <c r="G142" s="89">
        <f t="shared" ref="G142:I142" si="17">SUM(G141)</f>
        <v>0</v>
      </c>
      <c r="H142" s="89">
        <f t="shared" si="17"/>
        <v>0</v>
      </c>
      <c r="I142" s="89">
        <f t="shared" si="17"/>
        <v>0</v>
      </c>
      <c r="J142" s="22">
        <f>I142/F142*100</f>
        <v>0</v>
      </c>
      <c r="K142" s="42">
        <v>0</v>
      </c>
      <c r="L142" s="90"/>
    </row>
    <row r="143" spans="1:15" s="25" customFormat="1" ht="18.75" customHeight="1" x14ac:dyDescent="0.25">
      <c r="A143" s="138" t="s">
        <v>51</v>
      </c>
      <c r="B143" s="139"/>
      <c r="C143" s="139" t="s">
        <v>13</v>
      </c>
      <c r="D143" s="139"/>
      <c r="E143" s="139"/>
      <c r="F143" s="139" t="e">
        <f>#REF!+#REF!+#REF!</f>
        <v>#REF!</v>
      </c>
      <c r="G143" s="139"/>
      <c r="H143" s="139"/>
      <c r="I143" s="139"/>
      <c r="J143" s="139"/>
      <c r="K143" s="139">
        <v>26.8</v>
      </c>
      <c r="L143" s="140"/>
    </row>
    <row r="144" spans="1:15" ht="53.45" customHeight="1" x14ac:dyDescent="0.25">
      <c r="A144" s="108" t="s">
        <v>10</v>
      </c>
      <c r="B144" s="26" t="s">
        <v>113</v>
      </c>
      <c r="C144" s="17" t="s">
        <v>285</v>
      </c>
      <c r="D144" s="91">
        <v>2024</v>
      </c>
      <c r="E144" s="18" t="s">
        <v>3</v>
      </c>
      <c r="F144" s="18">
        <v>3542.886</v>
      </c>
      <c r="G144" s="18">
        <v>0</v>
      </c>
      <c r="H144" s="120"/>
      <c r="I144" s="18">
        <v>0</v>
      </c>
      <c r="J144" s="22">
        <f>I144/F144*100</f>
        <v>0</v>
      </c>
      <c r="K144" s="42">
        <v>0</v>
      </c>
      <c r="L144" s="103" t="s">
        <v>347</v>
      </c>
      <c r="M144" s="84">
        <v>1</v>
      </c>
    </row>
    <row r="145" spans="1:13" ht="57" customHeight="1" x14ac:dyDescent="0.25">
      <c r="A145" s="108" t="s">
        <v>4</v>
      </c>
      <c r="B145" s="26" t="s">
        <v>287</v>
      </c>
      <c r="C145" s="17" t="s">
        <v>286</v>
      </c>
      <c r="D145" s="91">
        <v>2024</v>
      </c>
      <c r="E145" s="18" t="s">
        <v>3</v>
      </c>
      <c r="F145" s="18">
        <v>623</v>
      </c>
      <c r="G145" s="18">
        <v>0</v>
      </c>
      <c r="H145" s="120"/>
      <c r="I145" s="18">
        <v>0</v>
      </c>
      <c r="J145" s="22">
        <f t="shared" ref="J145:J151" si="18">I145/F145*100</f>
        <v>0</v>
      </c>
      <c r="K145" s="42">
        <v>0</v>
      </c>
      <c r="L145" s="86" t="s">
        <v>348</v>
      </c>
      <c r="M145" s="84">
        <v>4</v>
      </c>
    </row>
    <row r="146" spans="1:13" ht="48" customHeight="1" x14ac:dyDescent="0.25">
      <c r="A146" s="108" t="s">
        <v>5</v>
      </c>
      <c r="B146" s="26" t="s">
        <v>113</v>
      </c>
      <c r="C146" s="17" t="s">
        <v>288</v>
      </c>
      <c r="D146" s="91">
        <v>2024</v>
      </c>
      <c r="E146" s="18" t="s">
        <v>40</v>
      </c>
      <c r="F146" s="18">
        <v>1223.808</v>
      </c>
      <c r="G146" s="18">
        <v>0</v>
      </c>
      <c r="H146" s="120"/>
      <c r="I146" s="18">
        <v>0</v>
      </c>
      <c r="J146" s="22">
        <f>I146/F146*100</f>
        <v>0</v>
      </c>
      <c r="K146" s="42">
        <v>0</v>
      </c>
      <c r="L146" s="86" t="s">
        <v>351</v>
      </c>
      <c r="M146" s="84">
        <v>5</v>
      </c>
    </row>
    <row r="147" spans="1:13" ht="43.9" customHeight="1" x14ac:dyDescent="0.25">
      <c r="A147" s="108" t="s">
        <v>6</v>
      </c>
      <c r="B147" s="26" t="s">
        <v>113</v>
      </c>
      <c r="C147" s="17" t="s">
        <v>289</v>
      </c>
      <c r="D147" s="91">
        <v>2024</v>
      </c>
      <c r="E147" s="18" t="s">
        <v>3</v>
      </c>
      <c r="F147" s="18">
        <v>550</v>
      </c>
      <c r="G147" s="18">
        <v>0</v>
      </c>
      <c r="H147" s="120"/>
      <c r="I147" s="18">
        <v>0</v>
      </c>
      <c r="J147" s="22">
        <f t="shared" si="18"/>
        <v>0</v>
      </c>
      <c r="K147" s="41">
        <f t="shared" ref="K147:K151" si="19">(I147/F147)*100</f>
        <v>0</v>
      </c>
      <c r="L147" s="92"/>
      <c r="M147" s="84">
        <v>6</v>
      </c>
    </row>
    <row r="148" spans="1:13" ht="62.45" customHeight="1" x14ac:dyDescent="0.25">
      <c r="A148" s="108" t="s">
        <v>11</v>
      </c>
      <c r="B148" s="93" t="s">
        <v>291</v>
      </c>
      <c r="C148" s="17" t="s">
        <v>290</v>
      </c>
      <c r="D148" s="91">
        <v>2024</v>
      </c>
      <c r="E148" s="18" t="s">
        <v>3</v>
      </c>
      <c r="F148" s="18">
        <v>3950</v>
      </c>
      <c r="G148" s="18">
        <v>0</v>
      </c>
      <c r="H148" s="120"/>
      <c r="I148" s="18">
        <v>0</v>
      </c>
      <c r="J148" s="22">
        <f t="shared" si="18"/>
        <v>0</v>
      </c>
      <c r="K148" s="41">
        <f t="shared" si="19"/>
        <v>0</v>
      </c>
      <c r="L148" s="92"/>
      <c r="M148" s="84">
        <v>7</v>
      </c>
    </row>
    <row r="149" spans="1:13" ht="93.6" customHeight="1" x14ac:dyDescent="0.25">
      <c r="A149" s="108" t="s">
        <v>12</v>
      </c>
      <c r="B149" s="93" t="s">
        <v>114</v>
      </c>
      <c r="C149" s="17" t="s">
        <v>301</v>
      </c>
      <c r="D149" s="91">
        <v>2024</v>
      </c>
      <c r="E149" s="20" t="s">
        <v>3</v>
      </c>
      <c r="F149" s="18">
        <v>1793.008</v>
      </c>
      <c r="G149" s="18">
        <v>1748.3510000000001</v>
      </c>
      <c r="H149" s="120">
        <v>0</v>
      </c>
      <c r="I149" s="18">
        <v>0</v>
      </c>
      <c r="J149" s="22">
        <f t="shared" si="18"/>
        <v>0</v>
      </c>
      <c r="K149" s="41">
        <f t="shared" si="19"/>
        <v>0</v>
      </c>
      <c r="L149" s="103" t="s">
        <v>349</v>
      </c>
      <c r="M149" s="84">
        <v>11</v>
      </c>
    </row>
    <row r="150" spans="1:13" ht="60.6" customHeight="1" x14ac:dyDescent="0.25">
      <c r="A150" s="108" t="s">
        <v>14</v>
      </c>
      <c r="B150" s="26" t="s">
        <v>287</v>
      </c>
      <c r="C150" s="30" t="s">
        <v>292</v>
      </c>
      <c r="D150" s="91">
        <v>2024</v>
      </c>
      <c r="E150" s="20" t="s">
        <v>3</v>
      </c>
      <c r="F150" s="31">
        <v>350.61900000000003</v>
      </c>
      <c r="G150" s="18">
        <v>0</v>
      </c>
      <c r="H150" s="120"/>
      <c r="I150" s="18">
        <v>0</v>
      </c>
      <c r="J150" s="22">
        <f t="shared" si="18"/>
        <v>0</v>
      </c>
      <c r="K150" s="41">
        <f t="shared" si="19"/>
        <v>0</v>
      </c>
      <c r="L150" s="86" t="s">
        <v>350</v>
      </c>
      <c r="M150" s="84">
        <v>16</v>
      </c>
    </row>
    <row r="151" spans="1:13" ht="66.599999999999994" customHeight="1" x14ac:dyDescent="0.25">
      <c r="A151" s="108" t="s">
        <v>15</v>
      </c>
      <c r="B151" s="19" t="s">
        <v>287</v>
      </c>
      <c r="C151" s="30" t="s">
        <v>293</v>
      </c>
      <c r="D151" s="91">
        <v>2024</v>
      </c>
      <c r="E151" s="20" t="s">
        <v>3</v>
      </c>
      <c r="F151" s="31">
        <v>233.68700000000001</v>
      </c>
      <c r="G151" s="18">
        <v>0</v>
      </c>
      <c r="H151" s="120"/>
      <c r="I151" s="18">
        <v>0</v>
      </c>
      <c r="J151" s="41">
        <f t="shared" si="18"/>
        <v>0</v>
      </c>
      <c r="K151" s="41">
        <f t="shared" si="19"/>
        <v>0</v>
      </c>
      <c r="L151" s="86" t="s">
        <v>350</v>
      </c>
      <c r="M151" s="84">
        <v>17</v>
      </c>
    </row>
    <row r="152" spans="1:13" ht="69.599999999999994" customHeight="1" x14ac:dyDescent="0.25">
      <c r="A152" s="108" t="s">
        <v>0</v>
      </c>
      <c r="B152" s="131" t="s">
        <v>115</v>
      </c>
      <c r="C152" s="30" t="s">
        <v>294</v>
      </c>
      <c r="D152" s="91">
        <v>2024</v>
      </c>
      <c r="E152" s="20" t="s">
        <v>40</v>
      </c>
      <c r="F152" s="31">
        <v>73.319999999999993</v>
      </c>
      <c r="G152" s="18">
        <v>73.319999999999993</v>
      </c>
      <c r="H152" s="120">
        <v>24.44</v>
      </c>
      <c r="I152" s="18">
        <v>24.44</v>
      </c>
      <c r="J152" s="22">
        <f>I152/F152*100</f>
        <v>33.333333333333336</v>
      </c>
      <c r="K152" s="42">
        <f>(I152/G152)*100</f>
        <v>33.333333333333336</v>
      </c>
      <c r="L152" s="26" t="s">
        <v>352</v>
      </c>
      <c r="M152" s="84">
        <v>18</v>
      </c>
    </row>
    <row r="153" spans="1:13" s="25" customFormat="1" ht="51.6" customHeight="1" x14ac:dyDescent="0.25">
      <c r="A153" s="108" t="s">
        <v>1</v>
      </c>
      <c r="B153" s="96" t="s">
        <v>297</v>
      </c>
      <c r="C153" s="30" t="s">
        <v>295</v>
      </c>
      <c r="D153" s="91">
        <v>2024</v>
      </c>
      <c r="E153" s="20" t="s">
        <v>296</v>
      </c>
      <c r="F153" s="31">
        <v>1236.5940000000001</v>
      </c>
      <c r="G153" s="31">
        <v>1236.5940000000001</v>
      </c>
      <c r="H153" s="122">
        <v>1236.5940000000001</v>
      </c>
      <c r="I153" s="18">
        <v>1138.3240000000001</v>
      </c>
      <c r="J153" s="22">
        <f>I153/F153*100</f>
        <v>92.05317185753772</v>
      </c>
      <c r="K153" s="42">
        <f>(I153/G153)*100</f>
        <v>92.05317185753772</v>
      </c>
      <c r="L153" s="26" t="s">
        <v>353</v>
      </c>
      <c r="M153" s="59">
        <v>19</v>
      </c>
    </row>
    <row r="154" spans="1:13" ht="26.25" customHeight="1" x14ac:dyDescent="0.25">
      <c r="A154" s="141" t="s">
        <v>91</v>
      </c>
      <c r="B154" s="142"/>
      <c r="C154" s="142"/>
      <c r="D154" s="142"/>
      <c r="E154" s="143"/>
      <c r="F154" s="4">
        <f>SUM(F144:F153)</f>
        <v>13576.921999999999</v>
      </c>
      <c r="G154" s="4">
        <f t="shared" ref="G154:I154" si="20">SUM(G144:G153)</f>
        <v>3058.2650000000003</v>
      </c>
      <c r="H154" s="4">
        <f t="shared" si="20"/>
        <v>1261.0340000000001</v>
      </c>
      <c r="I154" s="4">
        <f t="shared" si="20"/>
        <v>1162.7640000000001</v>
      </c>
      <c r="J154" s="22">
        <f>I154/F154*100</f>
        <v>8.5642681014150366</v>
      </c>
      <c r="K154" s="42">
        <f>(I154/G154)*100</f>
        <v>38.020380836847032</v>
      </c>
      <c r="L154" s="27"/>
      <c r="M154" s="3"/>
    </row>
    <row r="155" spans="1:13" ht="25.5" customHeight="1" x14ac:dyDescent="0.25">
      <c r="A155" s="16"/>
      <c r="B155" s="16"/>
      <c r="C155" s="144" t="s">
        <v>354</v>
      </c>
      <c r="D155" s="145"/>
      <c r="E155" s="146"/>
      <c r="F155" s="6">
        <f>F154+F142+F139+F123+F110+F67+F47</f>
        <v>630280.4230999999</v>
      </c>
      <c r="G155" s="6">
        <f t="shared" ref="G155:I155" si="21">G154+G142+G139+G123+G110+G67+G47</f>
        <v>87143.801999999981</v>
      </c>
      <c r="H155" s="6">
        <f t="shared" si="21"/>
        <v>42008.875000000007</v>
      </c>
      <c r="I155" s="6">
        <f t="shared" si="21"/>
        <v>21198.784</v>
      </c>
      <c r="J155" s="22">
        <f>I155/F155*100</f>
        <v>3.3633892507298473</v>
      </c>
      <c r="K155" s="42">
        <f>(I155/G155)*100</f>
        <v>24.326209682703542</v>
      </c>
      <c r="L155" s="15"/>
    </row>
    <row r="156" spans="1:13" ht="21.75" hidden="1" customHeight="1" x14ac:dyDescent="0.25">
      <c r="A156" s="141" t="s">
        <v>91</v>
      </c>
      <c r="B156" s="142"/>
      <c r="C156" s="142"/>
      <c r="D156" s="142"/>
      <c r="E156" s="143"/>
      <c r="F156" s="6">
        <f>F47+F67+F70+F110+F123+F139+F154</f>
        <v>625942.35909999989</v>
      </c>
      <c r="G156" s="6"/>
      <c r="H156" s="115"/>
      <c r="I156" s="4">
        <f>I47+I67+I70+I110+I123+I139+I154</f>
        <v>17198.784000000003</v>
      </c>
      <c r="J156" s="4"/>
      <c r="K156" s="40">
        <f>(I156/F156)*100</f>
        <v>2.7476625842559961</v>
      </c>
      <c r="L156" s="15"/>
      <c r="M156" s="3"/>
    </row>
    <row r="157" spans="1:13" ht="23.25" customHeight="1" x14ac:dyDescent="0.25">
      <c r="A157" s="43"/>
      <c r="B157" s="43"/>
      <c r="C157" s="43"/>
      <c r="D157" s="43"/>
      <c r="E157" s="43"/>
      <c r="F157" s="43"/>
      <c r="G157" s="43"/>
      <c r="H157" s="124"/>
      <c r="I157" s="43"/>
      <c r="J157" s="43"/>
      <c r="K157" s="44"/>
      <c r="L157" s="44"/>
    </row>
    <row r="158" spans="1:13" ht="56.25" customHeight="1" x14ac:dyDescent="0.25">
      <c r="A158" s="132" t="s">
        <v>362</v>
      </c>
      <c r="B158" s="132"/>
      <c r="C158" s="132"/>
      <c r="D158" s="132"/>
      <c r="E158" s="132"/>
      <c r="F158" s="132"/>
      <c r="G158" s="132"/>
      <c r="H158" s="132"/>
      <c r="I158" s="132"/>
      <c r="J158" s="132"/>
      <c r="K158" s="132"/>
      <c r="L158" s="132"/>
    </row>
    <row r="159" spans="1:13" ht="31.5" customHeight="1" x14ac:dyDescent="0.25"/>
    <row r="160" spans="1:13" ht="18" customHeight="1" x14ac:dyDescent="0.25">
      <c r="A160" s="133"/>
      <c r="B160" s="133"/>
      <c r="C160" s="133"/>
      <c r="D160" s="133"/>
      <c r="E160" s="133"/>
      <c r="F160" s="133"/>
      <c r="G160" s="100"/>
      <c r="H160" s="126"/>
      <c r="I160" s="100"/>
      <c r="J160" s="100"/>
    </row>
  </sheetData>
  <mergeCells count="98">
    <mergeCell ref="A12:L12"/>
    <mergeCell ref="A1:L1"/>
    <mergeCell ref="A2:L2"/>
    <mergeCell ref="A3:L3"/>
    <mergeCell ref="A4:L4"/>
    <mergeCell ref="A5:L5"/>
    <mergeCell ref="A6:L6"/>
    <mergeCell ref="A7:L7"/>
    <mergeCell ref="A8:L8"/>
    <mergeCell ref="A9:L9"/>
    <mergeCell ref="A10:L10"/>
    <mergeCell ref="A11:L11"/>
    <mergeCell ref="A13:L13"/>
    <mergeCell ref="A15:L15"/>
    <mergeCell ref="L16:L23"/>
    <mergeCell ref="A17:A18"/>
    <mergeCell ref="B17:B18"/>
    <mergeCell ref="D17:D18"/>
    <mergeCell ref="E17:E18"/>
    <mergeCell ref="A21:A22"/>
    <mergeCell ref="B21:B22"/>
    <mergeCell ref="C21:C22"/>
    <mergeCell ref="A47:E47"/>
    <mergeCell ref="M17:M18"/>
    <mergeCell ref="A19:A20"/>
    <mergeCell ref="B19:B20"/>
    <mergeCell ref="C19:C20"/>
    <mergeCell ref="D19:D20"/>
    <mergeCell ref="E19:E20"/>
    <mergeCell ref="D21:D22"/>
    <mergeCell ref="E21:E22"/>
    <mergeCell ref="L34:L41"/>
    <mergeCell ref="A45:C45"/>
    <mergeCell ref="A46:C46"/>
    <mergeCell ref="M58:M60"/>
    <mergeCell ref="A48:L48"/>
    <mergeCell ref="A49:A50"/>
    <mergeCell ref="D49:D50"/>
    <mergeCell ref="E49:E50"/>
    <mergeCell ref="L52:L56"/>
    <mergeCell ref="A54:A55"/>
    <mergeCell ref="B54:B55"/>
    <mergeCell ref="D54:D55"/>
    <mergeCell ref="E54:E55"/>
    <mergeCell ref="A68:L68"/>
    <mergeCell ref="A58:A60"/>
    <mergeCell ref="B58:B60"/>
    <mergeCell ref="D58:D60"/>
    <mergeCell ref="E58:E60"/>
    <mergeCell ref="L58:L62"/>
    <mergeCell ref="A65:A66"/>
    <mergeCell ref="B65:B66"/>
    <mergeCell ref="D65:D66"/>
    <mergeCell ref="E65:E66"/>
    <mergeCell ref="A67:E67"/>
    <mergeCell ref="A111:L111"/>
    <mergeCell ref="A70:E70"/>
    <mergeCell ref="M70:P70"/>
    <mergeCell ref="A71:L71"/>
    <mergeCell ref="B82:B84"/>
    <mergeCell ref="L82:L84"/>
    <mergeCell ref="A85:A86"/>
    <mergeCell ref="B85:B86"/>
    <mergeCell ref="D85:D86"/>
    <mergeCell ref="E85:E86"/>
    <mergeCell ref="A99:A100"/>
    <mergeCell ref="B99:B100"/>
    <mergeCell ref="D99:D100"/>
    <mergeCell ref="E99:E100"/>
    <mergeCell ref="A110:E110"/>
    <mergeCell ref="A115:A116"/>
    <mergeCell ref="B115:B116"/>
    <mergeCell ref="D115:D116"/>
    <mergeCell ref="E115:E116"/>
    <mergeCell ref="A118:A119"/>
    <mergeCell ref="B118:B119"/>
    <mergeCell ref="D118:D119"/>
    <mergeCell ref="E118:E119"/>
    <mergeCell ref="A139:E139"/>
    <mergeCell ref="A120:A121"/>
    <mergeCell ref="B120:B121"/>
    <mergeCell ref="D120:D121"/>
    <mergeCell ref="E120:E121"/>
    <mergeCell ref="A123:E123"/>
    <mergeCell ref="A124:L124"/>
    <mergeCell ref="A125:A126"/>
    <mergeCell ref="B125:B126"/>
    <mergeCell ref="D125:D126"/>
    <mergeCell ref="E125:E126"/>
    <mergeCell ref="L129:L135"/>
    <mergeCell ref="A158:L158"/>
    <mergeCell ref="A160:F160"/>
    <mergeCell ref="A140:L140"/>
    <mergeCell ref="A142:E142"/>
    <mergeCell ref="A143:L143"/>
    <mergeCell ref="A154:E154"/>
    <mergeCell ref="C155:E155"/>
    <mergeCell ref="A156:E156"/>
  </mergeCells>
  <pageMargins left="0.59055118110236227" right="0.19685039370078741" top="1.1811023622047245" bottom="0.19685039370078741" header="0.15748031496062992" footer="0.15748031496062992"/>
  <pageSetup paperSize="9" scale="58" orientation="landscape" r:id="rId1"/>
  <headerFooter alignWithMargins="0"/>
  <rowBreaks count="1" manualBreakCount="1">
    <brk id="15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Звіт_1_пів_2024</vt:lpstr>
      <vt:lpstr>Звіт_1_пів_2024!Заголовки_для_печати</vt:lpstr>
      <vt:lpstr>Звіт_1_пів_2024!Область_печати</vt:lpstr>
    </vt:vector>
  </TitlesOfParts>
  <Company>ДОМ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dc:creator>
  <cp:lastModifiedBy>User</cp:lastModifiedBy>
  <cp:lastPrinted>2024-07-11T08:29:46Z</cp:lastPrinted>
  <dcterms:created xsi:type="dcterms:W3CDTF">2012-09-03T05:49:41Z</dcterms:created>
  <dcterms:modified xsi:type="dcterms:W3CDTF">2024-07-18T05:41:36Z</dcterms:modified>
</cp:coreProperties>
</file>